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წარდგენა'!$A$5:$K$1716</definedName>
    <definedName name="_xlnm.Print_Area" localSheetId="0">'ახალი წარდგენა'!$C$2:$O$1716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L182" i="4" l="1"/>
  <c r="J182" i="4"/>
  <c r="L422" i="4"/>
  <c r="J422" i="4"/>
  <c r="L394" i="4"/>
  <c r="J394" i="4"/>
  <c r="J186" i="4"/>
  <c r="L185" i="4"/>
  <c r="L393" i="4"/>
  <c r="J393" i="4"/>
  <c r="L390" i="4"/>
  <c r="J390" i="4"/>
  <c r="J185" i="4"/>
  <c r="G102" i="12" l="1"/>
  <c r="Q182" i="4" l="1"/>
  <c r="L1590" i="4" l="1"/>
  <c r="L1591" i="4"/>
  <c r="L1592" i="4"/>
  <c r="L1593" i="4"/>
  <c r="L1594" i="4"/>
  <c r="L1595" i="4"/>
  <c r="L1596" i="4"/>
  <c r="L1597" i="4"/>
  <c r="L1598" i="4"/>
  <c r="L1599" i="4"/>
  <c r="L1600" i="4"/>
  <c r="L1601" i="4"/>
  <c r="L1602" i="4"/>
  <c r="L1603" i="4"/>
  <c r="J1590" i="4"/>
  <c r="J1591" i="4"/>
  <c r="J1592" i="4"/>
  <c r="J1593" i="4"/>
  <c r="J1594" i="4"/>
  <c r="J1595" i="4"/>
  <c r="J1596" i="4"/>
  <c r="J1597" i="4"/>
  <c r="J1598" i="4"/>
  <c r="J1599" i="4"/>
  <c r="J1600" i="4"/>
  <c r="J1601" i="4"/>
  <c r="J1602" i="4"/>
  <c r="J1603" i="4"/>
  <c r="J1604" i="4"/>
  <c r="K871" i="4" l="1"/>
  <c r="K870" i="4"/>
  <c r="M870" i="4"/>
  <c r="V38" i="15" l="1"/>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Z37" i="15" l="1"/>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L183" i="4"/>
  <c r="J183" i="4"/>
  <c r="L42" i="4" l="1"/>
  <c r="L1018" i="4"/>
  <c r="L1070" i="4"/>
  <c r="J1326" i="4"/>
  <c r="P393" i="4"/>
  <c r="L466" i="4" l="1"/>
  <c r="L464" i="4"/>
  <c r="L463" i="4"/>
  <c r="L462" i="4"/>
  <c r="L456" i="4" s="1"/>
  <c r="L453" i="4" s="1"/>
  <c r="L458" i="4"/>
  <c r="L455" i="4"/>
  <c r="L425" i="4"/>
  <c r="J425" i="4"/>
  <c r="L191" i="4"/>
  <c r="L184" i="4"/>
  <c r="L181" i="4" s="1"/>
  <c r="L82" i="4"/>
  <c r="L80" i="4"/>
  <c r="L78" i="4"/>
  <c r="L74" i="4"/>
  <c r="L72" i="4" s="1"/>
  <c r="L69" i="4" s="1"/>
  <c r="L73" i="4"/>
  <c r="L71" i="4"/>
  <c r="L70" i="4"/>
  <c r="L127" i="4"/>
  <c r="L120" i="4" s="1"/>
  <c r="L117" i="4" s="1"/>
  <c r="M38" i="4"/>
  <c r="M39" i="4"/>
  <c r="M41" i="4"/>
  <c r="M42" i="4"/>
  <c r="M43" i="4"/>
  <c r="M44" i="4"/>
  <c r="M45" i="4"/>
  <c r="M46" i="4"/>
  <c r="M47" i="4"/>
  <c r="M48" i="4"/>
  <c r="M49" i="4"/>
  <c r="M50" i="4"/>
  <c r="M51" i="4"/>
  <c r="M52" i="4"/>
  <c r="M71" i="4"/>
  <c r="M73" i="4"/>
  <c r="M75" i="4"/>
  <c r="M76" i="4"/>
  <c r="M77" i="4"/>
  <c r="M78" i="4"/>
  <c r="M79" i="4"/>
  <c r="M80" i="4"/>
  <c r="M81" i="4"/>
  <c r="M82" i="4"/>
  <c r="M83" i="4"/>
  <c r="M84" i="4"/>
  <c r="M86" i="4"/>
  <c r="M87" i="4"/>
  <c r="M89" i="4"/>
  <c r="M90" i="4"/>
  <c r="M91" i="4"/>
  <c r="M92" i="4"/>
  <c r="M93" i="4"/>
  <c r="M94" i="4"/>
  <c r="M96" i="4"/>
  <c r="M97" i="4"/>
  <c r="M98" i="4"/>
  <c r="M99" i="4"/>
  <c r="M100" i="4"/>
  <c r="M118" i="4"/>
  <c r="M119" i="4"/>
  <c r="M121" i="4"/>
  <c r="M122" i="4"/>
  <c r="M123" i="4"/>
  <c r="M124" i="4"/>
  <c r="M125" i="4"/>
  <c r="M126" i="4"/>
  <c r="M128" i="4"/>
  <c r="M129" i="4"/>
  <c r="M130" i="4"/>
  <c r="M131" i="4"/>
  <c r="M132" i="4"/>
  <c r="M134" i="4"/>
  <c r="M135" i="4"/>
  <c r="M137" i="4"/>
  <c r="M138" i="4"/>
  <c r="M139" i="4"/>
  <c r="M140" i="4"/>
  <c r="M141" i="4"/>
  <c r="M142" i="4"/>
  <c r="M144" i="4"/>
  <c r="M145" i="4"/>
  <c r="M146" i="4"/>
  <c r="M147" i="4"/>
  <c r="M148" i="4"/>
  <c r="M150" i="4"/>
  <c r="M151" i="4"/>
  <c r="M153" i="4"/>
  <c r="M154" i="4"/>
  <c r="M155" i="4"/>
  <c r="M156" i="4"/>
  <c r="M157" i="4"/>
  <c r="M158" i="4"/>
  <c r="M160" i="4"/>
  <c r="M161" i="4"/>
  <c r="M162" i="4"/>
  <c r="M163" i="4"/>
  <c r="M164" i="4"/>
  <c r="M182" i="4"/>
  <c r="M183" i="4"/>
  <c r="M185" i="4"/>
  <c r="M186" i="4"/>
  <c r="M187" i="4"/>
  <c r="M188" i="4"/>
  <c r="M189" i="4"/>
  <c r="M190" i="4"/>
  <c r="M192" i="4"/>
  <c r="M193" i="4"/>
  <c r="M194" i="4"/>
  <c r="M195" i="4"/>
  <c r="M196" i="4"/>
  <c r="M198" i="4"/>
  <c r="M199" i="4"/>
  <c r="M201" i="4"/>
  <c r="M202" i="4"/>
  <c r="M203" i="4"/>
  <c r="M204" i="4"/>
  <c r="M205" i="4"/>
  <c r="M206" i="4"/>
  <c r="M208" i="4"/>
  <c r="M209" i="4"/>
  <c r="M210" i="4"/>
  <c r="M211" i="4"/>
  <c r="M212" i="4"/>
  <c r="M214" i="4"/>
  <c r="M215" i="4"/>
  <c r="M217" i="4"/>
  <c r="M218" i="4"/>
  <c r="M219" i="4"/>
  <c r="M220" i="4"/>
  <c r="M221" i="4"/>
  <c r="M222" i="4"/>
  <c r="M224" i="4"/>
  <c r="M225" i="4"/>
  <c r="M226" i="4"/>
  <c r="M227" i="4"/>
  <c r="M228" i="4"/>
  <c r="M230" i="4"/>
  <c r="M231" i="4"/>
  <c r="M233" i="4"/>
  <c r="M234" i="4"/>
  <c r="M235" i="4"/>
  <c r="M236" i="4"/>
  <c r="M237" i="4"/>
  <c r="M238" i="4"/>
  <c r="M240" i="4"/>
  <c r="M241" i="4"/>
  <c r="M242" i="4"/>
  <c r="M243" i="4"/>
  <c r="M244" i="4"/>
  <c r="M246" i="4"/>
  <c r="M247" i="4"/>
  <c r="M249" i="4"/>
  <c r="M250" i="4"/>
  <c r="M251" i="4"/>
  <c r="M252" i="4"/>
  <c r="M253" i="4"/>
  <c r="M254" i="4"/>
  <c r="M256" i="4"/>
  <c r="M257" i="4"/>
  <c r="M258" i="4"/>
  <c r="M259" i="4"/>
  <c r="M260" i="4"/>
  <c r="M262" i="4"/>
  <c r="M263" i="4"/>
  <c r="M265" i="4"/>
  <c r="M266" i="4"/>
  <c r="M267" i="4"/>
  <c r="M268" i="4"/>
  <c r="M269" i="4"/>
  <c r="M270" i="4"/>
  <c r="M272" i="4"/>
  <c r="M273" i="4"/>
  <c r="M274" i="4"/>
  <c r="M275" i="4"/>
  <c r="M276" i="4"/>
  <c r="M278" i="4"/>
  <c r="M279" i="4"/>
  <c r="M281" i="4"/>
  <c r="M282" i="4"/>
  <c r="M283" i="4"/>
  <c r="M284" i="4"/>
  <c r="M285" i="4"/>
  <c r="M286" i="4"/>
  <c r="M288" i="4"/>
  <c r="M289" i="4"/>
  <c r="M290" i="4"/>
  <c r="M291" i="4"/>
  <c r="M292" i="4"/>
  <c r="M294" i="4"/>
  <c r="M295" i="4"/>
  <c r="M297" i="4"/>
  <c r="M298" i="4"/>
  <c r="M299" i="4"/>
  <c r="M300" i="4"/>
  <c r="M301" i="4"/>
  <c r="M302" i="4"/>
  <c r="M304" i="4"/>
  <c r="M305" i="4"/>
  <c r="M306" i="4"/>
  <c r="M307" i="4"/>
  <c r="M308" i="4"/>
  <c r="M310" i="4"/>
  <c r="M311" i="4"/>
  <c r="M313" i="4"/>
  <c r="M314" i="4"/>
  <c r="M315" i="4"/>
  <c r="M316" i="4"/>
  <c r="M317" i="4"/>
  <c r="M318" i="4"/>
  <c r="M320" i="4"/>
  <c r="M321" i="4"/>
  <c r="M322" i="4"/>
  <c r="M323" i="4"/>
  <c r="M324" i="4"/>
  <c r="M326" i="4"/>
  <c r="M327" i="4"/>
  <c r="M329" i="4"/>
  <c r="M330" i="4"/>
  <c r="M331" i="4"/>
  <c r="M332" i="4"/>
  <c r="M333" i="4"/>
  <c r="M334" i="4"/>
  <c r="M336" i="4"/>
  <c r="M337" i="4"/>
  <c r="M338" i="4"/>
  <c r="M339" i="4"/>
  <c r="M340" i="4"/>
  <c r="M342" i="4"/>
  <c r="M343" i="4"/>
  <c r="M345" i="4"/>
  <c r="M346" i="4"/>
  <c r="M347" i="4"/>
  <c r="M348" i="4"/>
  <c r="M349" i="4"/>
  <c r="M350" i="4"/>
  <c r="M352" i="4"/>
  <c r="M353" i="4"/>
  <c r="M354" i="4"/>
  <c r="M355" i="4"/>
  <c r="M356" i="4"/>
  <c r="M358" i="4"/>
  <c r="M359" i="4"/>
  <c r="M361" i="4"/>
  <c r="M362" i="4"/>
  <c r="M363" i="4"/>
  <c r="M364" i="4"/>
  <c r="M365" i="4"/>
  <c r="M366" i="4"/>
  <c r="M368" i="4"/>
  <c r="M369" i="4"/>
  <c r="M370" i="4"/>
  <c r="M371" i="4"/>
  <c r="M372" i="4"/>
  <c r="M374" i="4"/>
  <c r="M375" i="4"/>
  <c r="M377" i="4"/>
  <c r="M378" i="4"/>
  <c r="M379" i="4"/>
  <c r="M380" i="4"/>
  <c r="M381" i="4"/>
  <c r="M382" i="4"/>
  <c r="M384" i="4"/>
  <c r="M385" i="4"/>
  <c r="M386" i="4"/>
  <c r="M387" i="4"/>
  <c r="M388" i="4"/>
  <c r="M390" i="4"/>
  <c r="M391" i="4"/>
  <c r="M393" i="4"/>
  <c r="M394" i="4"/>
  <c r="M395" i="4"/>
  <c r="M396" i="4"/>
  <c r="M397" i="4"/>
  <c r="M398" i="4"/>
  <c r="M400" i="4"/>
  <c r="M401" i="4"/>
  <c r="M402" i="4"/>
  <c r="M403" i="4"/>
  <c r="M404" i="4"/>
  <c r="M406" i="4"/>
  <c r="M407" i="4"/>
  <c r="M409" i="4"/>
  <c r="M410" i="4"/>
  <c r="M411" i="4"/>
  <c r="M412" i="4"/>
  <c r="M413" i="4"/>
  <c r="M414" i="4"/>
  <c r="M416" i="4"/>
  <c r="M417" i="4"/>
  <c r="M418" i="4"/>
  <c r="M419" i="4"/>
  <c r="M420" i="4"/>
  <c r="M422" i="4"/>
  <c r="M423" i="4"/>
  <c r="M425" i="4"/>
  <c r="M426" i="4"/>
  <c r="M427" i="4"/>
  <c r="M428" i="4"/>
  <c r="M429" i="4"/>
  <c r="M430" i="4"/>
  <c r="M432" i="4"/>
  <c r="M433" i="4"/>
  <c r="M434" i="4"/>
  <c r="M435" i="4"/>
  <c r="M436" i="4"/>
  <c r="M438" i="4"/>
  <c r="M439" i="4"/>
  <c r="M441" i="4"/>
  <c r="M442" i="4"/>
  <c r="M443" i="4"/>
  <c r="M444" i="4"/>
  <c r="M445" i="4"/>
  <c r="M446" i="4"/>
  <c r="M448" i="4"/>
  <c r="M449" i="4"/>
  <c r="M450" i="4"/>
  <c r="M451" i="4"/>
  <c r="M452" i="4"/>
  <c r="M454" i="4"/>
  <c r="M455" i="4"/>
  <c r="M457" i="4"/>
  <c r="M458" i="4"/>
  <c r="M459" i="4"/>
  <c r="M460" i="4"/>
  <c r="M461" i="4"/>
  <c r="M462" i="4"/>
  <c r="M464" i="4"/>
  <c r="M465" i="4"/>
  <c r="M466" i="4"/>
  <c r="M467" i="4"/>
  <c r="M468" i="4"/>
  <c r="M486" i="4"/>
  <c r="M487" i="4"/>
  <c r="M489" i="4"/>
  <c r="M490" i="4"/>
  <c r="M491" i="4"/>
  <c r="M492" i="4"/>
  <c r="M493" i="4"/>
  <c r="M494" i="4"/>
  <c r="M496" i="4"/>
  <c r="M497" i="4"/>
  <c r="M498" i="4"/>
  <c r="M499" i="4"/>
  <c r="M500" i="4"/>
  <c r="M502" i="4"/>
  <c r="M503" i="4"/>
  <c r="M505" i="4"/>
  <c r="M506" i="4"/>
  <c r="M507" i="4"/>
  <c r="M508" i="4"/>
  <c r="M509" i="4"/>
  <c r="M510" i="4"/>
  <c r="M512" i="4"/>
  <c r="M513" i="4"/>
  <c r="M514" i="4"/>
  <c r="M515" i="4"/>
  <c r="M516" i="4"/>
  <c r="M534" i="4"/>
  <c r="M535" i="4"/>
  <c r="M537" i="4"/>
  <c r="M538" i="4"/>
  <c r="M539" i="4"/>
  <c r="M540" i="4"/>
  <c r="M541" i="4"/>
  <c r="M542" i="4"/>
  <c r="M544" i="4"/>
  <c r="M545" i="4"/>
  <c r="M546" i="4"/>
  <c r="M547" i="4"/>
  <c r="M548" i="4"/>
  <c r="M550" i="4"/>
  <c r="M551" i="4"/>
  <c r="M553" i="4"/>
  <c r="M554" i="4"/>
  <c r="M555" i="4"/>
  <c r="M556" i="4"/>
  <c r="M557" i="4"/>
  <c r="M558" i="4"/>
  <c r="M560" i="4"/>
  <c r="M561" i="4"/>
  <c r="M562" i="4"/>
  <c r="M563" i="4"/>
  <c r="M564" i="4"/>
  <c r="M566" i="4"/>
  <c r="M567" i="4"/>
  <c r="M569" i="4"/>
  <c r="M570" i="4"/>
  <c r="M571" i="4"/>
  <c r="M572" i="4"/>
  <c r="M573" i="4"/>
  <c r="M574" i="4"/>
  <c r="M576" i="4"/>
  <c r="M577" i="4"/>
  <c r="M578" i="4"/>
  <c r="M579" i="4"/>
  <c r="M580" i="4"/>
  <c r="M582" i="4"/>
  <c r="M583" i="4"/>
  <c r="M585" i="4"/>
  <c r="M586" i="4"/>
  <c r="M587" i="4"/>
  <c r="M588" i="4"/>
  <c r="M589" i="4"/>
  <c r="M590" i="4"/>
  <c r="M592" i="4"/>
  <c r="M593" i="4"/>
  <c r="M594" i="4"/>
  <c r="M595" i="4"/>
  <c r="M596" i="4"/>
  <c r="M598" i="4"/>
  <c r="M599" i="4"/>
  <c r="M601" i="4"/>
  <c r="M602" i="4"/>
  <c r="M603" i="4"/>
  <c r="M604" i="4"/>
  <c r="M605" i="4"/>
  <c r="M606" i="4"/>
  <c r="M608" i="4"/>
  <c r="M609" i="4"/>
  <c r="M610" i="4"/>
  <c r="M611" i="4"/>
  <c r="M612" i="4"/>
  <c r="M614" i="4"/>
  <c r="M615" i="4"/>
  <c r="M617" i="4"/>
  <c r="M618" i="4"/>
  <c r="M619" i="4"/>
  <c r="M620" i="4"/>
  <c r="M621" i="4"/>
  <c r="M622" i="4"/>
  <c r="M624" i="4"/>
  <c r="M625" i="4"/>
  <c r="M626" i="4"/>
  <c r="M627" i="4"/>
  <c r="M628" i="4"/>
  <c r="M630" i="4"/>
  <c r="M631" i="4"/>
  <c r="M633" i="4"/>
  <c r="M634" i="4"/>
  <c r="M635" i="4"/>
  <c r="M636" i="4"/>
  <c r="M637" i="4"/>
  <c r="M638" i="4"/>
  <c r="M640" i="4"/>
  <c r="M641" i="4"/>
  <c r="M642" i="4"/>
  <c r="M643" i="4"/>
  <c r="M644" i="4"/>
  <c r="M646" i="4"/>
  <c r="M647" i="4"/>
  <c r="M649" i="4"/>
  <c r="M650" i="4"/>
  <c r="M651" i="4"/>
  <c r="M652" i="4"/>
  <c r="M653" i="4"/>
  <c r="M654" i="4"/>
  <c r="M656" i="4"/>
  <c r="M657" i="4"/>
  <c r="M658" i="4"/>
  <c r="M659" i="4"/>
  <c r="M660" i="4"/>
  <c r="M662" i="4"/>
  <c r="M663" i="4"/>
  <c r="M665" i="4"/>
  <c r="M666" i="4"/>
  <c r="M667" i="4"/>
  <c r="M668" i="4"/>
  <c r="M669" i="4"/>
  <c r="M670" i="4"/>
  <c r="M672" i="4"/>
  <c r="M673" i="4"/>
  <c r="M674" i="4"/>
  <c r="M675" i="4"/>
  <c r="M676" i="4"/>
  <c r="M678" i="4"/>
  <c r="M679" i="4"/>
  <c r="M681" i="4"/>
  <c r="M682" i="4"/>
  <c r="M683" i="4"/>
  <c r="M684" i="4"/>
  <c r="M685" i="4"/>
  <c r="M686" i="4"/>
  <c r="M688" i="4"/>
  <c r="M689" i="4"/>
  <c r="M690" i="4"/>
  <c r="M691" i="4"/>
  <c r="M692" i="4"/>
  <c r="M694" i="4"/>
  <c r="M695" i="4"/>
  <c r="M697" i="4"/>
  <c r="M698" i="4"/>
  <c r="M699" i="4"/>
  <c r="M700" i="4"/>
  <c r="M701" i="4"/>
  <c r="M702" i="4"/>
  <c r="M704" i="4"/>
  <c r="M705" i="4"/>
  <c r="M706" i="4"/>
  <c r="M707" i="4"/>
  <c r="M708" i="4"/>
  <c r="M710" i="4"/>
  <c r="M711" i="4"/>
  <c r="M713" i="4"/>
  <c r="M714" i="4"/>
  <c r="M715" i="4"/>
  <c r="M716" i="4"/>
  <c r="M717" i="4"/>
  <c r="M718" i="4"/>
  <c r="M720" i="4"/>
  <c r="M721" i="4"/>
  <c r="M722" i="4"/>
  <c r="M723" i="4"/>
  <c r="M724" i="4"/>
  <c r="M726" i="4"/>
  <c r="M727" i="4"/>
  <c r="M729" i="4"/>
  <c r="M730" i="4"/>
  <c r="M731" i="4"/>
  <c r="M732" i="4"/>
  <c r="M733" i="4"/>
  <c r="M734" i="4"/>
  <c r="M736" i="4"/>
  <c r="M737" i="4"/>
  <c r="M738" i="4"/>
  <c r="M739" i="4"/>
  <c r="M740" i="4"/>
  <c r="M742" i="4"/>
  <c r="M743" i="4"/>
  <c r="M745" i="4"/>
  <c r="M746" i="4"/>
  <c r="M747" i="4"/>
  <c r="M748" i="4"/>
  <c r="M749" i="4"/>
  <c r="M750" i="4"/>
  <c r="M752" i="4"/>
  <c r="M753" i="4"/>
  <c r="M754" i="4"/>
  <c r="M755" i="4"/>
  <c r="M756" i="4"/>
  <c r="M774" i="4"/>
  <c r="M775" i="4"/>
  <c r="M777" i="4"/>
  <c r="M778" i="4"/>
  <c r="M779" i="4"/>
  <c r="M780" i="4"/>
  <c r="M781" i="4"/>
  <c r="M782" i="4"/>
  <c r="M784" i="4"/>
  <c r="M785" i="4"/>
  <c r="M786" i="4"/>
  <c r="M787" i="4"/>
  <c r="M788" i="4"/>
  <c r="M790" i="4"/>
  <c r="M791" i="4"/>
  <c r="M793" i="4"/>
  <c r="M794" i="4"/>
  <c r="M795" i="4"/>
  <c r="M796" i="4"/>
  <c r="M797" i="4"/>
  <c r="M798" i="4"/>
  <c r="M800" i="4"/>
  <c r="M801" i="4"/>
  <c r="M802" i="4"/>
  <c r="M803" i="4"/>
  <c r="M804" i="4"/>
  <c r="M806" i="4"/>
  <c r="M807" i="4"/>
  <c r="M809" i="4"/>
  <c r="M810" i="4"/>
  <c r="M811" i="4"/>
  <c r="M812" i="4"/>
  <c r="M813" i="4"/>
  <c r="M814" i="4"/>
  <c r="M816" i="4"/>
  <c r="M817" i="4"/>
  <c r="M818" i="4"/>
  <c r="M819" i="4"/>
  <c r="M820" i="4"/>
  <c r="M822" i="4"/>
  <c r="M823" i="4"/>
  <c r="M825" i="4"/>
  <c r="M826" i="4"/>
  <c r="M827" i="4"/>
  <c r="M828" i="4"/>
  <c r="M829" i="4"/>
  <c r="M830" i="4"/>
  <c r="M832" i="4"/>
  <c r="M833" i="4"/>
  <c r="M834" i="4"/>
  <c r="M835" i="4"/>
  <c r="M836" i="4"/>
  <c r="M838" i="4"/>
  <c r="M839" i="4"/>
  <c r="M841" i="4"/>
  <c r="M842" i="4"/>
  <c r="M843" i="4"/>
  <c r="M844" i="4"/>
  <c r="M845" i="4"/>
  <c r="M846" i="4"/>
  <c r="M848" i="4"/>
  <c r="M849" i="4"/>
  <c r="M850" i="4"/>
  <c r="M851" i="4"/>
  <c r="M852" i="4"/>
  <c r="M871" i="4"/>
  <c r="M873" i="4"/>
  <c r="M874" i="4"/>
  <c r="M875" i="4"/>
  <c r="M876" i="4"/>
  <c r="M877" i="4"/>
  <c r="M878" i="4"/>
  <c r="M880" i="4"/>
  <c r="M881" i="4"/>
  <c r="M882" i="4"/>
  <c r="M883" i="4"/>
  <c r="M884" i="4"/>
  <c r="M902" i="4"/>
  <c r="M903" i="4"/>
  <c r="M905" i="4"/>
  <c r="M906" i="4"/>
  <c r="M907" i="4"/>
  <c r="M908" i="4"/>
  <c r="M909" i="4"/>
  <c r="M910" i="4"/>
  <c r="M912" i="4"/>
  <c r="M913" i="4"/>
  <c r="M914" i="4"/>
  <c r="M915" i="4"/>
  <c r="M916" i="4"/>
  <c r="M918" i="4"/>
  <c r="M919" i="4"/>
  <c r="M921" i="4"/>
  <c r="M922" i="4"/>
  <c r="M923" i="4"/>
  <c r="M924" i="4"/>
  <c r="M925" i="4"/>
  <c r="M926" i="4"/>
  <c r="M928" i="4"/>
  <c r="M929" i="4"/>
  <c r="M930" i="4"/>
  <c r="M931" i="4"/>
  <c r="M932" i="4"/>
  <c r="M934" i="4"/>
  <c r="M935" i="4"/>
  <c r="M937" i="4"/>
  <c r="M938" i="4"/>
  <c r="M939" i="4"/>
  <c r="M940" i="4"/>
  <c r="M941" i="4"/>
  <c r="M942" i="4"/>
  <c r="M944" i="4"/>
  <c r="M945" i="4"/>
  <c r="M946" i="4"/>
  <c r="M947" i="4"/>
  <c r="M948" i="4"/>
  <c r="M950" i="4"/>
  <c r="M951" i="4"/>
  <c r="M953" i="4"/>
  <c r="M954" i="4"/>
  <c r="M955" i="4"/>
  <c r="M956" i="4"/>
  <c r="M957" i="4"/>
  <c r="M958" i="4"/>
  <c r="M960" i="4"/>
  <c r="M961" i="4"/>
  <c r="M962" i="4"/>
  <c r="M963" i="4"/>
  <c r="M964" i="4"/>
  <c r="M966" i="4"/>
  <c r="M967" i="4"/>
  <c r="M969" i="4"/>
  <c r="M970" i="4"/>
  <c r="M971" i="4"/>
  <c r="M972" i="4"/>
  <c r="M973" i="4"/>
  <c r="M974" i="4"/>
  <c r="M976" i="4"/>
  <c r="M977" i="4"/>
  <c r="M978" i="4"/>
  <c r="M979" i="4"/>
  <c r="M980" i="4"/>
  <c r="M998" i="4"/>
  <c r="M999" i="4"/>
  <c r="M1001" i="4"/>
  <c r="M1002" i="4"/>
  <c r="M1003" i="4"/>
  <c r="M1004" i="4"/>
  <c r="M1005" i="4"/>
  <c r="M1006" i="4"/>
  <c r="M1008" i="4"/>
  <c r="M1009" i="4"/>
  <c r="M1010" i="4"/>
  <c r="M1011" i="4"/>
  <c r="M1012" i="4"/>
  <c r="M1014" i="4"/>
  <c r="M1015" i="4"/>
  <c r="M1017" i="4"/>
  <c r="M1018" i="4"/>
  <c r="M1019" i="4"/>
  <c r="M1020" i="4"/>
  <c r="M1021" i="4"/>
  <c r="M1022" i="4"/>
  <c r="M1024" i="4"/>
  <c r="M1025" i="4"/>
  <c r="M1026" i="4"/>
  <c r="M1027" i="4"/>
  <c r="M1028" i="4"/>
  <c r="M1030" i="4"/>
  <c r="M1031" i="4"/>
  <c r="M1033" i="4"/>
  <c r="M1034" i="4"/>
  <c r="M1035" i="4"/>
  <c r="M1036" i="4"/>
  <c r="M1037" i="4"/>
  <c r="M1038" i="4"/>
  <c r="M1040" i="4"/>
  <c r="M1041" i="4"/>
  <c r="M1042" i="4"/>
  <c r="M1043" i="4"/>
  <c r="M1044" i="4"/>
  <c r="M1062" i="4"/>
  <c r="M1063" i="4"/>
  <c r="M1065" i="4"/>
  <c r="M1066" i="4"/>
  <c r="M1067" i="4"/>
  <c r="M1068" i="4"/>
  <c r="M1069" i="4"/>
  <c r="M1070" i="4"/>
  <c r="M1072" i="4"/>
  <c r="M1073" i="4"/>
  <c r="M1074" i="4"/>
  <c r="M1075" i="4"/>
  <c r="M1076" i="4"/>
  <c r="M1078" i="4"/>
  <c r="M1079" i="4"/>
  <c r="M1081" i="4"/>
  <c r="M1082" i="4"/>
  <c r="M1083" i="4"/>
  <c r="M1084" i="4"/>
  <c r="M1085" i="4"/>
  <c r="M1086" i="4"/>
  <c r="M1088" i="4"/>
  <c r="M1089" i="4"/>
  <c r="M1090" i="4"/>
  <c r="M1091" i="4"/>
  <c r="M1092" i="4"/>
  <c r="M1094" i="4"/>
  <c r="M1095" i="4"/>
  <c r="M1097" i="4"/>
  <c r="M1098" i="4"/>
  <c r="M1099" i="4"/>
  <c r="M1100" i="4"/>
  <c r="M1101" i="4"/>
  <c r="M1102" i="4"/>
  <c r="M1104" i="4"/>
  <c r="M1105" i="4"/>
  <c r="M1106" i="4"/>
  <c r="M1107" i="4"/>
  <c r="M1108" i="4"/>
  <c r="M1126" i="4"/>
  <c r="M1127" i="4"/>
  <c r="M1129" i="4"/>
  <c r="M1130" i="4"/>
  <c r="M1131" i="4"/>
  <c r="M1132" i="4"/>
  <c r="M1133" i="4"/>
  <c r="M1134" i="4"/>
  <c r="M1136" i="4"/>
  <c r="M1137" i="4"/>
  <c r="M1138" i="4"/>
  <c r="M1139" i="4"/>
  <c r="M1140" i="4"/>
  <c r="M1142" i="4"/>
  <c r="M1143" i="4"/>
  <c r="M1145" i="4"/>
  <c r="M1146" i="4"/>
  <c r="M1147" i="4"/>
  <c r="M1148" i="4"/>
  <c r="M1149" i="4"/>
  <c r="M1150" i="4"/>
  <c r="M1152" i="4"/>
  <c r="M1153" i="4"/>
  <c r="M1154" i="4"/>
  <c r="M1155" i="4"/>
  <c r="M1156" i="4"/>
  <c r="M1158" i="4"/>
  <c r="M1159" i="4"/>
  <c r="M1161" i="4"/>
  <c r="M1162" i="4"/>
  <c r="M1163" i="4"/>
  <c r="M1164" i="4"/>
  <c r="M1165" i="4"/>
  <c r="M1166" i="4"/>
  <c r="M1168" i="4"/>
  <c r="M1169" i="4"/>
  <c r="M1170" i="4"/>
  <c r="M1171" i="4"/>
  <c r="M1172" i="4"/>
  <c r="M1174" i="4"/>
  <c r="M1175" i="4"/>
  <c r="M1177" i="4"/>
  <c r="M1178" i="4"/>
  <c r="M1179" i="4"/>
  <c r="M1180" i="4"/>
  <c r="M1181" i="4"/>
  <c r="M1182" i="4"/>
  <c r="M1184" i="4"/>
  <c r="M1185" i="4"/>
  <c r="M1186" i="4"/>
  <c r="M1187" i="4"/>
  <c r="M1188" i="4"/>
  <c r="M1206" i="4"/>
  <c r="M1207" i="4"/>
  <c r="M1209" i="4"/>
  <c r="M1210" i="4"/>
  <c r="M1211" i="4"/>
  <c r="M1212" i="4"/>
  <c r="M1213" i="4"/>
  <c r="M1214" i="4"/>
  <c r="M1216" i="4"/>
  <c r="M1217" i="4"/>
  <c r="M1218" i="4"/>
  <c r="M1219" i="4"/>
  <c r="M1220" i="4"/>
  <c r="M1222" i="4"/>
  <c r="M1223" i="4"/>
  <c r="M1225" i="4"/>
  <c r="M1226" i="4"/>
  <c r="M1227" i="4"/>
  <c r="M1228" i="4"/>
  <c r="M1229" i="4"/>
  <c r="M1230" i="4"/>
  <c r="M1232" i="4"/>
  <c r="M1233" i="4"/>
  <c r="M1234" i="4"/>
  <c r="M1235" i="4"/>
  <c r="M1236" i="4"/>
  <c r="M1254" i="4"/>
  <c r="M1255" i="4"/>
  <c r="M1257" i="4"/>
  <c r="M1258" i="4"/>
  <c r="M1259" i="4"/>
  <c r="M1260" i="4"/>
  <c r="M1261" i="4"/>
  <c r="M1262" i="4"/>
  <c r="M1264" i="4"/>
  <c r="M1265" i="4"/>
  <c r="M1266" i="4"/>
  <c r="M1267" i="4"/>
  <c r="M1268" i="4"/>
  <c r="M1270" i="4"/>
  <c r="M1271" i="4"/>
  <c r="M1273" i="4"/>
  <c r="M1274" i="4"/>
  <c r="M1275" i="4"/>
  <c r="M1276" i="4"/>
  <c r="M1277" i="4"/>
  <c r="M1278" i="4"/>
  <c r="M1280" i="4"/>
  <c r="M1281" i="4"/>
  <c r="M1282" i="4"/>
  <c r="M1283" i="4"/>
  <c r="M1284" i="4"/>
  <c r="M1286" i="4"/>
  <c r="M1287" i="4"/>
  <c r="M1289" i="4"/>
  <c r="M1290" i="4"/>
  <c r="M1291" i="4"/>
  <c r="M1292" i="4"/>
  <c r="M1293" i="4"/>
  <c r="M1294" i="4"/>
  <c r="M1296" i="4"/>
  <c r="M1297" i="4"/>
  <c r="M1298" i="4"/>
  <c r="M1299" i="4"/>
  <c r="M1300" i="4"/>
  <c r="M1302" i="4"/>
  <c r="M1303" i="4"/>
  <c r="M1305" i="4"/>
  <c r="M1306" i="4"/>
  <c r="M1307" i="4"/>
  <c r="M1308" i="4"/>
  <c r="M1309" i="4"/>
  <c r="M1310" i="4"/>
  <c r="M1312" i="4"/>
  <c r="M1313" i="4"/>
  <c r="M1314" i="4"/>
  <c r="M1315" i="4"/>
  <c r="M1316" i="4"/>
  <c r="M1318" i="4"/>
  <c r="M1319" i="4"/>
  <c r="M1321" i="4"/>
  <c r="M1322" i="4"/>
  <c r="M1323" i="4"/>
  <c r="M1324" i="4"/>
  <c r="M1325" i="4"/>
  <c r="M1326" i="4"/>
  <c r="M1328" i="4"/>
  <c r="M1329" i="4"/>
  <c r="M1330" i="4"/>
  <c r="M1331" i="4"/>
  <c r="M1332" i="4"/>
  <c r="M1334" i="4"/>
  <c r="M1335" i="4"/>
  <c r="M1337" i="4"/>
  <c r="M1338" i="4"/>
  <c r="M1339" i="4"/>
  <c r="M1340" i="4"/>
  <c r="M1341" i="4"/>
  <c r="M1342" i="4"/>
  <c r="M1344" i="4"/>
  <c r="M1345" i="4"/>
  <c r="M1346" i="4"/>
  <c r="M1347" i="4"/>
  <c r="M1348" i="4"/>
  <c r="M1366" i="4"/>
  <c r="M1367" i="4"/>
  <c r="M1369" i="4"/>
  <c r="M1370" i="4"/>
  <c r="M1371" i="4"/>
  <c r="M1372" i="4"/>
  <c r="M1373" i="4"/>
  <c r="M1374" i="4"/>
  <c r="M1376" i="4"/>
  <c r="M1377" i="4"/>
  <c r="M1378" i="4"/>
  <c r="M1379" i="4"/>
  <c r="M1380" i="4"/>
  <c r="M1382" i="4"/>
  <c r="M1383" i="4"/>
  <c r="M1385" i="4"/>
  <c r="M1386" i="4"/>
  <c r="M1387" i="4"/>
  <c r="M1388" i="4"/>
  <c r="M1389" i="4"/>
  <c r="M1390" i="4"/>
  <c r="M1392" i="4"/>
  <c r="M1393" i="4"/>
  <c r="M1394" i="4"/>
  <c r="M1395" i="4"/>
  <c r="M1396" i="4"/>
  <c r="M1414" i="4"/>
  <c r="M1415" i="4"/>
  <c r="M1417" i="4"/>
  <c r="M1418" i="4"/>
  <c r="M1419" i="4"/>
  <c r="M1420" i="4"/>
  <c r="M1421" i="4"/>
  <c r="M1422" i="4"/>
  <c r="M1424" i="4"/>
  <c r="M1425" i="4"/>
  <c r="M1426" i="4"/>
  <c r="M1427" i="4"/>
  <c r="M1428" i="4"/>
  <c r="M1430" i="4"/>
  <c r="M1431" i="4"/>
  <c r="M1433" i="4"/>
  <c r="M1434" i="4"/>
  <c r="M1435" i="4"/>
  <c r="M1436" i="4"/>
  <c r="M1437" i="4"/>
  <c r="M1438" i="4"/>
  <c r="M1440" i="4"/>
  <c r="M1441" i="4"/>
  <c r="M1442" i="4"/>
  <c r="M1443" i="4"/>
  <c r="M1444" i="4"/>
  <c r="M1446" i="4"/>
  <c r="M1447" i="4"/>
  <c r="M1449" i="4"/>
  <c r="M1450" i="4"/>
  <c r="M1451" i="4"/>
  <c r="M1452" i="4"/>
  <c r="M1453" i="4"/>
  <c r="M1454" i="4"/>
  <c r="M1456" i="4"/>
  <c r="M1457" i="4"/>
  <c r="M1458" i="4"/>
  <c r="M1459" i="4"/>
  <c r="M1460" i="4"/>
  <c r="M1462" i="4"/>
  <c r="M1463" i="4"/>
  <c r="M1465" i="4"/>
  <c r="M1466" i="4"/>
  <c r="M1467" i="4"/>
  <c r="M1468" i="4"/>
  <c r="M1469" i="4"/>
  <c r="M1470" i="4"/>
  <c r="M1472" i="4"/>
  <c r="M1473" i="4"/>
  <c r="M1474" i="4"/>
  <c r="M1475" i="4"/>
  <c r="M1476" i="4"/>
  <c r="M1478" i="4"/>
  <c r="M1479" i="4"/>
  <c r="M1481" i="4"/>
  <c r="M1482" i="4"/>
  <c r="M1483" i="4"/>
  <c r="M1484" i="4"/>
  <c r="M1485" i="4"/>
  <c r="M1486" i="4"/>
  <c r="M1488" i="4"/>
  <c r="M1489" i="4"/>
  <c r="M1490" i="4"/>
  <c r="M1491" i="4"/>
  <c r="M1492" i="4"/>
  <c r="M1494" i="4"/>
  <c r="M1495" i="4"/>
  <c r="M1497" i="4"/>
  <c r="M1498" i="4"/>
  <c r="M1499" i="4"/>
  <c r="M1500" i="4"/>
  <c r="M1501" i="4"/>
  <c r="M1502" i="4"/>
  <c r="M1504" i="4"/>
  <c r="M1505" i="4"/>
  <c r="M1506" i="4"/>
  <c r="M1507" i="4"/>
  <c r="M1508" i="4"/>
  <c r="M1510" i="4"/>
  <c r="M1511" i="4"/>
  <c r="M1513" i="4"/>
  <c r="M1514" i="4"/>
  <c r="M1515" i="4"/>
  <c r="M1516" i="4"/>
  <c r="M1517" i="4"/>
  <c r="M1518" i="4"/>
  <c r="M1520" i="4"/>
  <c r="M1521" i="4"/>
  <c r="M1522" i="4"/>
  <c r="M1523" i="4"/>
  <c r="M1524" i="4"/>
  <c r="M1542" i="4"/>
  <c r="M1543" i="4"/>
  <c r="M1545" i="4"/>
  <c r="M1546" i="4"/>
  <c r="M1547" i="4"/>
  <c r="M1548" i="4"/>
  <c r="M1549" i="4"/>
  <c r="M1550" i="4"/>
  <c r="M1552" i="4"/>
  <c r="M1553" i="4"/>
  <c r="M1554" i="4"/>
  <c r="M1555" i="4"/>
  <c r="M1556" i="4"/>
  <c r="M1558" i="4"/>
  <c r="M1559" i="4"/>
  <c r="M1561" i="4"/>
  <c r="M1562" i="4"/>
  <c r="M1563" i="4"/>
  <c r="M1564" i="4"/>
  <c r="M1565" i="4"/>
  <c r="M1566" i="4"/>
  <c r="M1568" i="4"/>
  <c r="M1569" i="4"/>
  <c r="M1570" i="4"/>
  <c r="M1571" i="4"/>
  <c r="M1572" i="4"/>
  <c r="M1574" i="4"/>
  <c r="M1575" i="4"/>
  <c r="M1577" i="4"/>
  <c r="M1578" i="4"/>
  <c r="M1579" i="4"/>
  <c r="M1580" i="4"/>
  <c r="M1581" i="4"/>
  <c r="M1582" i="4"/>
  <c r="M1584" i="4"/>
  <c r="M1585" i="4"/>
  <c r="M1586" i="4"/>
  <c r="M1587" i="4"/>
  <c r="M1588" i="4"/>
  <c r="M1606" i="4"/>
  <c r="M1607" i="4"/>
  <c r="M1609" i="4"/>
  <c r="M1610" i="4"/>
  <c r="M1611" i="4"/>
  <c r="M1612" i="4"/>
  <c r="M1613" i="4"/>
  <c r="M1614" i="4"/>
  <c r="M1616" i="4"/>
  <c r="M1617" i="4"/>
  <c r="M1618" i="4"/>
  <c r="M1619" i="4"/>
  <c r="M1620" i="4"/>
  <c r="M1622" i="4"/>
  <c r="M1623" i="4"/>
  <c r="M1625" i="4"/>
  <c r="M1626" i="4"/>
  <c r="M1627" i="4"/>
  <c r="M1628" i="4"/>
  <c r="M1629" i="4"/>
  <c r="M1630" i="4"/>
  <c r="M1632" i="4"/>
  <c r="M1633" i="4"/>
  <c r="M1634" i="4"/>
  <c r="M1635" i="4"/>
  <c r="M1636" i="4"/>
  <c r="M1654" i="4"/>
  <c r="M1655" i="4"/>
  <c r="M1657" i="4"/>
  <c r="M1658" i="4"/>
  <c r="M1659" i="4"/>
  <c r="M1660" i="4"/>
  <c r="M1661" i="4"/>
  <c r="M1662" i="4"/>
  <c r="M1664" i="4"/>
  <c r="M1665" i="4"/>
  <c r="M1666" i="4"/>
  <c r="M1667" i="4"/>
  <c r="M1668" i="4"/>
  <c r="M1670" i="4"/>
  <c r="M1671" i="4"/>
  <c r="M1673" i="4"/>
  <c r="M1674" i="4"/>
  <c r="M1675" i="4"/>
  <c r="M1676" i="4"/>
  <c r="M1677" i="4"/>
  <c r="M1678" i="4"/>
  <c r="M1680" i="4"/>
  <c r="M1681" i="4"/>
  <c r="M1682" i="4"/>
  <c r="M1683" i="4"/>
  <c r="M1684" i="4"/>
  <c r="M1686" i="4"/>
  <c r="M1687" i="4"/>
  <c r="M1689" i="4"/>
  <c r="M1690" i="4"/>
  <c r="M1691" i="4"/>
  <c r="M1692" i="4"/>
  <c r="M1693" i="4"/>
  <c r="M1694" i="4"/>
  <c r="M1696" i="4"/>
  <c r="M1697" i="4"/>
  <c r="M1698" i="4"/>
  <c r="M1699" i="4"/>
  <c r="M1700" i="4"/>
  <c r="M1702" i="4"/>
  <c r="M1703" i="4"/>
  <c r="M1705" i="4"/>
  <c r="M1706" i="4"/>
  <c r="M1707" i="4"/>
  <c r="M1708" i="4"/>
  <c r="M1709" i="4"/>
  <c r="M1710" i="4"/>
  <c r="M1712" i="4"/>
  <c r="M1713" i="4"/>
  <c r="M1714" i="4"/>
  <c r="M1715" i="4"/>
  <c r="M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03" i="4"/>
  <c r="B1708" i="4"/>
  <c r="B1712" i="4"/>
  <c r="B1715" i="4"/>
  <c r="B1716" i="4"/>
  <c r="L450" i="4"/>
  <c r="L448" i="4"/>
  <c r="L447" i="4" s="1"/>
  <c r="L446" i="4"/>
  <c r="L441" i="4"/>
  <c r="L438" i="4"/>
  <c r="K1713" i="4"/>
  <c r="B1713" i="4" s="1"/>
  <c r="K1712" i="4"/>
  <c r="K1716" i="4"/>
  <c r="K1715" i="4"/>
  <c r="K1714" i="4"/>
  <c r="B1714" i="4" s="1"/>
  <c r="L1711" i="4"/>
  <c r="J1711" i="4"/>
  <c r="I1711" i="4"/>
  <c r="I1704" i="4" s="1"/>
  <c r="I1701" i="4" s="1"/>
  <c r="H1704" i="4"/>
  <c r="H1701" i="4" s="1"/>
  <c r="G1711" i="4"/>
  <c r="G1704" i="4" s="1"/>
  <c r="G1701" i="4" s="1"/>
  <c r="F1711" i="4"/>
  <c r="F1704" i="4" s="1"/>
  <c r="F1701" i="4" s="1"/>
  <c r="E1711" i="4"/>
  <c r="E1704" i="4" s="1"/>
  <c r="E1701" i="4" s="1"/>
  <c r="K1710" i="4"/>
  <c r="B1710" i="4" s="1"/>
  <c r="K1709" i="4"/>
  <c r="B1709" i="4" s="1"/>
  <c r="K1708" i="4"/>
  <c r="K1707" i="4"/>
  <c r="B1707" i="4" s="1"/>
  <c r="K1706" i="4"/>
  <c r="B1706" i="4" s="1"/>
  <c r="K1705" i="4"/>
  <c r="B1705" i="4" s="1"/>
  <c r="J1704" i="4"/>
  <c r="J1701" i="4" s="1"/>
  <c r="K1703" i="4"/>
  <c r="K1702" i="4"/>
  <c r="B1702" i="4" s="1"/>
  <c r="L1695" i="4"/>
  <c r="L1679" i="4"/>
  <c r="L1663" i="4"/>
  <c r="L1652" i="4"/>
  <c r="L1651" i="4"/>
  <c r="L1650" i="4"/>
  <c r="L1649" i="4"/>
  <c r="L1648" i="4"/>
  <c r="L1646" i="4"/>
  <c r="L1645" i="4"/>
  <c r="L1644" i="4"/>
  <c r="L1643" i="4"/>
  <c r="L1642" i="4"/>
  <c r="L1641" i="4"/>
  <c r="L1639" i="4"/>
  <c r="L1638" i="4"/>
  <c r="L1631" i="4"/>
  <c r="L1615" i="4"/>
  <c r="L1583" i="4"/>
  <c r="L1567" i="4"/>
  <c r="L1551" i="4"/>
  <c r="L1540" i="4"/>
  <c r="L1539" i="4"/>
  <c r="L1538" i="4"/>
  <c r="L1537" i="4"/>
  <c r="L1536" i="4"/>
  <c r="L1534" i="4"/>
  <c r="L1533" i="4"/>
  <c r="L1532" i="4"/>
  <c r="L1531" i="4"/>
  <c r="L1530" i="4"/>
  <c r="L1529" i="4"/>
  <c r="L1527" i="4"/>
  <c r="L1526" i="4"/>
  <c r="L1522" i="4"/>
  <c r="L1519" i="4"/>
  <c r="L1503" i="4"/>
  <c r="L1487" i="4"/>
  <c r="L1471" i="4"/>
  <c r="L1455" i="4"/>
  <c r="L1439" i="4"/>
  <c r="L1423" i="4"/>
  <c r="L1412" i="4"/>
  <c r="L1411" i="4"/>
  <c r="L1410" i="4"/>
  <c r="L1409" i="4"/>
  <c r="L1408" i="4"/>
  <c r="L1406" i="4"/>
  <c r="L1405" i="4"/>
  <c r="L1404" i="4"/>
  <c r="L1403" i="4"/>
  <c r="L1402" i="4"/>
  <c r="L1401" i="4"/>
  <c r="L1398" i="4"/>
  <c r="L1391" i="4"/>
  <c r="L1384" i="4" s="1"/>
  <c r="L1375" i="4"/>
  <c r="L1364" i="4"/>
  <c r="L1363" i="4"/>
  <c r="L1362" i="4"/>
  <c r="L1361" i="4"/>
  <c r="L1360" i="4"/>
  <c r="L1358" i="4"/>
  <c r="L1357" i="4"/>
  <c r="L1356" i="4"/>
  <c r="L1355" i="4"/>
  <c r="L1354" i="4"/>
  <c r="L1353" i="4"/>
  <c r="L1351" i="4"/>
  <c r="L1350" i="4"/>
  <c r="L1343" i="4"/>
  <c r="L1327" i="4"/>
  <c r="L1311" i="4"/>
  <c r="L1304" i="4" s="1"/>
  <c r="L1295" i="4"/>
  <c r="L1279" i="4"/>
  <c r="L1263" i="4"/>
  <c r="L1231" i="4"/>
  <c r="L1215" i="4"/>
  <c r="L1204" i="4"/>
  <c r="L1203" i="4"/>
  <c r="L1202" i="4"/>
  <c r="L1201" i="4"/>
  <c r="L1200" i="4"/>
  <c r="L1198" i="4"/>
  <c r="L1197" i="4"/>
  <c r="L1196" i="4"/>
  <c r="L1195" i="4"/>
  <c r="L1194" i="4"/>
  <c r="L1193" i="4"/>
  <c r="L1191" i="4"/>
  <c r="L1190" i="4"/>
  <c r="L1183" i="4"/>
  <c r="L1167" i="4"/>
  <c r="L1151" i="4"/>
  <c r="L1135" i="4"/>
  <c r="L1124" i="4"/>
  <c r="L1123" i="4"/>
  <c r="L1122" i="4"/>
  <c r="L1121" i="4"/>
  <c r="L1120" i="4"/>
  <c r="L1118" i="4"/>
  <c r="L1117" i="4"/>
  <c r="L1116" i="4"/>
  <c r="L1115" i="4"/>
  <c r="L1114" i="4"/>
  <c r="L1113" i="4"/>
  <c r="L1111" i="4"/>
  <c r="L1110" i="4"/>
  <c r="L1103" i="4"/>
  <c r="L1087" i="4"/>
  <c r="L1071" i="4"/>
  <c r="L1060" i="4"/>
  <c r="L1059" i="4"/>
  <c r="L1058" i="4"/>
  <c r="L1057" i="4"/>
  <c r="L1056" i="4"/>
  <c r="L1054" i="4"/>
  <c r="L1053" i="4"/>
  <c r="L1052" i="4"/>
  <c r="L1051" i="4"/>
  <c r="L1050" i="4"/>
  <c r="L1049" i="4"/>
  <c r="L1047" i="4"/>
  <c r="L1046" i="4"/>
  <c r="L1039" i="4"/>
  <c r="L1023" i="4"/>
  <c r="L1007" i="4"/>
  <c r="L996" i="4"/>
  <c r="L995" i="4"/>
  <c r="L994" i="4"/>
  <c r="L993" i="4"/>
  <c r="L992" i="4"/>
  <c r="L990" i="4"/>
  <c r="L989" i="4"/>
  <c r="L988" i="4"/>
  <c r="L987" i="4"/>
  <c r="L986" i="4"/>
  <c r="L985" i="4"/>
  <c r="L983" i="4"/>
  <c r="L982" i="4"/>
  <c r="L975" i="4"/>
  <c r="L959" i="4"/>
  <c r="L943" i="4"/>
  <c r="L927" i="4"/>
  <c r="L911" i="4"/>
  <c r="L879" i="4"/>
  <c r="L847" i="4"/>
  <c r="L831" i="4"/>
  <c r="L815" i="4"/>
  <c r="L799" i="4"/>
  <c r="L783" i="4"/>
  <c r="L772" i="4"/>
  <c r="L771" i="4"/>
  <c r="L770" i="4"/>
  <c r="L769" i="4"/>
  <c r="L768" i="4"/>
  <c r="L766" i="4"/>
  <c r="L765" i="4"/>
  <c r="L764" i="4"/>
  <c r="L763" i="4"/>
  <c r="L762" i="4"/>
  <c r="L761" i="4"/>
  <c r="L759" i="4"/>
  <c r="L758" i="4"/>
  <c r="L751" i="4"/>
  <c r="L735" i="4"/>
  <c r="L719" i="4"/>
  <c r="L703" i="4"/>
  <c r="L687" i="4"/>
  <c r="L671" i="4"/>
  <c r="L655" i="4"/>
  <c r="L639" i="4"/>
  <c r="L623" i="4"/>
  <c r="L607" i="4"/>
  <c r="L591" i="4"/>
  <c r="L575" i="4"/>
  <c r="L559" i="4"/>
  <c r="L543" i="4"/>
  <c r="L532" i="4"/>
  <c r="L531" i="4"/>
  <c r="L530" i="4"/>
  <c r="L529" i="4"/>
  <c r="L528" i="4"/>
  <c r="L526" i="4"/>
  <c r="L525" i="4"/>
  <c r="L524" i="4"/>
  <c r="L523" i="4"/>
  <c r="L522" i="4"/>
  <c r="L521" i="4"/>
  <c r="L519" i="4"/>
  <c r="L518" i="4"/>
  <c r="L511" i="4"/>
  <c r="L495" i="4"/>
  <c r="L431" i="4"/>
  <c r="L415" i="4"/>
  <c r="L399" i="4"/>
  <c r="L383" i="4"/>
  <c r="L367" i="4"/>
  <c r="L351" i="4"/>
  <c r="L335" i="4"/>
  <c r="L319" i="4"/>
  <c r="L303" i="4"/>
  <c r="L287" i="4"/>
  <c r="L271" i="4"/>
  <c r="L255" i="4"/>
  <c r="L239" i="4"/>
  <c r="L223" i="4"/>
  <c r="L207" i="4"/>
  <c r="L180" i="4"/>
  <c r="L179" i="4"/>
  <c r="L178" i="4"/>
  <c r="L177" i="4"/>
  <c r="L176" i="4"/>
  <c r="L174" i="4"/>
  <c r="L173" i="4"/>
  <c r="L172" i="4"/>
  <c r="L171" i="4"/>
  <c r="L170" i="4"/>
  <c r="L169" i="4"/>
  <c r="L167" i="4"/>
  <c r="L166" i="4"/>
  <c r="L159" i="4"/>
  <c r="L143" i="4"/>
  <c r="L116" i="4"/>
  <c r="L115" i="4"/>
  <c r="L114" i="4"/>
  <c r="L113" i="4"/>
  <c r="L112" i="4"/>
  <c r="L110" i="4"/>
  <c r="L109" i="4"/>
  <c r="L108" i="4"/>
  <c r="L107" i="4"/>
  <c r="L106" i="4"/>
  <c r="L105" i="4"/>
  <c r="L103" i="4"/>
  <c r="L102" i="4"/>
  <c r="L95" i="4"/>
  <c r="L40" i="4"/>
  <c r="J426" i="4"/>
  <c r="L1604" i="4" l="1"/>
  <c r="M70" i="4"/>
  <c r="M74" i="4"/>
  <c r="L200" i="4"/>
  <c r="L584" i="4"/>
  <c r="L712" i="4"/>
  <c r="L840" i="4"/>
  <c r="L1128" i="4"/>
  <c r="L1112" i="4" s="1"/>
  <c r="L1336" i="4"/>
  <c r="L57" i="4"/>
  <c r="L25" i="4" s="1"/>
  <c r="L61" i="4"/>
  <c r="L29" i="4" s="1"/>
  <c r="L136" i="4"/>
  <c r="L104" i="4" s="1"/>
  <c r="L264" i="4"/>
  <c r="L328" i="4"/>
  <c r="L408" i="4"/>
  <c r="L648" i="4"/>
  <c r="L776" i="4"/>
  <c r="L936" i="4"/>
  <c r="L1272" i="4"/>
  <c r="L1544" i="4"/>
  <c r="L1000" i="4"/>
  <c r="L997" i="4" s="1"/>
  <c r="L1064" i="4"/>
  <c r="L66" i="4"/>
  <c r="L34" i="4" s="1"/>
  <c r="L55" i="4"/>
  <c r="L60" i="4"/>
  <c r="L65" i="4"/>
  <c r="L248" i="4"/>
  <c r="L312" i="4"/>
  <c r="L376" i="4"/>
  <c r="L504" i="4"/>
  <c r="L568" i="4"/>
  <c r="L632" i="4"/>
  <c r="L696" i="4"/>
  <c r="L1448" i="4"/>
  <c r="L1512" i="4"/>
  <c r="M95" i="4"/>
  <c r="L58" i="4"/>
  <c r="L26" i="4" s="1"/>
  <c r="L62" i="4"/>
  <c r="L67" i="4"/>
  <c r="L35" i="4" s="1"/>
  <c r="L152" i="4"/>
  <c r="L216" i="4"/>
  <c r="L280" i="4"/>
  <c r="L344" i="4"/>
  <c r="L536" i="4"/>
  <c r="L600" i="4"/>
  <c r="L664" i="4"/>
  <c r="L728" i="4"/>
  <c r="L792" i="4"/>
  <c r="L760" i="4" s="1"/>
  <c r="L872" i="4"/>
  <c r="L952" i="4"/>
  <c r="L1016" i="4"/>
  <c r="L1080" i="4"/>
  <c r="L1144" i="4"/>
  <c r="L1208" i="4"/>
  <c r="L1192" i="4" s="1"/>
  <c r="L1288" i="4"/>
  <c r="L1238" i="4"/>
  <c r="L1243" i="4"/>
  <c r="L1416" i="4"/>
  <c r="L1464" i="4"/>
  <c r="L1560" i="4"/>
  <c r="L1608" i="4"/>
  <c r="L1647" i="4"/>
  <c r="M1391" i="4"/>
  <c r="L59" i="4"/>
  <c r="L64" i="4"/>
  <c r="L68" i="4"/>
  <c r="L232" i="4"/>
  <c r="L296" i="4"/>
  <c r="L360" i="4"/>
  <c r="L488" i="4"/>
  <c r="L485" i="4" s="1"/>
  <c r="L552" i="4"/>
  <c r="L616" i="4"/>
  <c r="L680" i="4"/>
  <c r="L744" i="4"/>
  <c r="L808" i="4"/>
  <c r="L904" i="4"/>
  <c r="L968" i="4"/>
  <c r="L890" i="4"/>
  <c r="L1032" i="4"/>
  <c r="L1096" i="4"/>
  <c r="L1160" i="4"/>
  <c r="L1224" i="4"/>
  <c r="L1301" i="4"/>
  <c r="L1368" i="4"/>
  <c r="L1432" i="4"/>
  <c r="L1480" i="4"/>
  <c r="L1576" i="4"/>
  <c r="L1624" i="4"/>
  <c r="L1672" i="4"/>
  <c r="L824" i="4"/>
  <c r="L920" i="4"/>
  <c r="M927" i="4"/>
  <c r="L1176" i="4"/>
  <c r="L1256" i="4"/>
  <c r="L1320" i="4"/>
  <c r="L1381" i="4"/>
  <c r="L1496" i="4"/>
  <c r="L1688" i="4"/>
  <c r="L1704" i="4"/>
  <c r="M1711" i="4"/>
  <c r="L440" i="4"/>
  <c r="L1239" i="4"/>
  <c r="L887" i="4"/>
  <c r="L36" i="4"/>
  <c r="L898" i="4"/>
  <c r="L475" i="4"/>
  <c r="L484" i="4"/>
  <c r="L471" i="4"/>
  <c r="L22" i="4"/>
  <c r="L892" i="4"/>
  <c r="L1250" i="4"/>
  <c r="L1199" i="4"/>
  <c r="L1251" i="4"/>
  <c r="L476" i="4"/>
  <c r="L1359" i="4"/>
  <c r="L886" i="4"/>
  <c r="L1119" i="4"/>
  <c r="L1509" i="4"/>
  <c r="L1656" i="4"/>
  <c r="L473" i="4"/>
  <c r="L477" i="4"/>
  <c r="L482" i="4"/>
  <c r="L483" i="4"/>
  <c r="L1242" i="4"/>
  <c r="K1711" i="4"/>
  <c r="B1711" i="4" s="1"/>
  <c r="K1701" i="4"/>
  <c r="K1704" i="4"/>
  <c r="L1246" i="4"/>
  <c r="L480" i="4"/>
  <c r="L392" i="4"/>
  <c r="L896" i="4"/>
  <c r="L900" i="4"/>
  <c r="L894" i="4"/>
  <c r="L474" i="4"/>
  <c r="L897" i="4"/>
  <c r="L1244" i="4"/>
  <c r="L1248" i="4"/>
  <c r="L1252" i="4"/>
  <c r="L889" i="4"/>
  <c r="L470" i="4"/>
  <c r="L478" i="4"/>
  <c r="L893" i="4"/>
  <c r="L424" i="4"/>
  <c r="L1241" i="4"/>
  <c r="L1245" i="4"/>
  <c r="L1249" i="4"/>
  <c r="L23" i="4"/>
  <c r="L27" i="4"/>
  <c r="L111" i="4"/>
  <c r="L481" i="4"/>
  <c r="L891" i="4"/>
  <c r="L991" i="4"/>
  <c r="L899" i="4"/>
  <c r="L1407" i="4"/>
  <c r="L37" i="4"/>
  <c r="L88" i="4"/>
  <c r="L773" i="4"/>
  <c r="L869" i="4"/>
  <c r="L1605" i="4"/>
  <c r="L1253" i="4"/>
  <c r="L527" i="4"/>
  <c r="L1055" i="4"/>
  <c r="L520" i="4"/>
  <c r="L1535" i="4"/>
  <c r="L1640" i="4"/>
  <c r="L175" i="4"/>
  <c r="L767" i="4"/>
  <c r="L1352" i="4"/>
  <c r="K1394" i="4"/>
  <c r="B1394" i="4" s="1"/>
  <c r="K1393" i="4"/>
  <c r="B1393" i="4" s="1"/>
  <c r="K1392" i="4"/>
  <c r="B1392" i="4" s="1"/>
  <c r="K1390" i="4"/>
  <c r="B1390" i="4" s="1"/>
  <c r="K1389" i="4"/>
  <c r="B1389" i="4" s="1"/>
  <c r="K1388" i="4"/>
  <c r="B1388" i="4" s="1"/>
  <c r="K1387" i="4"/>
  <c r="B1387" i="4" s="1"/>
  <c r="K1385" i="4"/>
  <c r="B1385" i="4" s="1"/>
  <c r="K1383" i="4"/>
  <c r="B1383" i="4" s="1"/>
  <c r="K1382" i="4"/>
  <c r="B1382" i="4" s="1"/>
  <c r="J1386" i="4"/>
  <c r="K1386" i="4" s="1"/>
  <c r="B1386" i="4" s="1"/>
  <c r="L168" i="4" l="1"/>
  <c r="L984" i="4"/>
  <c r="L867" i="4"/>
  <c r="L858" i="4"/>
  <c r="L10" i="4" s="1"/>
  <c r="L1317" i="4"/>
  <c r="L1157" i="4"/>
  <c r="L549" i="4"/>
  <c r="L1557" i="4"/>
  <c r="L949" i="4"/>
  <c r="L30" i="4"/>
  <c r="L33" i="4"/>
  <c r="L1269" i="4"/>
  <c r="L405" i="4"/>
  <c r="L837" i="4"/>
  <c r="L581" i="4"/>
  <c r="L1701" i="4"/>
  <c r="M1704" i="4"/>
  <c r="B1704" i="4"/>
  <c r="L1493" i="4"/>
  <c r="L821" i="4"/>
  <c r="L1573" i="4"/>
  <c r="L965" i="4"/>
  <c r="L677" i="4"/>
  <c r="L229" i="4"/>
  <c r="L1205" i="4"/>
  <c r="L789" i="4"/>
  <c r="L629" i="4"/>
  <c r="L1061" i="4"/>
  <c r="L1400" i="4"/>
  <c r="L1240" i="4" s="1"/>
  <c r="L63" i="4"/>
  <c r="L31" i="4" s="1"/>
  <c r="L868" i="4"/>
  <c r="L855" i="4"/>
  <c r="L7" i="4" s="1"/>
  <c r="L293" i="4"/>
  <c r="L533" i="4"/>
  <c r="L213" i="4"/>
  <c r="L693" i="4"/>
  <c r="L245" i="4"/>
  <c r="L645" i="4"/>
  <c r="L1125" i="4"/>
  <c r="L709" i="4"/>
  <c r="L197" i="4"/>
  <c r="L421" i="4"/>
  <c r="L1173" i="4"/>
  <c r="L1429" i="4"/>
  <c r="L1029" i="4"/>
  <c r="L805" i="4"/>
  <c r="L1077" i="4"/>
  <c r="L661" i="4"/>
  <c r="L1528" i="4"/>
  <c r="L1048" i="4"/>
  <c r="L1413" i="4"/>
  <c r="L859" i="4"/>
  <c r="L864" i="4"/>
  <c r="L389" i="4"/>
  <c r="L1653" i="4"/>
  <c r="L866" i="4"/>
  <c r="L437" i="4"/>
  <c r="L1685" i="4"/>
  <c r="L917" i="4"/>
  <c r="L1621" i="4"/>
  <c r="L1477" i="4"/>
  <c r="L1365" i="4"/>
  <c r="L1221" i="4"/>
  <c r="L1093" i="4"/>
  <c r="L901" i="4"/>
  <c r="L741" i="4"/>
  <c r="L613" i="4"/>
  <c r="L357" i="4"/>
  <c r="L32" i="4"/>
  <c r="L16" i="4" s="1"/>
  <c r="L1461" i="4"/>
  <c r="L1285" i="4"/>
  <c r="L1141" i="4"/>
  <c r="L1013" i="4"/>
  <c r="L725" i="4"/>
  <c r="L597" i="4"/>
  <c r="L277" i="4"/>
  <c r="L149" i="4"/>
  <c r="L501" i="4"/>
  <c r="L309" i="4"/>
  <c r="L1541" i="4"/>
  <c r="L261" i="4"/>
  <c r="L1333" i="4"/>
  <c r="L860" i="4"/>
  <c r="L854" i="4"/>
  <c r="L1669" i="4"/>
  <c r="L341" i="4"/>
  <c r="L1445" i="4"/>
  <c r="L565" i="4"/>
  <c r="L373" i="4"/>
  <c r="L28" i="4"/>
  <c r="L12" i="4" s="1"/>
  <c r="L933" i="4"/>
  <c r="L325" i="4"/>
  <c r="L862" i="4"/>
  <c r="L18" i="4"/>
  <c r="L20" i="4"/>
  <c r="L1247" i="4"/>
  <c r="L895" i="4"/>
  <c r="L865" i="4"/>
  <c r="L11" i="4"/>
  <c r="L472" i="4"/>
  <c r="L888" i="4"/>
  <c r="L19" i="4"/>
  <c r="L861" i="4"/>
  <c r="L857" i="4"/>
  <c r="L479" i="4"/>
  <c r="L56" i="4"/>
  <c r="L85" i="4"/>
  <c r="D143" i="6"/>
  <c r="D140" i="6"/>
  <c r="D137" i="6"/>
  <c r="D133" i="6"/>
  <c r="D129" i="6"/>
  <c r="D125" i="6"/>
  <c r="D119" i="6"/>
  <c r="D114" i="6"/>
  <c r="D107" i="6"/>
  <c r="D105" i="6"/>
  <c r="D99" i="6"/>
  <c r="D89" i="6"/>
  <c r="D88" i="6" s="1"/>
  <c r="D83" i="6"/>
  <c r="D73" i="6"/>
  <c r="D65" i="6"/>
  <c r="D58" i="6"/>
  <c r="D52" i="6"/>
  <c r="D44" i="6"/>
  <c r="D41" i="6"/>
  <c r="D34" i="6"/>
  <c r="D27" i="6"/>
  <c r="D19" i="6"/>
  <c r="D10" i="6"/>
  <c r="D9" i="6" s="1"/>
  <c r="L165" i="4" l="1"/>
  <c r="L757" i="4"/>
  <c r="L1349" i="4"/>
  <c r="L9" i="4"/>
  <c r="L17" i="4"/>
  <c r="L1637" i="4"/>
  <c r="L1589" i="4" s="1"/>
  <c r="L1397" i="4"/>
  <c r="L1109" i="4"/>
  <c r="L101" i="4"/>
  <c r="L53" i="4" s="1"/>
  <c r="L517" i="4"/>
  <c r="L13" i="4"/>
  <c r="L1525" i="4"/>
  <c r="L24" i="4"/>
  <c r="L14" i="4"/>
  <c r="L863" i="4"/>
  <c r="L6" i="4"/>
  <c r="M1701" i="4"/>
  <c r="B1701" i="4"/>
  <c r="L1045" i="4"/>
  <c r="L1189" i="4"/>
  <c r="L981" i="4"/>
  <c r="L856" i="4"/>
  <c r="L15" i="4"/>
  <c r="D7" i="6"/>
  <c r="L21" i="4" l="1"/>
  <c r="L8" i="4"/>
  <c r="L469" i="4"/>
  <c r="L885" i="4"/>
  <c r="L1237" i="4"/>
  <c r="L853" i="4" l="1"/>
  <c r="L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O182" i="4"/>
  <c r="J438" i="4"/>
  <c r="I22" i="10" l="1"/>
  <c r="D32" i="10"/>
  <c r="F32" i="10" s="1"/>
  <c r="D31" i="10"/>
  <c r="F31" i="10" s="1"/>
  <c r="D30" i="10"/>
  <c r="J35" i="10"/>
  <c r="F35" i="10"/>
  <c r="I32" i="10"/>
  <c r="I31" i="10"/>
  <c r="I30" i="10"/>
  <c r="F30" i="10"/>
  <c r="J31" i="10" l="1"/>
  <c r="J32" i="10"/>
  <c r="I33" i="10"/>
  <c r="J30" i="10"/>
  <c r="F33" i="10"/>
  <c r="J1214" i="4"/>
  <c r="J1098" i="4"/>
  <c r="J1070"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G7" i="10"/>
  <c r="G6" i="10"/>
  <c r="I6" i="10" s="1"/>
  <c r="G5" i="10"/>
  <c r="D7" i="10"/>
  <c r="F7" i="10" s="1"/>
  <c r="J7" i="10" s="1"/>
  <c r="D6" i="10"/>
  <c r="D5" i="10"/>
  <c r="F5" i="10" s="1"/>
  <c r="J74" i="4"/>
  <c r="J73" i="4"/>
  <c r="F8" i="10" l="1"/>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M180" i="4" s="1"/>
  <c r="J179" i="4"/>
  <c r="M179" i="4" s="1"/>
  <c r="J178" i="4"/>
  <c r="M178" i="4" s="1"/>
  <c r="J177" i="4"/>
  <c r="M177" i="4" s="1"/>
  <c r="J176" i="4"/>
  <c r="M176" i="4" s="1"/>
  <c r="J174" i="4"/>
  <c r="M174" i="4" s="1"/>
  <c r="J173" i="4"/>
  <c r="M173" i="4" s="1"/>
  <c r="J172" i="4"/>
  <c r="M172" i="4" s="1"/>
  <c r="J171" i="4"/>
  <c r="M171" i="4" s="1"/>
  <c r="J170" i="4"/>
  <c r="M170" i="4" s="1"/>
  <c r="J169" i="4"/>
  <c r="M169" i="4" s="1"/>
  <c r="J167" i="4"/>
  <c r="M167" i="4" s="1"/>
  <c r="J166" i="4"/>
  <c r="M166" i="4" s="1"/>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E424" i="4" l="1"/>
  <c r="E421" i="4" s="1"/>
  <c r="E504" i="4"/>
  <c r="E568" i="4"/>
  <c r="E696" i="4"/>
  <c r="E824" i="4"/>
  <c r="E920" i="4"/>
  <c r="E1176" i="4"/>
  <c r="E1256" i="4"/>
  <c r="E1384" i="4"/>
  <c r="E1590" i="4"/>
  <c r="E1600" i="4"/>
  <c r="E648" i="4"/>
  <c r="E712" i="4"/>
  <c r="E776" i="4"/>
  <c r="E936" i="4"/>
  <c r="E1272" i="4"/>
  <c r="E1464" i="4"/>
  <c r="E1591" i="4"/>
  <c r="E1601" i="4"/>
  <c r="E392" i="4"/>
  <c r="E456" i="4"/>
  <c r="E536" i="4"/>
  <c r="E600" i="4"/>
  <c r="E664" i="4"/>
  <c r="E728" i="4"/>
  <c r="E792" i="4"/>
  <c r="E872" i="4"/>
  <c r="E952" i="4"/>
  <c r="E1016" i="4"/>
  <c r="E1080" i="4"/>
  <c r="E1144" i="4"/>
  <c r="E1208" i="4"/>
  <c r="E1288" i="4"/>
  <c r="E1416" i="4"/>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413" i="4"/>
  <c r="E1400" i="4"/>
  <c r="E1252" i="4"/>
  <c r="E1244" i="4"/>
  <c r="E1248" i="4"/>
  <c r="E1241" i="4"/>
  <c r="E1245" i="4"/>
  <c r="E1249" i="4"/>
  <c r="E1246" i="4"/>
  <c r="E1221" i="4"/>
  <c r="E890" i="4"/>
  <c r="E892" i="4"/>
  <c r="E896" i="4"/>
  <c r="E900" i="4"/>
  <c r="E893" i="4"/>
  <c r="E889" i="4"/>
  <c r="E897" i="4"/>
  <c r="E894" i="4"/>
  <c r="E898" i="4"/>
  <c r="E984" i="4"/>
  <c r="E471" i="4"/>
  <c r="E474" i="4"/>
  <c r="E482" i="4"/>
  <c r="E478" i="4"/>
  <c r="E773" i="4"/>
  <c r="E760" i="4"/>
  <c r="E480" i="4"/>
  <c r="E484" i="4"/>
  <c r="E476" i="4"/>
  <c r="E473" i="4"/>
  <c r="E477" i="4"/>
  <c r="E481" i="4"/>
  <c r="E520" i="4"/>
  <c r="K383" i="4"/>
  <c r="K376" i="4" s="1"/>
  <c r="K373" i="4" s="1"/>
  <c r="J383" i="4"/>
  <c r="M383" i="4" s="1"/>
  <c r="I383" i="4"/>
  <c r="I376" i="4" s="1"/>
  <c r="I373" i="4" s="1"/>
  <c r="H383" i="4"/>
  <c r="H376" i="4" s="1"/>
  <c r="H373" i="4" s="1"/>
  <c r="G383" i="4"/>
  <c r="G376" i="4" s="1"/>
  <c r="G373" i="4" s="1"/>
  <c r="F383" i="4"/>
  <c r="F376" i="4" s="1"/>
  <c r="F373" i="4" s="1"/>
  <c r="K367" i="4"/>
  <c r="K360" i="4" s="1"/>
  <c r="K357" i="4" s="1"/>
  <c r="J367" i="4"/>
  <c r="I367" i="4"/>
  <c r="I360" i="4" s="1"/>
  <c r="I357" i="4" s="1"/>
  <c r="H367" i="4"/>
  <c r="H360" i="4" s="1"/>
  <c r="H357" i="4" s="1"/>
  <c r="G367" i="4"/>
  <c r="G360" i="4" s="1"/>
  <c r="G357" i="4" s="1"/>
  <c r="F367" i="4"/>
  <c r="F360" i="4" s="1"/>
  <c r="F357" i="4" s="1"/>
  <c r="E383" i="4"/>
  <c r="E367" i="4"/>
  <c r="K390" i="4"/>
  <c r="B390" i="4" s="1"/>
  <c r="K391" i="4"/>
  <c r="B391" i="4" s="1"/>
  <c r="K394" i="4"/>
  <c r="B394" i="4" s="1"/>
  <c r="K395" i="4"/>
  <c r="B395" i="4" s="1"/>
  <c r="K396" i="4"/>
  <c r="B396" i="4" s="1"/>
  <c r="K397" i="4"/>
  <c r="B397" i="4" s="1"/>
  <c r="K398" i="4"/>
  <c r="B398" i="4" s="1"/>
  <c r="F399" i="4"/>
  <c r="F392" i="4" s="1"/>
  <c r="G399" i="4"/>
  <c r="G392" i="4" s="1"/>
  <c r="G389" i="4" s="1"/>
  <c r="H399" i="4"/>
  <c r="H392" i="4" s="1"/>
  <c r="H389" i="4" s="1"/>
  <c r="I399" i="4"/>
  <c r="I392" i="4" s="1"/>
  <c r="J399" i="4"/>
  <c r="M399" i="4" s="1"/>
  <c r="K400" i="4"/>
  <c r="B400" i="4" s="1"/>
  <c r="K401" i="4"/>
  <c r="B401" i="4" s="1"/>
  <c r="K402" i="4"/>
  <c r="B402" i="4" s="1"/>
  <c r="K403" i="4"/>
  <c r="B403" i="4" s="1"/>
  <c r="K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E152" i="4" l="1"/>
  <c r="E296" i="4"/>
  <c r="E472" i="4"/>
  <c r="E1640" i="4"/>
  <c r="E1125" i="4"/>
  <c r="E1557" i="4"/>
  <c r="E405" i="4"/>
  <c r="E1333" i="4"/>
  <c r="E837" i="4"/>
  <c r="E437" i="4"/>
  <c r="E1573" i="4"/>
  <c r="E789" i="4"/>
  <c r="E821" i="4"/>
  <c r="E312" i="4"/>
  <c r="E757"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M360" i="4" s="1"/>
  <c r="M367" i="4"/>
  <c r="E1189" i="4"/>
  <c r="E1365" i="4"/>
  <c r="E1301" i="4"/>
  <c r="E1093" i="4"/>
  <c r="E997" i="4"/>
  <c r="E581" i="4"/>
  <c r="E1205" i="4"/>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M376" i="4" s="1"/>
  <c r="J392" i="4"/>
  <c r="M392" i="4" s="1"/>
  <c r="E1653" i="4"/>
  <c r="E895" i="4"/>
  <c r="E1112" i="4"/>
  <c r="E1352" i="4"/>
  <c r="E859" i="4"/>
  <c r="E861" i="4"/>
  <c r="E1048" i="4"/>
  <c r="E479" i="4"/>
  <c r="E864" i="4"/>
  <c r="E111" i="4"/>
  <c r="E184" i="4"/>
  <c r="E175" i="4"/>
  <c r="K399" i="4"/>
  <c r="B399" i="4" s="1"/>
  <c r="E857" i="4"/>
  <c r="E868" i="4"/>
  <c r="E865" i="4"/>
  <c r="E860" i="4"/>
  <c r="E862" i="4"/>
  <c r="I389" i="4"/>
  <c r="F389" i="4"/>
  <c r="K393" i="4"/>
  <c r="B393" i="4" s="1"/>
  <c r="J357" i="4" l="1"/>
  <c r="M357" i="4" s="1"/>
  <c r="E213" i="4"/>
  <c r="E981" i="4"/>
  <c r="E245" i="4"/>
  <c r="E149" i="4"/>
  <c r="E104" i="4"/>
  <c r="E863" i="4"/>
  <c r="E277" i="4"/>
  <c r="E85" i="4"/>
  <c r="E37" i="4"/>
  <c r="E1592" i="4"/>
  <c r="E341" i="4"/>
  <c r="E1109" i="4"/>
  <c r="E1349" i="4"/>
  <c r="E357" i="4"/>
  <c r="B357" i="4" s="1"/>
  <c r="B360" i="4"/>
  <c r="E261" i="4"/>
  <c r="E517" i="4"/>
  <c r="E1525" i="4"/>
  <c r="E373" i="4"/>
  <c r="B376" i="4"/>
  <c r="E133" i="4"/>
  <c r="E117" i="4"/>
  <c r="E168" i="4"/>
  <c r="E1240" i="4"/>
  <c r="E1637" i="4"/>
  <c r="E1589" i="4"/>
  <c r="E229" i="4"/>
  <c r="E1045" i="4"/>
  <c r="E885" i="4" s="1"/>
  <c r="E325" i="4"/>
  <c r="E197" i="4"/>
  <c r="E1397" i="4"/>
  <c r="E309" i="4"/>
  <c r="E293" i="4"/>
  <c r="K392" i="4"/>
  <c r="B392" i="4" s="1"/>
  <c r="J389" i="4"/>
  <c r="M389" i="4" s="1"/>
  <c r="E888" i="4"/>
  <c r="J373" i="4"/>
  <c r="M373" i="4" s="1"/>
  <c r="E181" i="4"/>
  <c r="K389" i="4"/>
  <c r="B389" i="4" s="1"/>
  <c r="E856" i="4" l="1"/>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K468" i="4"/>
  <c r="B468" i="4" s="1"/>
  <c r="K467" i="4"/>
  <c r="B467" i="4" s="1"/>
  <c r="J466" i="4"/>
  <c r="K466" i="4" s="1"/>
  <c r="B466" i="4" s="1"/>
  <c r="K465" i="4"/>
  <c r="B465" i="4" s="1"/>
  <c r="J464" i="4"/>
  <c r="K464" i="4" s="1"/>
  <c r="B464" i="4" s="1"/>
  <c r="I463" i="4"/>
  <c r="I456" i="4" s="1"/>
  <c r="H463" i="4"/>
  <c r="H456" i="4" s="1"/>
  <c r="H453" i="4" s="1"/>
  <c r="G463" i="4"/>
  <c r="G456" i="4" s="1"/>
  <c r="G453" i="4" s="1"/>
  <c r="F463" i="4"/>
  <c r="J462" i="4"/>
  <c r="K462" i="4" s="1"/>
  <c r="B462" i="4" s="1"/>
  <c r="K461" i="4"/>
  <c r="B461" i="4" s="1"/>
  <c r="K460" i="4"/>
  <c r="B460" i="4" s="1"/>
  <c r="K459" i="4"/>
  <c r="B459" i="4" s="1"/>
  <c r="J458" i="4"/>
  <c r="K457" i="4"/>
  <c r="B457" i="4" s="1"/>
  <c r="J455" i="4"/>
  <c r="K455" i="4" s="1"/>
  <c r="B455" i="4" s="1"/>
  <c r="K454" i="4"/>
  <c r="B454" i="4" s="1"/>
  <c r="E21" i="4" l="1"/>
  <c r="E5" i="4" s="1"/>
  <c r="J463" i="4"/>
  <c r="M463" i="4" s="1"/>
  <c r="J456" i="4"/>
  <c r="K463" i="4"/>
  <c r="F456" i="4"/>
  <c r="K458" i="4"/>
  <c r="B458" i="4" s="1"/>
  <c r="I453" i="4"/>
  <c r="J409" i="4"/>
  <c r="I121" i="4"/>
  <c r="J453" i="4" l="1"/>
  <c r="M453" i="4" s="1"/>
  <c r="M456" i="4"/>
  <c r="B463" i="4"/>
  <c r="K456" i="4"/>
  <c r="B456" i="4" s="1"/>
  <c r="F453" i="4"/>
  <c r="K453" i="4"/>
  <c r="G1398" i="4"/>
  <c r="H1398" i="4"/>
  <c r="I1398" i="4"/>
  <c r="J1398" i="4"/>
  <c r="M1398" i="4" s="1"/>
  <c r="G1399" i="4"/>
  <c r="H1399" i="4"/>
  <c r="I1399" i="4"/>
  <c r="J1399" i="4"/>
  <c r="M1399" i="4" s="1"/>
  <c r="G1401" i="4"/>
  <c r="H1401" i="4"/>
  <c r="I1401" i="4"/>
  <c r="J1401" i="4"/>
  <c r="M1401" i="4" s="1"/>
  <c r="G1402" i="4"/>
  <c r="H1402" i="4"/>
  <c r="I1402" i="4"/>
  <c r="J1402" i="4"/>
  <c r="M1402" i="4" s="1"/>
  <c r="G1403" i="4"/>
  <c r="H1403" i="4"/>
  <c r="I1403" i="4"/>
  <c r="J1403" i="4"/>
  <c r="M1403" i="4" s="1"/>
  <c r="G1404" i="4"/>
  <c r="H1404" i="4"/>
  <c r="I1404" i="4"/>
  <c r="J1404" i="4"/>
  <c r="M1404" i="4" s="1"/>
  <c r="G1405" i="4"/>
  <c r="H1405" i="4"/>
  <c r="I1405" i="4"/>
  <c r="J1405" i="4"/>
  <c r="M1405" i="4" s="1"/>
  <c r="G1406" i="4"/>
  <c r="H1406" i="4"/>
  <c r="I1406" i="4"/>
  <c r="J1406" i="4"/>
  <c r="M1406" i="4" s="1"/>
  <c r="G1408" i="4"/>
  <c r="H1408" i="4"/>
  <c r="I1408" i="4"/>
  <c r="J1408" i="4"/>
  <c r="M1408" i="4" s="1"/>
  <c r="G1409" i="4"/>
  <c r="H1409" i="4"/>
  <c r="I1409" i="4"/>
  <c r="J1409" i="4"/>
  <c r="M1409" i="4" s="1"/>
  <c r="G1410" i="4"/>
  <c r="H1410" i="4"/>
  <c r="I1410" i="4"/>
  <c r="J1410" i="4"/>
  <c r="M1410" i="4" s="1"/>
  <c r="G1411" i="4"/>
  <c r="H1411" i="4"/>
  <c r="I1411" i="4"/>
  <c r="J1411" i="4"/>
  <c r="M1411" i="4" s="1"/>
  <c r="G1412" i="4"/>
  <c r="H1412" i="4"/>
  <c r="I1412" i="4"/>
  <c r="J1412" i="4"/>
  <c r="M1412" i="4" s="1"/>
  <c r="F1398" i="4"/>
  <c r="F1399" i="4"/>
  <c r="F1401" i="4"/>
  <c r="F1402" i="4"/>
  <c r="F1403" i="4"/>
  <c r="F1404" i="4"/>
  <c r="F1405" i="4"/>
  <c r="F1406" i="4"/>
  <c r="F1408" i="4"/>
  <c r="F1409" i="4"/>
  <c r="F1410" i="4"/>
  <c r="F1411" i="4"/>
  <c r="F1412" i="4"/>
  <c r="K1444" i="4"/>
  <c r="B1444" i="4" s="1"/>
  <c r="K1443" i="4"/>
  <c r="B1443" i="4" s="1"/>
  <c r="K1442" i="4"/>
  <c r="B1442" i="4" s="1"/>
  <c r="K1441" i="4"/>
  <c r="B1441" i="4" s="1"/>
  <c r="K1440" i="4"/>
  <c r="B1440" i="4" s="1"/>
  <c r="J1439" i="4"/>
  <c r="M1439" i="4" s="1"/>
  <c r="I1439" i="4"/>
  <c r="H1439" i="4"/>
  <c r="H1432" i="4" s="1"/>
  <c r="G1439" i="4"/>
  <c r="G1432" i="4" s="1"/>
  <c r="G1429" i="4" s="1"/>
  <c r="F1439" i="4"/>
  <c r="K1438" i="4"/>
  <c r="B1438" i="4" s="1"/>
  <c r="K1437" i="4"/>
  <c r="B1437" i="4" s="1"/>
  <c r="K1436" i="4"/>
  <c r="B1436" i="4" s="1"/>
  <c r="K1435" i="4"/>
  <c r="B1435" i="4" s="1"/>
  <c r="K1434" i="4"/>
  <c r="B1434" i="4" s="1"/>
  <c r="K1433" i="4"/>
  <c r="B1433" i="4" s="1"/>
  <c r="K1431" i="4"/>
  <c r="B1431" i="4" s="1"/>
  <c r="K1430" i="4"/>
  <c r="B1430" i="4" s="1"/>
  <c r="K1428" i="4"/>
  <c r="B1428" i="4" s="1"/>
  <c r="K1427" i="4"/>
  <c r="B1427" i="4" s="1"/>
  <c r="K1426" i="4"/>
  <c r="B1426" i="4" s="1"/>
  <c r="K1425" i="4"/>
  <c r="B1425" i="4" s="1"/>
  <c r="K1424" i="4"/>
  <c r="B1424" i="4" s="1"/>
  <c r="J1423" i="4"/>
  <c r="M1423" i="4" s="1"/>
  <c r="I1423" i="4"/>
  <c r="H1423" i="4"/>
  <c r="G1423" i="4"/>
  <c r="F1423" i="4"/>
  <c r="K1422" i="4"/>
  <c r="B1422" i="4" s="1"/>
  <c r="K1421" i="4"/>
  <c r="B1421" i="4" s="1"/>
  <c r="K1420" i="4"/>
  <c r="B1420" i="4" s="1"/>
  <c r="K1419" i="4"/>
  <c r="B1419" i="4" s="1"/>
  <c r="K1418" i="4"/>
  <c r="B1418" i="4" s="1"/>
  <c r="K1417" i="4"/>
  <c r="B1417" i="4" s="1"/>
  <c r="K1415" i="4"/>
  <c r="B1415" i="4" s="1"/>
  <c r="K1414" i="4"/>
  <c r="B1414" i="4" s="1"/>
  <c r="J1350" i="4"/>
  <c r="M1350" i="4" s="1"/>
  <c r="J1351" i="4"/>
  <c r="M1351" i="4" s="1"/>
  <c r="J1353" i="4"/>
  <c r="M1353" i="4" s="1"/>
  <c r="J1354" i="4"/>
  <c r="M1354" i="4" s="1"/>
  <c r="J1355" i="4"/>
  <c r="M1355" i="4" s="1"/>
  <c r="J1356" i="4"/>
  <c r="M1356" i="4" s="1"/>
  <c r="J1357" i="4"/>
  <c r="M1357" i="4" s="1"/>
  <c r="J1358" i="4"/>
  <c r="M1358" i="4" s="1"/>
  <c r="J1360" i="4"/>
  <c r="M1360" i="4" s="1"/>
  <c r="J1361" i="4"/>
  <c r="M1361" i="4" s="1"/>
  <c r="J1362" i="4"/>
  <c r="M1362" i="4" s="1"/>
  <c r="J1363" i="4"/>
  <c r="M1363" i="4" s="1"/>
  <c r="J1364" i="4"/>
  <c r="M1364" i="4" s="1"/>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M116" i="4" s="1"/>
  <c r="J115" i="4"/>
  <c r="M115" i="4" s="1"/>
  <c r="J114" i="4"/>
  <c r="M114" i="4" s="1"/>
  <c r="J113" i="4"/>
  <c r="M113" i="4" s="1"/>
  <c r="J112" i="4"/>
  <c r="M112" i="4" s="1"/>
  <c r="J110" i="4"/>
  <c r="M110" i="4" s="1"/>
  <c r="J109" i="4"/>
  <c r="M109" i="4" s="1"/>
  <c r="J108" i="4"/>
  <c r="M108" i="4" s="1"/>
  <c r="J107" i="4"/>
  <c r="M107" i="4" s="1"/>
  <c r="J106" i="4"/>
  <c r="M106" i="4" s="1"/>
  <c r="J105" i="4"/>
  <c r="M105" i="4" s="1"/>
  <c r="J103" i="4"/>
  <c r="M103" i="4" s="1"/>
  <c r="J102" i="4"/>
  <c r="M102" i="4" s="1"/>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F136" i="4" l="1"/>
  <c r="F408" i="4"/>
  <c r="B1423" i="4"/>
  <c r="B1408" i="4"/>
  <c r="F1647" i="4"/>
  <c r="F232" i="4"/>
  <c r="F264" i="4"/>
  <c r="F296" i="4"/>
  <c r="F328" i="4"/>
  <c r="B1405" i="4"/>
  <c r="B453" i="4"/>
  <c r="F1496" i="4"/>
  <c r="B1403" i="4"/>
  <c r="F72" i="4"/>
  <c r="F152" i="4"/>
  <c r="F424" i="4"/>
  <c r="F421" i="4" s="1"/>
  <c r="B1402" i="4"/>
  <c r="F120" i="4"/>
  <c r="F488" i="4"/>
  <c r="F1624" i="4"/>
  <c r="F1594" i="4"/>
  <c r="F67" i="4"/>
  <c r="F216" i="4"/>
  <c r="F248" i="4"/>
  <c r="F280" i="4"/>
  <c r="F312" i="4"/>
  <c r="F344" i="4"/>
  <c r="B1404" i="4"/>
  <c r="J1432" i="4"/>
  <c r="M1432" i="4" s="1"/>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81" i="4"/>
  <c r="G149" i="4"/>
  <c r="G40" i="4"/>
  <c r="G886" i="4"/>
  <c r="G900" i="4"/>
  <c r="I1407" i="4"/>
  <c r="F477" i="4"/>
  <c r="G1239" i="4"/>
  <c r="G1244" i="4"/>
  <c r="F898" i="4"/>
  <c r="G1248" i="4"/>
  <c r="G1243" i="4"/>
  <c r="F1250" i="4"/>
  <c r="K1405" i="4"/>
  <c r="F1656" i="4"/>
  <c r="K1412" i="4"/>
  <c r="B1412" i="4" s="1"/>
  <c r="F481" i="4"/>
  <c r="G471" i="4"/>
  <c r="G476" i="4"/>
  <c r="G481" i="4"/>
  <c r="G899" i="4"/>
  <c r="K1402" i="4"/>
  <c r="J1407" i="4"/>
  <c r="M1407" i="4" s="1"/>
  <c r="K1398" i="4"/>
  <c r="B1398" i="4" s="1"/>
  <c r="H1407" i="4"/>
  <c r="K1439" i="4"/>
  <c r="B1439" i="4" s="1"/>
  <c r="F475" i="4"/>
  <c r="G892" i="4"/>
  <c r="G1359" i="4"/>
  <c r="G1251" i="4"/>
  <c r="F471" i="4"/>
  <c r="F476" i="4"/>
  <c r="F1242" i="4"/>
  <c r="F1246" i="4"/>
  <c r="F1251" i="4"/>
  <c r="F1244" i="4"/>
  <c r="G1250" i="4"/>
  <c r="F470" i="4"/>
  <c r="G1242" i="4"/>
  <c r="G1252" i="4"/>
  <c r="I1416" i="4"/>
  <c r="K1403" i="4"/>
  <c r="K1409" i="4"/>
  <c r="B1409" i="4" s="1"/>
  <c r="K1410" i="4"/>
  <c r="B1410" i="4" s="1"/>
  <c r="K1423" i="4"/>
  <c r="G896" i="4"/>
  <c r="G1245" i="4"/>
  <c r="G1249" i="4"/>
  <c r="F1238" i="4"/>
  <c r="F1243" i="4"/>
  <c r="F1248" i="4"/>
  <c r="F1252" i="4"/>
  <c r="I1432" i="4"/>
  <c r="G483" i="4"/>
  <c r="F886" i="4"/>
  <c r="J1416" i="4"/>
  <c r="M1416" i="4" s="1"/>
  <c r="G477" i="4"/>
  <c r="G898" i="4"/>
  <c r="F1199" i="4"/>
  <c r="K1399" i="4"/>
  <c r="B1399" i="4" s="1"/>
  <c r="K1404" i="4"/>
  <c r="K1408" i="4"/>
  <c r="K1411" i="4"/>
  <c r="B1411" i="4" s="1"/>
  <c r="G767" i="4"/>
  <c r="F1000" i="4"/>
  <c r="F991" i="4"/>
  <c r="G482" i="4"/>
  <c r="G474" i="4"/>
  <c r="G484" i="4"/>
  <c r="G891" i="4"/>
  <c r="G991" i="4"/>
  <c r="G1119" i="4"/>
  <c r="F473" i="4"/>
  <c r="F482" i="4"/>
  <c r="F889" i="4"/>
  <c r="F893" i="4"/>
  <c r="F1119" i="4"/>
  <c r="F1144" i="4"/>
  <c r="G887" i="4"/>
  <c r="G1199" i="4"/>
  <c r="F474" i="4"/>
  <c r="F483" i="4"/>
  <c r="F890" i="4"/>
  <c r="F1359" i="4"/>
  <c r="F1384" i="4"/>
  <c r="K1401" i="4"/>
  <c r="B1401" i="4" s="1"/>
  <c r="K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M1429" i="4" s="1"/>
  <c r="G894" i="4"/>
  <c r="G890" i="4"/>
  <c r="F894" i="4"/>
  <c r="G478" i="4"/>
  <c r="F478" i="4"/>
  <c r="G480" i="4"/>
  <c r="F200" i="4"/>
  <c r="G104" i="4"/>
  <c r="G111" i="4"/>
  <c r="G63" i="4" s="1"/>
  <c r="G101" i="4"/>
  <c r="F111" i="4"/>
  <c r="F104"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F85" i="4" l="1"/>
  <c r="F1669" i="4"/>
  <c r="F36" i="4"/>
  <c r="F26" i="4"/>
  <c r="F32" i="4"/>
  <c r="F1461" i="4"/>
  <c r="F1365" i="4"/>
  <c r="F37" i="4"/>
  <c r="F1445" i="4"/>
  <c r="F1061" i="4"/>
  <c r="F341" i="4"/>
  <c r="F277" i="4"/>
  <c r="F213" i="4"/>
  <c r="F35" i="4"/>
  <c r="F485" i="4"/>
  <c r="F69" i="4"/>
  <c r="G855" i="4"/>
  <c r="G7" i="4" s="1"/>
  <c r="F1653" i="4"/>
  <c r="F25" i="4"/>
  <c r="F23" i="4"/>
  <c r="F30" i="4"/>
  <c r="F869" i="4"/>
  <c r="F1301" i="4"/>
  <c r="F1333" i="4"/>
  <c r="B1432"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F760" i="4"/>
  <c r="G857" i="4"/>
  <c r="G9" i="4" s="1"/>
  <c r="F1528" i="4"/>
  <c r="F1400" i="4"/>
  <c r="J1413" i="4"/>
  <c r="M1413" i="4" s="1"/>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1349" i="4"/>
  <c r="G981" i="4"/>
  <c r="F63" i="4"/>
  <c r="G85" i="4"/>
  <c r="G53" i="4" s="1"/>
  <c r="G860" i="4"/>
  <c r="G12" i="4" s="1"/>
  <c r="K1407" i="4"/>
  <c r="B1407" i="4" s="1"/>
  <c r="G864" i="4"/>
  <c r="G16" i="4" s="1"/>
  <c r="F1640" i="4"/>
  <c r="F1352" i="4"/>
  <c r="I1429" i="4"/>
  <c r="F866" i="4"/>
  <c r="F984" i="4"/>
  <c r="G1653" i="4"/>
  <c r="F859" i="4"/>
  <c r="G859" i="4"/>
  <c r="G11" i="4" s="1"/>
  <c r="F857" i="4"/>
  <c r="G479" i="4"/>
  <c r="G858" i="4"/>
  <c r="G10" i="4" s="1"/>
  <c r="K1432" i="4"/>
  <c r="G867" i="4"/>
  <c r="G19" i="4" s="1"/>
  <c r="F861" i="4"/>
  <c r="I1400" i="4"/>
  <c r="G866" i="4"/>
  <c r="G18" i="4" s="1"/>
  <c r="F860" i="4"/>
  <c r="F864" i="4"/>
  <c r="F858" i="4"/>
  <c r="F895" i="4"/>
  <c r="G895" i="4"/>
  <c r="F862" i="4"/>
  <c r="I1413" i="4"/>
  <c r="G1247" i="4"/>
  <c r="F868" i="4"/>
  <c r="K1416" i="4"/>
  <c r="B1416" i="4" s="1"/>
  <c r="J1400" i="4"/>
  <c r="M1400" i="4" s="1"/>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M1526" i="4" s="1"/>
  <c r="I1527" i="4"/>
  <c r="I1529" i="4"/>
  <c r="J1529" i="4"/>
  <c r="M1529" i="4" s="1"/>
  <c r="I1530" i="4"/>
  <c r="I1531" i="4"/>
  <c r="J1531" i="4"/>
  <c r="M1531" i="4" s="1"/>
  <c r="I1532" i="4"/>
  <c r="J1532" i="4"/>
  <c r="M1532" i="4" s="1"/>
  <c r="I1533" i="4"/>
  <c r="J1533" i="4"/>
  <c r="M1533" i="4" s="1"/>
  <c r="I1534" i="4"/>
  <c r="I1536" i="4"/>
  <c r="I1537" i="4"/>
  <c r="J1537" i="4"/>
  <c r="M1537" i="4" s="1"/>
  <c r="I1538" i="4"/>
  <c r="I1539" i="4"/>
  <c r="J1539" i="4"/>
  <c r="M1539" i="4" s="1"/>
  <c r="I1540" i="4"/>
  <c r="J1540" i="4"/>
  <c r="M1540" i="4" s="1"/>
  <c r="H1526" i="4"/>
  <c r="H1527" i="4"/>
  <c r="H1529" i="4"/>
  <c r="H1530" i="4"/>
  <c r="H1531" i="4"/>
  <c r="H1532" i="4"/>
  <c r="H1533" i="4"/>
  <c r="H1534" i="4"/>
  <c r="H1536" i="4"/>
  <c r="H1537" i="4"/>
  <c r="H1538" i="4"/>
  <c r="H1539" i="4"/>
  <c r="H1540" i="4"/>
  <c r="J1454" i="4"/>
  <c r="J1278" i="4"/>
  <c r="J1262" i="4"/>
  <c r="F14" i="4" l="1"/>
  <c r="F16" i="4"/>
  <c r="F1637" i="4"/>
  <c r="F1592" i="4"/>
  <c r="F1525" i="4"/>
  <c r="F7" i="4"/>
  <c r="F1349" i="4"/>
  <c r="F18" i="4"/>
  <c r="F31" i="4"/>
  <c r="F1589" i="4"/>
  <c r="F20" i="4"/>
  <c r="F12" i="4"/>
  <c r="F9" i="4"/>
  <c r="G1589" i="4"/>
  <c r="F10" i="4"/>
  <c r="F165" i="4"/>
  <c r="F101" i="4"/>
  <c r="J1397" i="4"/>
  <c r="M1397" i="4" s="1"/>
  <c r="F1240" i="4"/>
  <c r="F1045" i="4"/>
  <c r="G885" i="4"/>
  <c r="F24" i="4"/>
  <c r="F981" i="4"/>
  <c r="G21" i="4"/>
  <c r="F1189" i="4"/>
  <c r="F1109" i="4"/>
  <c r="F472" i="4"/>
  <c r="F6" i="4"/>
  <c r="F11" i="4"/>
  <c r="F19" i="4"/>
  <c r="F517" i="4"/>
  <c r="F757" i="4"/>
  <c r="F1397" i="4"/>
  <c r="F17" i="4"/>
  <c r="F13" i="4"/>
  <c r="G1637" i="4"/>
  <c r="G1240" i="4"/>
  <c r="G856" i="4" s="1"/>
  <c r="G1397" i="4"/>
  <c r="I1397" i="4"/>
  <c r="F863" i="4"/>
  <c r="K1429" i="4"/>
  <c r="B1429" i="4" s="1"/>
  <c r="G863" i="4"/>
  <c r="G15" i="4" s="1"/>
  <c r="K1400" i="4"/>
  <c r="B1400" i="4" s="1"/>
  <c r="K1413" i="4"/>
  <c r="B1413" i="4" s="1"/>
  <c r="F888" i="4"/>
  <c r="G472" i="4"/>
  <c r="G469" i="4"/>
  <c r="J906" i="4"/>
  <c r="J1570" i="4"/>
  <c r="J1538" i="4" s="1"/>
  <c r="M1538" i="4" s="1"/>
  <c r="J1568" i="4"/>
  <c r="J1536" i="4" s="1"/>
  <c r="M1536" i="4" s="1"/>
  <c r="J1566" i="4"/>
  <c r="J1534" i="4" s="1"/>
  <c r="M1534" i="4" s="1"/>
  <c r="J1562" i="4"/>
  <c r="J1530" i="4" s="1"/>
  <c r="M1530" i="4" s="1"/>
  <c r="J1527" i="4"/>
  <c r="M1527" i="4" s="1"/>
  <c r="J450" i="4"/>
  <c r="J448" i="4"/>
  <c r="J446" i="4"/>
  <c r="F53" i="4" l="1"/>
  <c r="F1237" i="4"/>
  <c r="F15" i="4"/>
  <c r="F856" i="4"/>
  <c r="F885" i="4"/>
  <c r="F853" i="4" s="1"/>
  <c r="G8" i="4"/>
  <c r="F469" i="4"/>
  <c r="G1237" i="4"/>
  <c r="K1397" i="4"/>
  <c r="B1397" i="4" s="1"/>
  <c r="F21" i="4" l="1"/>
  <c r="F5" i="4" s="1"/>
  <c r="F8" i="4"/>
  <c r="G853" i="4"/>
  <c r="G5" i="4" s="1"/>
  <c r="K38" i="4"/>
  <c r="B38" i="4" s="1"/>
  <c r="K39" i="4"/>
  <c r="B39" i="4" s="1"/>
  <c r="K41" i="4"/>
  <c r="B41" i="4" s="1"/>
  <c r="K42" i="4"/>
  <c r="B42" i="4" s="1"/>
  <c r="K43" i="4"/>
  <c r="B43" i="4" s="1"/>
  <c r="K44" i="4"/>
  <c r="B44" i="4" s="1"/>
  <c r="K45" i="4"/>
  <c r="B45" i="4" s="1"/>
  <c r="K46" i="4"/>
  <c r="B46" i="4" s="1"/>
  <c r="K47" i="4"/>
  <c r="B47" i="4" s="1"/>
  <c r="K48" i="4"/>
  <c r="B48" i="4" s="1"/>
  <c r="K49" i="4"/>
  <c r="B49" i="4" s="1"/>
  <c r="K50" i="4"/>
  <c r="B50" i="4" s="1"/>
  <c r="K51" i="4"/>
  <c r="B51" i="4" s="1"/>
  <c r="K52" i="4"/>
  <c r="B52" i="4" s="1"/>
  <c r="K71" i="4"/>
  <c r="B71" i="4" s="1"/>
  <c r="K75" i="4"/>
  <c r="B75" i="4" s="1"/>
  <c r="K76" i="4"/>
  <c r="B76" i="4" s="1"/>
  <c r="K77" i="4"/>
  <c r="B77" i="4" s="1"/>
  <c r="K79" i="4"/>
  <c r="B79" i="4" s="1"/>
  <c r="K81" i="4"/>
  <c r="B81" i="4" s="1"/>
  <c r="K83" i="4"/>
  <c r="B83" i="4" s="1"/>
  <c r="K84" i="4"/>
  <c r="B84" i="4" s="1"/>
  <c r="K86" i="4"/>
  <c r="B86" i="4" s="1"/>
  <c r="K87" i="4"/>
  <c r="B87" i="4" s="1"/>
  <c r="K89" i="4"/>
  <c r="B89" i="4" s="1"/>
  <c r="K90" i="4"/>
  <c r="B90" i="4" s="1"/>
  <c r="K91" i="4"/>
  <c r="B91" i="4" s="1"/>
  <c r="K92" i="4"/>
  <c r="B92" i="4" s="1"/>
  <c r="K93" i="4"/>
  <c r="B93" i="4" s="1"/>
  <c r="K94" i="4"/>
  <c r="B94" i="4" s="1"/>
  <c r="K96" i="4"/>
  <c r="B96" i="4" s="1"/>
  <c r="K97" i="4"/>
  <c r="B97" i="4" s="1"/>
  <c r="K98" i="4"/>
  <c r="B98" i="4" s="1"/>
  <c r="K99" i="4"/>
  <c r="B99" i="4" s="1"/>
  <c r="K100" i="4"/>
  <c r="B100" i="4" s="1"/>
  <c r="K102" i="4"/>
  <c r="B102" i="4" s="1"/>
  <c r="K103" i="4"/>
  <c r="B103" i="4" s="1"/>
  <c r="K105" i="4"/>
  <c r="B105" i="4" s="1"/>
  <c r="K106" i="4"/>
  <c r="B106" i="4" s="1"/>
  <c r="K107" i="4"/>
  <c r="B107" i="4" s="1"/>
  <c r="K108" i="4"/>
  <c r="B108" i="4" s="1"/>
  <c r="K109" i="4"/>
  <c r="B109" i="4" s="1"/>
  <c r="K110" i="4"/>
  <c r="B110" i="4" s="1"/>
  <c r="K112" i="4"/>
  <c r="B112" i="4" s="1"/>
  <c r="K113" i="4"/>
  <c r="B113" i="4" s="1"/>
  <c r="K114" i="4"/>
  <c r="B114" i="4" s="1"/>
  <c r="K115" i="4"/>
  <c r="B115" i="4" s="1"/>
  <c r="K116" i="4"/>
  <c r="B116" i="4" s="1"/>
  <c r="K118" i="4"/>
  <c r="B118" i="4" s="1"/>
  <c r="K119" i="4"/>
  <c r="B119" i="4" s="1"/>
  <c r="K121" i="4"/>
  <c r="B121" i="4" s="1"/>
  <c r="K122" i="4"/>
  <c r="B122" i="4" s="1"/>
  <c r="K123" i="4"/>
  <c r="B123" i="4" s="1"/>
  <c r="K124" i="4"/>
  <c r="B124" i="4" s="1"/>
  <c r="K125" i="4"/>
  <c r="B125" i="4" s="1"/>
  <c r="K126" i="4"/>
  <c r="B126" i="4" s="1"/>
  <c r="K128" i="4"/>
  <c r="B128" i="4" s="1"/>
  <c r="K129" i="4"/>
  <c r="B129" i="4" s="1"/>
  <c r="K130" i="4"/>
  <c r="B130" i="4" s="1"/>
  <c r="K131" i="4"/>
  <c r="B131" i="4" s="1"/>
  <c r="K132" i="4"/>
  <c r="B132" i="4" s="1"/>
  <c r="K134" i="4"/>
  <c r="B134" i="4" s="1"/>
  <c r="K135" i="4"/>
  <c r="B135" i="4" s="1"/>
  <c r="K137" i="4"/>
  <c r="B137" i="4" s="1"/>
  <c r="K138" i="4"/>
  <c r="B138" i="4" s="1"/>
  <c r="K139" i="4"/>
  <c r="B139" i="4" s="1"/>
  <c r="K140" i="4"/>
  <c r="B140" i="4" s="1"/>
  <c r="K141" i="4"/>
  <c r="B141" i="4" s="1"/>
  <c r="K142" i="4"/>
  <c r="B142" i="4" s="1"/>
  <c r="K144" i="4"/>
  <c r="B144" i="4" s="1"/>
  <c r="K145" i="4"/>
  <c r="B145" i="4" s="1"/>
  <c r="K146" i="4"/>
  <c r="B146" i="4" s="1"/>
  <c r="K147" i="4"/>
  <c r="B147" i="4" s="1"/>
  <c r="K148" i="4"/>
  <c r="B148" i="4" s="1"/>
  <c r="K150" i="4"/>
  <c r="B150" i="4" s="1"/>
  <c r="K151" i="4"/>
  <c r="B151" i="4" s="1"/>
  <c r="K153" i="4"/>
  <c r="B153" i="4" s="1"/>
  <c r="K154" i="4"/>
  <c r="B154" i="4" s="1"/>
  <c r="K155" i="4"/>
  <c r="B155" i="4" s="1"/>
  <c r="K156" i="4"/>
  <c r="B156" i="4" s="1"/>
  <c r="K157" i="4"/>
  <c r="B157" i="4" s="1"/>
  <c r="K158" i="4"/>
  <c r="B158" i="4" s="1"/>
  <c r="K160" i="4"/>
  <c r="B160" i="4" s="1"/>
  <c r="K161" i="4"/>
  <c r="B161" i="4" s="1"/>
  <c r="K162" i="4"/>
  <c r="B162" i="4" s="1"/>
  <c r="K163" i="4"/>
  <c r="B163" i="4" s="1"/>
  <c r="K164" i="4"/>
  <c r="B164" i="4" s="1"/>
  <c r="K182" i="4"/>
  <c r="B182" i="4" s="1"/>
  <c r="K183" i="4"/>
  <c r="B183" i="4" s="1"/>
  <c r="K185" i="4"/>
  <c r="B185" i="4" s="1"/>
  <c r="K186" i="4"/>
  <c r="B186" i="4" s="1"/>
  <c r="K187" i="4"/>
  <c r="B187" i="4" s="1"/>
  <c r="K188" i="4"/>
  <c r="B188" i="4" s="1"/>
  <c r="K189" i="4"/>
  <c r="B189" i="4" s="1"/>
  <c r="K190" i="4"/>
  <c r="B190" i="4" s="1"/>
  <c r="K192" i="4"/>
  <c r="B192" i="4" s="1"/>
  <c r="K193" i="4"/>
  <c r="B193" i="4" s="1"/>
  <c r="K194" i="4"/>
  <c r="B194" i="4" s="1"/>
  <c r="K195" i="4"/>
  <c r="B195" i="4" s="1"/>
  <c r="K196" i="4"/>
  <c r="B196" i="4" s="1"/>
  <c r="K198" i="4"/>
  <c r="B198" i="4" s="1"/>
  <c r="K199" i="4"/>
  <c r="B199" i="4" s="1"/>
  <c r="K201" i="4"/>
  <c r="B201" i="4" s="1"/>
  <c r="K202" i="4"/>
  <c r="B202" i="4" s="1"/>
  <c r="K203" i="4"/>
  <c r="B203" i="4" s="1"/>
  <c r="K204" i="4"/>
  <c r="B204" i="4" s="1"/>
  <c r="K205" i="4"/>
  <c r="B205" i="4" s="1"/>
  <c r="K206" i="4"/>
  <c r="B206" i="4" s="1"/>
  <c r="K208" i="4"/>
  <c r="B208" i="4" s="1"/>
  <c r="K209" i="4"/>
  <c r="B209" i="4" s="1"/>
  <c r="K210" i="4"/>
  <c r="B210" i="4" s="1"/>
  <c r="K211" i="4"/>
  <c r="B211" i="4" s="1"/>
  <c r="K212" i="4"/>
  <c r="B212" i="4" s="1"/>
  <c r="K214" i="4"/>
  <c r="B214" i="4" s="1"/>
  <c r="K215" i="4"/>
  <c r="B215" i="4" s="1"/>
  <c r="K217" i="4"/>
  <c r="B217" i="4" s="1"/>
  <c r="K218" i="4"/>
  <c r="B218" i="4" s="1"/>
  <c r="K219" i="4"/>
  <c r="B219" i="4" s="1"/>
  <c r="K220" i="4"/>
  <c r="B220" i="4" s="1"/>
  <c r="K221" i="4"/>
  <c r="B221" i="4" s="1"/>
  <c r="K222" i="4"/>
  <c r="B222" i="4" s="1"/>
  <c r="K224" i="4"/>
  <c r="B224" i="4" s="1"/>
  <c r="K225" i="4"/>
  <c r="B225" i="4" s="1"/>
  <c r="K226" i="4"/>
  <c r="B226" i="4" s="1"/>
  <c r="K227" i="4"/>
  <c r="B227" i="4" s="1"/>
  <c r="K228" i="4"/>
  <c r="B228" i="4" s="1"/>
  <c r="K230" i="4"/>
  <c r="B230" i="4" s="1"/>
  <c r="K231" i="4"/>
  <c r="B231" i="4" s="1"/>
  <c r="K233" i="4"/>
  <c r="B233" i="4" s="1"/>
  <c r="K234" i="4"/>
  <c r="B234" i="4" s="1"/>
  <c r="K235" i="4"/>
  <c r="B235" i="4" s="1"/>
  <c r="K236" i="4"/>
  <c r="B236" i="4" s="1"/>
  <c r="K237" i="4"/>
  <c r="B237" i="4" s="1"/>
  <c r="K238" i="4"/>
  <c r="B238" i="4" s="1"/>
  <c r="K240" i="4"/>
  <c r="B240" i="4" s="1"/>
  <c r="K241" i="4"/>
  <c r="B241" i="4" s="1"/>
  <c r="K242" i="4"/>
  <c r="B242" i="4" s="1"/>
  <c r="K243" i="4"/>
  <c r="B243" i="4" s="1"/>
  <c r="K244" i="4"/>
  <c r="B244" i="4" s="1"/>
  <c r="K246" i="4"/>
  <c r="B246" i="4" s="1"/>
  <c r="K247" i="4"/>
  <c r="B247" i="4" s="1"/>
  <c r="K249" i="4"/>
  <c r="B249" i="4" s="1"/>
  <c r="K250" i="4"/>
  <c r="B250" i="4" s="1"/>
  <c r="K251" i="4"/>
  <c r="B251" i="4" s="1"/>
  <c r="K252" i="4"/>
  <c r="B252" i="4" s="1"/>
  <c r="K253" i="4"/>
  <c r="B253" i="4" s="1"/>
  <c r="K254" i="4"/>
  <c r="B254" i="4" s="1"/>
  <c r="K256" i="4"/>
  <c r="B256" i="4" s="1"/>
  <c r="K257" i="4"/>
  <c r="B257" i="4" s="1"/>
  <c r="K258" i="4"/>
  <c r="B258" i="4" s="1"/>
  <c r="K259" i="4"/>
  <c r="B259" i="4" s="1"/>
  <c r="K260" i="4"/>
  <c r="B260" i="4" s="1"/>
  <c r="K262" i="4"/>
  <c r="B262" i="4" s="1"/>
  <c r="K263" i="4"/>
  <c r="B263" i="4" s="1"/>
  <c r="K265" i="4"/>
  <c r="B265" i="4" s="1"/>
  <c r="K266" i="4"/>
  <c r="B266" i="4" s="1"/>
  <c r="K267" i="4"/>
  <c r="B267" i="4" s="1"/>
  <c r="K268" i="4"/>
  <c r="B268" i="4" s="1"/>
  <c r="K269" i="4"/>
  <c r="B269" i="4" s="1"/>
  <c r="K270" i="4"/>
  <c r="B270" i="4" s="1"/>
  <c r="K272" i="4"/>
  <c r="B272" i="4" s="1"/>
  <c r="K273" i="4"/>
  <c r="B273" i="4" s="1"/>
  <c r="K274" i="4"/>
  <c r="B274" i="4" s="1"/>
  <c r="K275" i="4"/>
  <c r="B275" i="4" s="1"/>
  <c r="K276" i="4"/>
  <c r="B276" i="4" s="1"/>
  <c r="K278" i="4"/>
  <c r="B278" i="4" s="1"/>
  <c r="K279" i="4"/>
  <c r="B279" i="4" s="1"/>
  <c r="K281" i="4"/>
  <c r="B281" i="4" s="1"/>
  <c r="K282" i="4"/>
  <c r="B282" i="4" s="1"/>
  <c r="K283" i="4"/>
  <c r="B283" i="4" s="1"/>
  <c r="K284" i="4"/>
  <c r="B284" i="4" s="1"/>
  <c r="K285" i="4"/>
  <c r="B285" i="4" s="1"/>
  <c r="K286" i="4"/>
  <c r="B286" i="4" s="1"/>
  <c r="K288" i="4"/>
  <c r="B288" i="4" s="1"/>
  <c r="K289" i="4"/>
  <c r="B289" i="4" s="1"/>
  <c r="K290" i="4"/>
  <c r="B290" i="4" s="1"/>
  <c r="K291" i="4"/>
  <c r="B291" i="4" s="1"/>
  <c r="K292" i="4"/>
  <c r="B292" i="4" s="1"/>
  <c r="K294" i="4"/>
  <c r="B294" i="4" s="1"/>
  <c r="K295" i="4"/>
  <c r="B295" i="4" s="1"/>
  <c r="K297" i="4"/>
  <c r="B297" i="4" s="1"/>
  <c r="K298" i="4"/>
  <c r="B298" i="4" s="1"/>
  <c r="K299" i="4"/>
  <c r="B299" i="4" s="1"/>
  <c r="K300" i="4"/>
  <c r="B300" i="4" s="1"/>
  <c r="K301" i="4"/>
  <c r="B301" i="4" s="1"/>
  <c r="K302" i="4"/>
  <c r="B302" i="4" s="1"/>
  <c r="K304" i="4"/>
  <c r="B304" i="4" s="1"/>
  <c r="K305" i="4"/>
  <c r="B305" i="4" s="1"/>
  <c r="K306" i="4"/>
  <c r="B306" i="4" s="1"/>
  <c r="K307" i="4"/>
  <c r="B307" i="4" s="1"/>
  <c r="K308" i="4"/>
  <c r="B308" i="4" s="1"/>
  <c r="K310" i="4"/>
  <c r="B310" i="4" s="1"/>
  <c r="K311" i="4"/>
  <c r="B311" i="4" s="1"/>
  <c r="K313" i="4"/>
  <c r="B313" i="4" s="1"/>
  <c r="K314" i="4"/>
  <c r="B314" i="4" s="1"/>
  <c r="K315" i="4"/>
  <c r="B315" i="4" s="1"/>
  <c r="K316" i="4"/>
  <c r="B316" i="4" s="1"/>
  <c r="K317" i="4"/>
  <c r="B317" i="4" s="1"/>
  <c r="K318" i="4"/>
  <c r="B318" i="4" s="1"/>
  <c r="K320" i="4"/>
  <c r="B320" i="4" s="1"/>
  <c r="K321" i="4"/>
  <c r="B321" i="4" s="1"/>
  <c r="K322" i="4"/>
  <c r="B322" i="4" s="1"/>
  <c r="K323" i="4"/>
  <c r="B323" i="4" s="1"/>
  <c r="K324" i="4"/>
  <c r="B324" i="4" s="1"/>
  <c r="K326" i="4"/>
  <c r="B326" i="4" s="1"/>
  <c r="K327" i="4"/>
  <c r="B327" i="4" s="1"/>
  <c r="K329" i="4"/>
  <c r="B329" i="4" s="1"/>
  <c r="K330" i="4"/>
  <c r="B330" i="4" s="1"/>
  <c r="K331" i="4"/>
  <c r="B331" i="4" s="1"/>
  <c r="K332" i="4"/>
  <c r="B332" i="4" s="1"/>
  <c r="K333" i="4"/>
  <c r="B333" i="4" s="1"/>
  <c r="K334" i="4"/>
  <c r="B334" i="4" s="1"/>
  <c r="K336" i="4"/>
  <c r="B336" i="4" s="1"/>
  <c r="K337" i="4"/>
  <c r="B337" i="4" s="1"/>
  <c r="K338" i="4"/>
  <c r="B338" i="4" s="1"/>
  <c r="K339" i="4"/>
  <c r="B339" i="4" s="1"/>
  <c r="K340" i="4"/>
  <c r="B340" i="4" s="1"/>
  <c r="K342" i="4"/>
  <c r="B342" i="4" s="1"/>
  <c r="K343" i="4"/>
  <c r="B343" i="4" s="1"/>
  <c r="K345" i="4"/>
  <c r="B345" i="4" s="1"/>
  <c r="K346" i="4"/>
  <c r="B346" i="4" s="1"/>
  <c r="K347" i="4"/>
  <c r="B347" i="4" s="1"/>
  <c r="K348" i="4"/>
  <c r="B348" i="4" s="1"/>
  <c r="K349" i="4"/>
  <c r="B349" i="4" s="1"/>
  <c r="K350" i="4"/>
  <c r="B350" i="4" s="1"/>
  <c r="K352" i="4"/>
  <c r="B352" i="4" s="1"/>
  <c r="K353" i="4"/>
  <c r="B353" i="4" s="1"/>
  <c r="K354" i="4"/>
  <c r="B354" i="4" s="1"/>
  <c r="K355" i="4"/>
  <c r="B355" i="4" s="1"/>
  <c r="K356" i="4"/>
  <c r="B356" i="4" s="1"/>
  <c r="K406" i="4"/>
  <c r="B406" i="4" s="1"/>
  <c r="K407" i="4"/>
  <c r="B407" i="4" s="1"/>
  <c r="K409" i="4"/>
  <c r="B409" i="4" s="1"/>
  <c r="K410" i="4"/>
  <c r="B410" i="4" s="1"/>
  <c r="K411" i="4"/>
  <c r="B411" i="4" s="1"/>
  <c r="K412" i="4"/>
  <c r="B412" i="4" s="1"/>
  <c r="K413" i="4"/>
  <c r="B413" i="4" s="1"/>
  <c r="K414" i="4"/>
  <c r="B414" i="4" s="1"/>
  <c r="K416" i="4"/>
  <c r="B416" i="4" s="1"/>
  <c r="K417" i="4"/>
  <c r="B417" i="4" s="1"/>
  <c r="K418" i="4"/>
  <c r="B418" i="4" s="1"/>
  <c r="K419" i="4"/>
  <c r="B419" i="4" s="1"/>
  <c r="K420" i="4"/>
  <c r="B420" i="4" s="1"/>
  <c r="K422" i="4"/>
  <c r="B422" i="4" s="1"/>
  <c r="K423" i="4"/>
  <c r="B423" i="4" s="1"/>
  <c r="K425" i="4"/>
  <c r="B425" i="4" s="1"/>
  <c r="K426" i="4"/>
  <c r="B426" i="4" s="1"/>
  <c r="K427" i="4"/>
  <c r="B427" i="4" s="1"/>
  <c r="K428" i="4"/>
  <c r="B428" i="4" s="1"/>
  <c r="K429" i="4"/>
  <c r="B429" i="4" s="1"/>
  <c r="K430" i="4"/>
  <c r="B430" i="4" s="1"/>
  <c r="K432" i="4"/>
  <c r="B432" i="4" s="1"/>
  <c r="K433" i="4"/>
  <c r="B433" i="4" s="1"/>
  <c r="K434" i="4"/>
  <c r="B434" i="4" s="1"/>
  <c r="K435" i="4"/>
  <c r="B435" i="4" s="1"/>
  <c r="K436" i="4"/>
  <c r="B436" i="4" s="1"/>
  <c r="K438" i="4"/>
  <c r="B438" i="4" s="1"/>
  <c r="K439" i="4"/>
  <c r="B439" i="4" s="1"/>
  <c r="K441" i="4"/>
  <c r="B441" i="4" s="1"/>
  <c r="K442" i="4"/>
  <c r="B442" i="4" s="1"/>
  <c r="K443" i="4"/>
  <c r="B443" i="4" s="1"/>
  <c r="K444" i="4"/>
  <c r="B444" i="4" s="1"/>
  <c r="K445" i="4"/>
  <c r="B445" i="4" s="1"/>
  <c r="K446" i="4"/>
  <c r="B446" i="4" s="1"/>
  <c r="K448" i="4"/>
  <c r="B448" i="4" s="1"/>
  <c r="K449" i="4"/>
  <c r="B449" i="4" s="1"/>
  <c r="K450" i="4"/>
  <c r="B450" i="4" s="1"/>
  <c r="K451" i="4"/>
  <c r="B451" i="4" s="1"/>
  <c r="K452" i="4"/>
  <c r="B452" i="4" s="1"/>
  <c r="K486" i="4"/>
  <c r="B486" i="4" s="1"/>
  <c r="K487" i="4"/>
  <c r="B487" i="4" s="1"/>
  <c r="K489" i="4"/>
  <c r="B489" i="4" s="1"/>
  <c r="K490" i="4"/>
  <c r="B490" i="4" s="1"/>
  <c r="K491" i="4"/>
  <c r="B491" i="4" s="1"/>
  <c r="K492" i="4"/>
  <c r="B492" i="4" s="1"/>
  <c r="K493" i="4"/>
  <c r="B493" i="4" s="1"/>
  <c r="K494" i="4"/>
  <c r="B494" i="4" s="1"/>
  <c r="K496" i="4"/>
  <c r="B496" i="4" s="1"/>
  <c r="K497" i="4"/>
  <c r="B497" i="4" s="1"/>
  <c r="K498" i="4"/>
  <c r="B498" i="4" s="1"/>
  <c r="K499" i="4"/>
  <c r="B499" i="4" s="1"/>
  <c r="K500" i="4"/>
  <c r="B500" i="4" s="1"/>
  <c r="K502" i="4"/>
  <c r="B502" i="4" s="1"/>
  <c r="K503" i="4"/>
  <c r="B503" i="4" s="1"/>
  <c r="K505" i="4"/>
  <c r="B505" i="4" s="1"/>
  <c r="K506" i="4"/>
  <c r="B506" i="4" s="1"/>
  <c r="K507" i="4"/>
  <c r="B507" i="4" s="1"/>
  <c r="K508" i="4"/>
  <c r="B508" i="4" s="1"/>
  <c r="K509" i="4"/>
  <c r="B509" i="4" s="1"/>
  <c r="K510" i="4"/>
  <c r="B510" i="4" s="1"/>
  <c r="K512" i="4"/>
  <c r="B512" i="4" s="1"/>
  <c r="K513" i="4"/>
  <c r="B513" i="4" s="1"/>
  <c r="K514" i="4"/>
  <c r="B514" i="4" s="1"/>
  <c r="K515" i="4"/>
  <c r="B515" i="4" s="1"/>
  <c r="K516" i="4"/>
  <c r="B516" i="4" s="1"/>
  <c r="K534" i="4"/>
  <c r="B534" i="4" s="1"/>
  <c r="K535" i="4"/>
  <c r="B535" i="4" s="1"/>
  <c r="K537" i="4"/>
  <c r="B537" i="4" s="1"/>
  <c r="K538" i="4"/>
  <c r="B538" i="4" s="1"/>
  <c r="K539" i="4"/>
  <c r="B539" i="4" s="1"/>
  <c r="K540" i="4"/>
  <c r="B540" i="4" s="1"/>
  <c r="K541" i="4"/>
  <c r="B541" i="4" s="1"/>
  <c r="K542" i="4"/>
  <c r="B542" i="4" s="1"/>
  <c r="K544" i="4"/>
  <c r="B544" i="4" s="1"/>
  <c r="K545" i="4"/>
  <c r="B545" i="4" s="1"/>
  <c r="K546" i="4"/>
  <c r="B546" i="4" s="1"/>
  <c r="K547" i="4"/>
  <c r="B547" i="4" s="1"/>
  <c r="K548" i="4"/>
  <c r="B548" i="4" s="1"/>
  <c r="K550" i="4"/>
  <c r="B550" i="4" s="1"/>
  <c r="K551" i="4"/>
  <c r="B551" i="4" s="1"/>
  <c r="K553" i="4"/>
  <c r="B553" i="4" s="1"/>
  <c r="K554" i="4"/>
  <c r="B554" i="4" s="1"/>
  <c r="K555" i="4"/>
  <c r="B555" i="4" s="1"/>
  <c r="K556" i="4"/>
  <c r="B556" i="4" s="1"/>
  <c r="K557" i="4"/>
  <c r="B557" i="4" s="1"/>
  <c r="K558" i="4"/>
  <c r="B558" i="4" s="1"/>
  <c r="K560" i="4"/>
  <c r="B560" i="4" s="1"/>
  <c r="K561" i="4"/>
  <c r="B561" i="4" s="1"/>
  <c r="K562" i="4"/>
  <c r="B562" i="4" s="1"/>
  <c r="K563" i="4"/>
  <c r="B563" i="4" s="1"/>
  <c r="K564" i="4"/>
  <c r="B564" i="4" s="1"/>
  <c r="K566" i="4"/>
  <c r="B566" i="4" s="1"/>
  <c r="K567" i="4"/>
  <c r="B567" i="4" s="1"/>
  <c r="K569" i="4"/>
  <c r="B569" i="4" s="1"/>
  <c r="K570" i="4"/>
  <c r="B570" i="4" s="1"/>
  <c r="K571" i="4"/>
  <c r="B571" i="4" s="1"/>
  <c r="K572" i="4"/>
  <c r="B572" i="4" s="1"/>
  <c r="K573" i="4"/>
  <c r="B573" i="4" s="1"/>
  <c r="K574" i="4"/>
  <c r="B574" i="4" s="1"/>
  <c r="K576" i="4"/>
  <c r="B576" i="4" s="1"/>
  <c r="K577" i="4"/>
  <c r="B577" i="4" s="1"/>
  <c r="K578" i="4"/>
  <c r="B578" i="4" s="1"/>
  <c r="K579" i="4"/>
  <c r="B579" i="4" s="1"/>
  <c r="K580" i="4"/>
  <c r="B580" i="4" s="1"/>
  <c r="K582" i="4"/>
  <c r="B582" i="4" s="1"/>
  <c r="K583" i="4"/>
  <c r="B583" i="4" s="1"/>
  <c r="K585" i="4"/>
  <c r="B585" i="4" s="1"/>
  <c r="K586" i="4"/>
  <c r="B586" i="4" s="1"/>
  <c r="K587" i="4"/>
  <c r="B587" i="4" s="1"/>
  <c r="K588" i="4"/>
  <c r="B588" i="4" s="1"/>
  <c r="K589" i="4"/>
  <c r="B589" i="4" s="1"/>
  <c r="K590" i="4"/>
  <c r="B590" i="4" s="1"/>
  <c r="K592" i="4"/>
  <c r="B592" i="4" s="1"/>
  <c r="K593" i="4"/>
  <c r="B593" i="4" s="1"/>
  <c r="K594" i="4"/>
  <c r="B594" i="4" s="1"/>
  <c r="K595" i="4"/>
  <c r="B595" i="4" s="1"/>
  <c r="K596" i="4"/>
  <c r="B596" i="4" s="1"/>
  <c r="K598" i="4"/>
  <c r="B598" i="4" s="1"/>
  <c r="K599" i="4"/>
  <c r="B599" i="4" s="1"/>
  <c r="K601" i="4"/>
  <c r="B601" i="4" s="1"/>
  <c r="K602" i="4"/>
  <c r="B602" i="4" s="1"/>
  <c r="K603" i="4"/>
  <c r="B603" i="4" s="1"/>
  <c r="K604" i="4"/>
  <c r="B604" i="4" s="1"/>
  <c r="K605" i="4"/>
  <c r="B605" i="4" s="1"/>
  <c r="K606" i="4"/>
  <c r="B606" i="4" s="1"/>
  <c r="K608" i="4"/>
  <c r="B608" i="4" s="1"/>
  <c r="K609" i="4"/>
  <c r="B609" i="4" s="1"/>
  <c r="K610" i="4"/>
  <c r="B610" i="4" s="1"/>
  <c r="K611" i="4"/>
  <c r="B611" i="4" s="1"/>
  <c r="K612" i="4"/>
  <c r="B612" i="4" s="1"/>
  <c r="K614" i="4"/>
  <c r="B614" i="4" s="1"/>
  <c r="K615" i="4"/>
  <c r="B615" i="4" s="1"/>
  <c r="K617" i="4"/>
  <c r="B617" i="4" s="1"/>
  <c r="K618" i="4"/>
  <c r="B618" i="4" s="1"/>
  <c r="K619" i="4"/>
  <c r="B619" i="4" s="1"/>
  <c r="K620" i="4"/>
  <c r="B620" i="4" s="1"/>
  <c r="K621" i="4"/>
  <c r="B621" i="4" s="1"/>
  <c r="K622" i="4"/>
  <c r="B622" i="4" s="1"/>
  <c r="K624" i="4"/>
  <c r="B624" i="4" s="1"/>
  <c r="K625" i="4"/>
  <c r="B625" i="4" s="1"/>
  <c r="K626" i="4"/>
  <c r="B626" i="4" s="1"/>
  <c r="K627" i="4"/>
  <c r="B627" i="4" s="1"/>
  <c r="K628" i="4"/>
  <c r="B628" i="4" s="1"/>
  <c r="K630" i="4"/>
  <c r="B630" i="4" s="1"/>
  <c r="K631" i="4"/>
  <c r="B631" i="4" s="1"/>
  <c r="K633" i="4"/>
  <c r="B633" i="4" s="1"/>
  <c r="K634" i="4"/>
  <c r="B634" i="4" s="1"/>
  <c r="K635" i="4"/>
  <c r="B635" i="4" s="1"/>
  <c r="K636" i="4"/>
  <c r="B636" i="4" s="1"/>
  <c r="K637" i="4"/>
  <c r="B637" i="4" s="1"/>
  <c r="K638" i="4"/>
  <c r="B638" i="4" s="1"/>
  <c r="K640" i="4"/>
  <c r="B640" i="4" s="1"/>
  <c r="K641" i="4"/>
  <c r="B641" i="4" s="1"/>
  <c r="K642" i="4"/>
  <c r="B642" i="4" s="1"/>
  <c r="K643" i="4"/>
  <c r="B643" i="4" s="1"/>
  <c r="K644" i="4"/>
  <c r="B644" i="4" s="1"/>
  <c r="K646" i="4"/>
  <c r="B646" i="4" s="1"/>
  <c r="K647" i="4"/>
  <c r="B647" i="4" s="1"/>
  <c r="K649" i="4"/>
  <c r="B649" i="4" s="1"/>
  <c r="K650" i="4"/>
  <c r="B650" i="4" s="1"/>
  <c r="K651" i="4"/>
  <c r="B651" i="4" s="1"/>
  <c r="K652" i="4"/>
  <c r="B652" i="4" s="1"/>
  <c r="K653" i="4"/>
  <c r="B653" i="4" s="1"/>
  <c r="K654" i="4"/>
  <c r="B654" i="4" s="1"/>
  <c r="K656" i="4"/>
  <c r="B656" i="4" s="1"/>
  <c r="K657" i="4"/>
  <c r="B657" i="4" s="1"/>
  <c r="K658" i="4"/>
  <c r="B658" i="4" s="1"/>
  <c r="K659" i="4"/>
  <c r="B659" i="4" s="1"/>
  <c r="K660" i="4"/>
  <c r="B660" i="4" s="1"/>
  <c r="K662" i="4"/>
  <c r="B662" i="4" s="1"/>
  <c r="K663" i="4"/>
  <c r="B663" i="4" s="1"/>
  <c r="K665" i="4"/>
  <c r="B665" i="4" s="1"/>
  <c r="K666" i="4"/>
  <c r="B666" i="4" s="1"/>
  <c r="K667" i="4"/>
  <c r="B667" i="4" s="1"/>
  <c r="K668" i="4"/>
  <c r="B668" i="4" s="1"/>
  <c r="K669" i="4"/>
  <c r="B669" i="4" s="1"/>
  <c r="K670" i="4"/>
  <c r="B670" i="4" s="1"/>
  <c r="K672" i="4"/>
  <c r="B672" i="4" s="1"/>
  <c r="K673" i="4"/>
  <c r="B673" i="4" s="1"/>
  <c r="K674" i="4"/>
  <c r="B674" i="4" s="1"/>
  <c r="K675" i="4"/>
  <c r="B675" i="4" s="1"/>
  <c r="K676" i="4"/>
  <c r="B676" i="4" s="1"/>
  <c r="K678" i="4"/>
  <c r="B678" i="4" s="1"/>
  <c r="K679" i="4"/>
  <c r="B679" i="4" s="1"/>
  <c r="K681" i="4"/>
  <c r="B681" i="4" s="1"/>
  <c r="K682" i="4"/>
  <c r="B682" i="4" s="1"/>
  <c r="K683" i="4"/>
  <c r="B683" i="4" s="1"/>
  <c r="K684" i="4"/>
  <c r="B684" i="4" s="1"/>
  <c r="K685" i="4"/>
  <c r="B685" i="4" s="1"/>
  <c r="K686" i="4"/>
  <c r="B686" i="4" s="1"/>
  <c r="K688" i="4"/>
  <c r="B688" i="4" s="1"/>
  <c r="K689" i="4"/>
  <c r="B689" i="4" s="1"/>
  <c r="K690" i="4"/>
  <c r="B690" i="4" s="1"/>
  <c r="K691" i="4"/>
  <c r="B691" i="4" s="1"/>
  <c r="K692" i="4"/>
  <c r="B692" i="4" s="1"/>
  <c r="K694" i="4"/>
  <c r="B694" i="4" s="1"/>
  <c r="K695" i="4"/>
  <c r="B695" i="4" s="1"/>
  <c r="K697" i="4"/>
  <c r="B697" i="4" s="1"/>
  <c r="K698" i="4"/>
  <c r="B698" i="4" s="1"/>
  <c r="K699" i="4"/>
  <c r="B699" i="4" s="1"/>
  <c r="K700" i="4"/>
  <c r="B700" i="4" s="1"/>
  <c r="K701" i="4"/>
  <c r="B701" i="4" s="1"/>
  <c r="K702" i="4"/>
  <c r="B702" i="4" s="1"/>
  <c r="K704" i="4"/>
  <c r="B704" i="4" s="1"/>
  <c r="K705" i="4"/>
  <c r="B705" i="4" s="1"/>
  <c r="K706" i="4"/>
  <c r="B706" i="4" s="1"/>
  <c r="K707" i="4"/>
  <c r="B707" i="4" s="1"/>
  <c r="K708" i="4"/>
  <c r="B708" i="4" s="1"/>
  <c r="K710" i="4"/>
  <c r="B710" i="4" s="1"/>
  <c r="K711" i="4"/>
  <c r="B711" i="4" s="1"/>
  <c r="K713" i="4"/>
  <c r="B713" i="4" s="1"/>
  <c r="K714" i="4"/>
  <c r="B714" i="4" s="1"/>
  <c r="K715" i="4"/>
  <c r="B715" i="4" s="1"/>
  <c r="K716" i="4"/>
  <c r="B716" i="4" s="1"/>
  <c r="K717" i="4"/>
  <c r="B717" i="4" s="1"/>
  <c r="K718" i="4"/>
  <c r="B718" i="4" s="1"/>
  <c r="K720" i="4"/>
  <c r="B720" i="4" s="1"/>
  <c r="K721" i="4"/>
  <c r="B721" i="4" s="1"/>
  <c r="K722" i="4"/>
  <c r="B722" i="4" s="1"/>
  <c r="K723" i="4"/>
  <c r="B723" i="4" s="1"/>
  <c r="K724" i="4"/>
  <c r="B724" i="4" s="1"/>
  <c r="K726" i="4"/>
  <c r="B726" i="4" s="1"/>
  <c r="K727" i="4"/>
  <c r="B727" i="4" s="1"/>
  <c r="K729" i="4"/>
  <c r="B729" i="4" s="1"/>
  <c r="K730" i="4"/>
  <c r="B730" i="4" s="1"/>
  <c r="K731" i="4"/>
  <c r="B731" i="4" s="1"/>
  <c r="K732" i="4"/>
  <c r="B732" i="4" s="1"/>
  <c r="K733" i="4"/>
  <c r="B733" i="4" s="1"/>
  <c r="K734" i="4"/>
  <c r="B734" i="4" s="1"/>
  <c r="K736" i="4"/>
  <c r="B736" i="4" s="1"/>
  <c r="K737" i="4"/>
  <c r="B737" i="4" s="1"/>
  <c r="K738" i="4"/>
  <c r="B738" i="4" s="1"/>
  <c r="K739" i="4"/>
  <c r="B739" i="4" s="1"/>
  <c r="K740" i="4"/>
  <c r="B740" i="4" s="1"/>
  <c r="K742" i="4"/>
  <c r="B742" i="4" s="1"/>
  <c r="K743" i="4"/>
  <c r="B743" i="4" s="1"/>
  <c r="K745" i="4"/>
  <c r="B745" i="4" s="1"/>
  <c r="K746" i="4"/>
  <c r="B746" i="4" s="1"/>
  <c r="K747" i="4"/>
  <c r="B747" i="4" s="1"/>
  <c r="K748" i="4"/>
  <c r="B748" i="4" s="1"/>
  <c r="K749" i="4"/>
  <c r="B749" i="4" s="1"/>
  <c r="K750" i="4"/>
  <c r="B750" i="4" s="1"/>
  <c r="K752" i="4"/>
  <c r="B752" i="4" s="1"/>
  <c r="K753" i="4"/>
  <c r="B753" i="4" s="1"/>
  <c r="K754" i="4"/>
  <c r="B754" i="4" s="1"/>
  <c r="K755" i="4"/>
  <c r="B755" i="4" s="1"/>
  <c r="K756" i="4"/>
  <c r="B756" i="4" s="1"/>
  <c r="K774" i="4"/>
  <c r="B774" i="4" s="1"/>
  <c r="K775" i="4"/>
  <c r="B775" i="4" s="1"/>
  <c r="K777" i="4"/>
  <c r="B777" i="4" s="1"/>
  <c r="K778" i="4"/>
  <c r="B778" i="4" s="1"/>
  <c r="K779" i="4"/>
  <c r="B779" i="4" s="1"/>
  <c r="K780" i="4"/>
  <c r="B780" i="4" s="1"/>
  <c r="K781" i="4"/>
  <c r="B781" i="4" s="1"/>
  <c r="K782" i="4"/>
  <c r="B782" i="4" s="1"/>
  <c r="K784" i="4"/>
  <c r="B784" i="4" s="1"/>
  <c r="K785" i="4"/>
  <c r="B785" i="4" s="1"/>
  <c r="K786" i="4"/>
  <c r="B786" i="4" s="1"/>
  <c r="K787" i="4"/>
  <c r="B787" i="4" s="1"/>
  <c r="K788" i="4"/>
  <c r="B788" i="4" s="1"/>
  <c r="K790" i="4"/>
  <c r="B790" i="4" s="1"/>
  <c r="K791" i="4"/>
  <c r="B791" i="4" s="1"/>
  <c r="K793" i="4"/>
  <c r="B793" i="4" s="1"/>
  <c r="K794" i="4"/>
  <c r="B794" i="4" s="1"/>
  <c r="K795" i="4"/>
  <c r="B795" i="4" s="1"/>
  <c r="K796" i="4"/>
  <c r="B796" i="4" s="1"/>
  <c r="K797" i="4"/>
  <c r="B797" i="4" s="1"/>
  <c r="K798" i="4"/>
  <c r="B798" i="4" s="1"/>
  <c r="K800" i="4"/>
  <c r="B800" i="4" s="1"/>
  <c r="K801" i="4"/>
  <c r="B801" i="4" s="1"/>
  <c r="K802" i="4"/>
  <c r="B802" i="4" s="1"/>
  <c r="K803" i="4"/>
  <c r="B803" i="4" s="1"/>
  <c r="K804" i="4"/>
  <c r="B804" i="4" s="1"/>
  <c r="K806" i="4"/>
  <c r="B806" i="4" s="1"/>
  <c r="K807" i="4"/>
  <c r="B807" i="4" s="1"/>
  <c r="K809" i="4"/>
  <c r="B809" i="4" s="1"/>
  <c r="K810" i="4"/>
  <c r="B810" i="4" s="1"/>
  <c r="K811" i="4"/>
  <c r="B811" i="4" s="1"/>
  <c r="K812" i="4"/>
  <c r="B812" i="4" s="1"/>
  <c r="K813" i="4"/>
  <c r="B813" i="4" s="1"/>
  <c r="K814" i="4"/>
  <c r="B814" i="4" s="1"/>
  <c r="K816" i="4"/>
  <c r="B816" i="4" s="1"/>
  <c r="K817" i="4"/>
  <c r="B817" i="4" s="1"/>
  <c r="K818" i="4"/>
  <c r="B818" i="4" s="1"/>
  <c r="K819" i="4"/>
  <c r="B819" i="4" s="1"/>
  <c r="K820" i="4"/>
  <c r="B820" i="4" s="1"/>
  <c r="K822" i="4"/>
  <c r="B822" i="4" s="1"/>
  <c r="K823" i="4"/>
  <c r="B823" i="4" s="1"/>
  <c r="K825" i="4"/>
  <c r="B825" i="4" s="1"/>
  <c r="K826" i="4"/>
  <c r="B826" i="4" s="1"/>
  <c r="K827" i="4"/>
  <c r="B827" i="4" s="1"/>
  <c r="K828" i="4"/>
  <c r="B828" i="4" s="1"/>
  <c r="K829" i="4"/>
  <c r="B829" i="4" s="1"/>
  <c r="K830" i="4"/>
  <c r="B830" i="4" s="1"/>
  <c r="K832" i="4"/>
  <c r="B832" i="4" s="1"/>
  <c r="K833" i="4"/>
  <c r="B833" i="4" s="1"/>
  <c r="K834" i="4"/>
  <c r="B834" i="4" s="1"/>
  <c r="K835" i="4"/>
  <c r="B835" i="4" s="1"/>
  <c r="K836" i="4"/>
  <c r="B836" i="4" s="1"/>
  <c r="K838" i="4"/>
  <c r="B838" i="4" s="1"/>
  <c r="K839" i="4"/>
  <c r="B839" i="4" s="1"/>
  <c r="K841" i="4"/>
  <c r="B841" i="4" s="1"/>
  <c r="K842" i="4"/>
  <c r="B842" i="4" s="1"/>
  <c r="K843" i="4"/>
  <c r="B843" i="4" s="1"/>
  <c r="K844" i="4"/>
  <c r="B844" i="4" s="1"/>
  <c r="K845" i="4"/>
  <c r="B845" i="4" s="1"/>
  <c r="K846" i="4"/>
  <c r="B846" i="4" s="1"/>
  <c r="K848" i="4"/>
  <c r="B848" i="4" s="1"/>
  <c r="K849" i="4"/>
  <c r="B849" i="4" s="1"/>
  <c r="K850" i="4"/>
  <c r="B850" i="4" s="1"/>
  <c r="K851" i="4"/>
  <c r="B851" i="4" s="1"/>
  <c r="K852" i="4"/>
  <c r="B852" i="4" s="1"/>
  <c r="B870" i="4"/>
  <c r="B871" i="4"/>
  <c r="K873" i="4"/>
  <c r="B873" i="4" s="1"/>
  <c r="K874" i="4"/>
  <c r="B874" i="4" s="1"/>
  <c r="K875" i="4"/>
  <c r="B875" i="4" s="1"/>
  <c r="K876" i="4"/>
  <c r="B876" i="4" s="1"/>
  <c r="K877" i="4"/>
  <c r="B877" i="4" s="1"/>
  <c r="K880" i="4"/>
  <c r="B880" i="4" s="1"/>
  <c r="K881" i="4"/>
  <c r="B881" i="4" s="1"/>
  <c r="K882" i="4"/>
  <c r="B882" i="4" s="1"/>
  <c r="K883" i="4"/>
  <c r="B883" i="4" s="1"/>
  <c r="K884" i="4"/>
  <c r="B884" i="4" s="1"/>
  <c r="K902" i="4"/>
  <c r="B902" i="4" s="1"/>
  <c r="K903" i="4"/>
  <c r="B903" i="4" s="1"/>
  <c r="K905" i="4"/>
  <c r="B905" i="4" s="1"/>
  <c r="K906" i="4"/>
  <c r="B906" i="4" s="1"/>
  <c r="K907" i="4"/>
  <c r="B907" i="4" s="1"/>
  <c r="K908" i="4"/>
  <c r="B908" i="4" s="1"/>
  <c r="K909" i="4"/>
  <c r="B909" i="4" s="1"/>
  <c r="K910" i="4"/>
  <c r="B910" i="4" s="1"/>
  <c r="K912" i="4"/>
  <c r="B912" i="4" s="1"/>
  <c r="K913" i="4"/>
  <c r="B913" i="4" s="1"/>
  <c r="K914" i="4"/>
  <c r="B914" i="4" s="1"/>
  <c r="K915" i="4"/>
  <c r="B915" i="4" s="1"/>
  <c r="K916" i="4"/>
  <c r="B916" i="4" s="1"/>
  <c r="K918" i="4"/>
  <c r="B918" i="4" s="1"/>
  <c r="K919" i="4"/>
  <c r="B919" i="4" s="1"/>
  <c r="K921" i="4"/>
  <c r="B921" i="4" s="1"/>
  <c r="K923" i="4"/>
  <c r="B923" i="4" s="1"/>
  <c r="K924" i="4"/>
  <c r="B924" i="4" s="1"/>
  <c r="K925" i="4"/>
  <c r="B925" i="4" s="1"/>
  <c r="K926" i="4"/>
  <c r="B926" i="4" s="1"/>
  <c r="K928" i="4"/>
  <c r="B928" i="4" s="1"/>
  <c r="K929" i="4"/>
  <c r="B929" i="4" s="1"/>
  <c r="K930" i="4"/>
  <c r="B930" i="4" s="1"/>
  <c r="K931" i="4"/>
  <c r="B931" i="4" s="1"/>
  <c r="K932" i="4"/>
  <c r="B932" i="4" s="1"/>
  <c r="K934" i="4"/>
  <c r="B934" i="4" s="1"/>
  <c r="K935" i="4"/>
  <c r="B935" i="4" s="1"/>
  <c r="K937" i="4"/>
  <c r="B937" i="4" s="1"/>
  <c r="K938" i="4"/>
  <c r="B938" i="4" s="1"/>
  <c r="K939" i="4"/>
  <c r="B939" i="4" s="1"/>
  <c r="K940" i="4"/>
  <c r="B940" i="4" s="1"/>
  <c r="K941" i="4"/>
  <c r="B941" i="4" s="1"/>
  <c r="K942" i="4"/>
  <c r="B942" i="4" s="1"/>
  <c r="K944" i="4"/>
  <c r="B944" i="4" s="1"/>
  <c r="K945" i="4"/>
  <c r="B945" i="4" s="1"/>
  <c r="K946" i="4"/>
  <c r="B946" i="4" s="1"/>
  <c r="K947" i="4"/>
  <c r="B947" i="4" s="1"/>
  <c r="K948" i="4"/>
  <c r="B948" i="4" s="1"/>
  <c r="K950" i="4"/>
  <c r="B950" i="4" s="1"/>
  <c r="K951" i="4"/>
  <c r="B951" i="4" s="1"/>
  <c r="K953" i="4"/>
  <c r="B953" i="4" s="1"/>
  <c r="K955" i="4"/>
  <c r="B955" i="4" s="1"/>
  <c r="K956" i="4"/>
  <c r="B956" i="4" s="1"/>
  <c r="K957" i="4"/>
  <c r="B957" i="4" s="1"/>
  <c r="K958" i="4"/>
  <c r="B958" i="4" s="1"/>
  <c r="K960" i="4"/>
  <c r="B960" i="4" s="1"/>
  <c r="K961" i="4"/>
  <c r="B961" i="4" s="1"/>
  <c r="K962" i="4"/>
  <c r="B962" i="4" s="1"/>
  <c r="K963" i="4"/>
  <c r="B963" i="4" s="1"/>
  <c r="K964" i="4"/>
  <c r="B964" i="4" s="1"/>
  <c r="K966" i="4"/>
  <c r="B966" i="4" s="1"/>
  <c r="K967" i="4"/>
  <c r="B967" i="4" s="1"/>
  <c r="K969" i="4"/>
  <c r="B969" i="4" s="1"/>
  <c r="K970" i="4"/>
  <c r="B970" i="4" s="1"/>
  <c r="K971" i="4"/>
  <c r="B971" i="4" s="1"/>
  <c r="K972" i="4"/>
  <c r="B972" i="4" s="1"/>
  <c r="K973" i="4"/>
  <c r="B973" i="4" s="1"/>
  <c r="K974" i="4"/>
  <c r="B974" i="4" s="1"/>
  <c r="K976" i="4"/>
  <c r="B976" i="4" s="1"/>
  <c r="K977" i="4"/>
  <c r="B977" i="4" s="1"/>
  <c r="K978" i="4"/>
  <c r="B978" i="4" s="1"/>
  <c r="K979" i="4"/>
  <c r="B979" i="4" s="1"/>
  <c r="K980" i="4"/>
  <c r="B980" i="4" s="1"/>
  <c r="K998" i="4"/>
  <c r="B998" i="4" s="1"/>
  <c r="K999" i="4"/>
  <c r="B999" i="4" s="1"/>
  <c r="K1001" i="4"/>
  <c r="B1001" i="4" s="1"/>
  <c r="K1002" i="4"/>
  <c r="B1002" i="4" s="1"/>
  <c r="K1003" i="4"/>
  <c r="B1003" i="4" s="1"/>
  <c r="K1004" i="4"/>
  <c r="B1004" i="4" s="1"/>
  <c r="K1005" i="4"/>
  <c r="B1005" i="4" s="1"/>
  <c r="K1006" i="4"/>
  <c r="B1006" i="4" s="1"/>
  <c r="K1008" i="4"/>
  <c r="B1008" i="4" s="1"/>
  <c r="K1009" i="4"/>
  <c r="B1009" i="4" s="1"/>
  <c r="K1010" i="4"/>
  <c r="B1010" i="4" s="1"/>
  <c r="K1011" i="4"/>
  <c r="B1011" i="4" s="1"/>
  <c r="K1012" i="4"/>
  <c r="B1012" i="4" s="1"/>
  <c r="K1014" i="4"/>
  <c r="B1014" i="4" s="1"/>
  <c r="K1015" i="4"/>
  <c r="B1015" i="4" s="1"/>
  <c r="K1017" i="4"/>
  <c r="B1017" i="4" s="1"/>
  <c r="K1018" i="4"/>
  <c r="B1018" i="4" s="1"/>
  <c r="K1019" i="4"/>
  <c r="B1019" i="4" s="1"/>
  <c r="K1020" i="4"/>
  <c r="B1020" i="4" s="1"/>
  <c r="K1021" i="4"/>
  <c r="B1021" i="4" s="1"/>
  <c r="K1022" i="4"/>
  <c r="B1022" i="4" s="1"/>
  <c r="K1024" i="4"/>
  <c r="B1024" i="4" s="1"/>
  <c r="K1025" i="4"/>
  <c r="B1025" i="4" s="1"/>
  <c r="K1026" i="4"/>
  <c r="B1026" i="4" s="1"/>
  <c r="K1027" i="4"/>
  <c r="B1027" i="4" s="1"/>
  <c r="K1028" i="4"/>
  <c r="B1028" i="4" s="1"/>
  <c r="K1030" i="4"/>
  <c r="B1030" i="4" s="1"/>
  <c r="K1031" i="4"/>
  <c r="B1031" i="4" s="1"/>
  <c r="K1033" i="4"/>
  <c r="B1033" i="4" s="1"/>
  <c r="K1034" i="4"/>
  <c r="B1034" i="4" s="1"/>
  <c r="K1035" i="4"/>
  <c r="B1035" i="4" s="1"/>
  <c r="K1036" i="4"/>
  <c r="B1036" i="4" s="1"/>
  <c r="K1037" i="4"/>
  <c r="B1037" i="4" s="1"/>
  <c r="K1038" i="4"/>
  <c r="B1038" i="4" s="1"/>
  <c r="K1040" i="4"/>
  <c r="B1040" i="4" s="1"/>
  <c r="K1041" i="4"/>
  <c r="B1041" i="4" s="1"/>
  <c r="K1042" i="4"/>
  <c r="B1042" i="4" s="1"/>
  <c r="K1043" i="4"/>
  <c r="B1043" i="4" s="1"/>
  <c r="K1044" i="4"/>
  <c r="B1044" i="4" s="1"/>
  <c r="K1062" i="4"/>
  <c r="B1062" i="4" s="1"/>
  <c r="K1063" i="4"/>
  <c r="B1063" i="4" s="1"/>
  <c r="K1065" i="4"/>
  <c r="B1065" i="4" s="1"/>
  <c r="K1066" i="4"/>
  <c r="B1066" i="4" s="1"/>
  <c r="K1067" i="4"/>
  <c r="B1067" i="4" s="1"/>
  <c r="K1068" i="4"/>
  <c r="B1068" i="4" s="1"/>
  <c r="K1069" i="4"/>
  <c r="B1069" i="4" s="1"/>
  <c r="K1070" i="4"/>
  <c r="B1070" i="4" s="1"/>
  <c r="K1072" i="4"/>
  <c r="B1072" i="4" s="1"/>
  <c r="K1073" i="4"/>
  <c r="B1073" i="4" s="1"/>
  <c r="K1074" i="4"/>
  <c r="B1074" i="4" s="1"/>
  <c r="K1075" i="4"/>
  <c r="B1075" i="4" s="1"/>
  <c r="K1076" i="4"/>
  <c r="B1076" i="4" s="1"/>
  <c r="K1078" i="4"/>
  <c r="B1078" i="4" s="1"/>
  <c r="K1079" i="4"/>
  <c r="B1079" i="4" s="1"/>
  <c r="K1081" i="4"/>
  <c r="B1081" i="4" s="1"/>
  <c r="K1082" i="4"/>
  <c r="B1082" i="4" s="1"/>
  <c r="K1083" i="4"/>
  <c r="B1083" i="4" s="1"/>
  <c r="K1084" i="4"/>
  <c r="B1084" i="4" s="1"/>
  <c r="K1085" i="4"/>
  <c r="B1085" i="4" s="1"/>
  <c r="K1086" i="4"/>
  <c r="B1086" i="4" s="1"/>
  <c r="K1088" i="4"/>
  <c r="B1088" i="4" s="1"/>
  <c r="K1089" i="4"/>
  <c r="B1089" i="4" s="1"/>
  <c r="K1090" i="4"/>
  <c r="B1090" i="4" s="1"/>
  <c r="K1091" i="4"/>
  <c r="B1091" i="4" s="1"/>
  <c r="K1092" i="4"/>
  <c r="B1092" i="4" s="1"/>
  <c r="K1094" i="4"/>
  <c r="B1094" i="4" s="1"/>
  <c r="K1095" i="4"/>
  <c r="B1095" i="4" s="1"/>
  <c r="K1097" i="4"/>
  <c r="B1097" i="4" s="1"/>
  <c r="K1098" i="4"/>
  <c r="B1098" i="4" s="1"/>
  <c r="K1099" i="4"/>
  <c r="B1099" i="4" s="1"/>
  <c r="K1100" i="4"/>
  <c r="B1100" i="4" s="1"/>
  <c r="K1101" i="4"/>
  <c r="B1101" i="4" s="1"/>
  <c r="K1102" i="4"/>
  <c r="B1102" i="4" s="1"/>
  <c r="K1104" i="4"/>
  <c r="B1104" i="4" s="1"/>
  <c r="K1105" i="4"/>
  <c r="B1105" i="4" s="1"/>
  <c r="K1106" i="4"/>
  <c r="B1106" i="4" s="1"/>
  <c r="K1107" i="4"/>
  <c r="B1107" i="4" s="1"/>
  <c r="K1108" i="4"/>
  <c r="B1108" i="4" s="1"/>
  <c r="K1126" i="4"/>
  <c r="B1126" i="4" s="1"/>
  <c r="K1127" i="4"/>
  <c r="B1127" i="4" s="1"/>
  <c r="K1129" i="4"/>
  <c r="B1129" i="4" s="1"/>
  <c r="K1130" i="4"/>
  <c r="B1130" i="4" s="1"/>
  <c r="K1131" i="4"/>
  <c r="B1131" i="4" s="1"/>
  <c r="K1132" i="4"/>
  <c r="B1132" i="4" s="1"/>
  <c r="K1133" i="4"/>
  <c r="B1133" i="4" s="1"/>
  <c r="K1134" i="4"/>
  <c r="B1134" i="4" s="1"/>
  <c r="K1136" i="4"/>
  <c r="B1136" i="4" s="1"/>
  <c r="K1137" i="4"/>
  <c r="B1137" i="4" s="1"/>
  <c r="K1138" i="4"/>
  <c r="B1138" i="4" s="1"/>
  <c r="K1139" i="4"/>
  <c r="B1139" i="4" s="1"/>
  <c r="K1140" i="4"/>
  <c r="B1140" i="4" s="1"/>
  <c r="K1142" i="4"/>
  <c r="B1142" i="4" s="1"/>
  <c r="K1143" i="4"/>
  <c r="B1143" i="4" s="1"/>
  <c r="K1145" i="4"/>
  <c r="B1145" i="4" s="1"/>
  <c r="K1146" i="4"/>
  <c r="B1146" i="4" s="1"/>
  <c r="K1147" i="4"/>
  <c r="B1147" i="4" s="1"/>
  <c r="K1148" i="4"/>
  <c r="B1148" i="4" s="1"/>
  <c r="K1149" i="4"/>
  <c r="B1149" i="4" s="1"/>
  <c r="K1150" i="4"/>
  <c r="B1150" i="4" s="1"/>
  <c r="K1152" i="4"/>
  <c r="B1152" i="4" s="1"/>
  <c r="K1153" i="4"/>
  <c r="B1153" i="4" s="1"/>
  <c r="K1154" i="4"/>
  <c r="B1154" i="4" s="1"/>
  <c r="K1155" i="4"/>
  <c r="B1155" i="4" s="1"/>
  <c r="K1156" i="4"/>
  <c r="B1156" i="4" s="1"/>
  <c r="K1158" i="4"/>
  <c r="B1158" i="4" s="1"/>
  <c r="K1159" i="4"/>
  <c r="B1159" i="4" s="1"/>
  <c r="K1161" i="4"/>
  <c r="B1161" i="4" s="1"/>
  <c r="K1162" i="4"/>
  <c r="B1162" i="4" s="1"/>
  <c r="K1163" i="4"/>
  <c r="B1163" i="4" s="1"/>
  <c r="K1164" i="4"/>
  <c r="B1164" i="4" s="1"/>
  <c r="K1165" i="4"/>
  <c r="B1165" i="4" s="1"/>
  <c r="K1166" i="4"/>
  <c r="B1166" i="4" s="1"/>
  <c r="K1168" i="4"/>
  <c r="B1168" i="4" s="1"/>
  <c r="K1169" i="4"/>
  <c r="B1169" i="4" s="1"/>
  <c r="K1170" i="4"/>
  <c r="B1170" i="4" s="1"/>
  <c r="K1171" i="4"/>
  <c r="B1171" i="4" s="1"/>
  <c r="K1172" i="4"/>
  <c r="B1172" i="4" s="1"/>
  <c r="K1174" i="4"/>
  <c r="B1174" i="4" s="1"/>
  <c r="K1175" i="4"/>
  <c r="B1175" i="4" s="1"/>
  <c r="K1177" i="4"/>
  <c r="B1177" i="4" s="1"/>
  <c r="K1178" i="4"/>
  <c r="B1178" i="4" s="1"/>
  <c r="K1179" i="4"/>
  <c r="B1179" i="4" s="1"/>
  <c r="K1180" i="4"/>
  <c r="B1180" i="4" s="1"/>
  <c r="K1181" i="4"/>
  <c r="B1181" i="4" s="1"/>
  <c r="K1182" i="4"/>
  <c r="B1182" i="4" s="1"/>
  <c r="K1184" i="4"/>
  <c r="B1184" i="4" s="1"/>
  <c r="K1185" i="4"/>
  <c r="B1185" i="4" s="1"/>
  <c r="K1186" i="4"/>
  <c r="B1186" i="4" s="1"/>
  <c r="K1187" i="4"/>
  <c r="B1187" i="4" s="1"/>
  <c r="K1188" i="4"/>
  <c r="B1188" i="4" s="1"/>
  <c r="K1206" i="4"/>
  <c r="B1206" i="4" s="1"/>
  <c r="K1207" i="4"/>
  <c r="B1207" i="4" s="1"/>
  <c r="K1209" i="4"/>
  <c r="B1209" i="4" s="1"/>
  <c r="K1210" i="4"/>
  <c r="B1210" i="4" s="1"/>
  <c r="K1211" i="4"/>
  <c r="B1211" i="4" s="1"/>
  <c r="K1212" i="4"/>
  <c r="B1212" i="4" s="1"/>
  <c r="K1213" i="4"/>
  <c r="B1213" i="4" s="1"/>
  <c r="K1214" i="4"/>
  <c r="B1214" i="4" s="1"/>
  <c r="K1216" i="4"/>
  <c r="B1216" i="4" s="1"/>
  <c r="K1217" i="4"/>
  <c r="B1217" i="4" s="1"/>
  <c r="K1218" i="4"/>
  <c r="B1218" i="4" s="1"/>
  <c r="K1219" i="4"/>
  <c r="B1219" i="4" s="1"/>
  <c r="K1220" i="4"/>
  <c r="B1220" i="4" s="1"/>
  <c r="K1222" i="4"/>
  <c r="B1222" i="4" s="1"/>
  <c r="K1223" i="4"/>
  <c r="B1223" i="4" s="1"/>
  <c r="K1225" i="4"/>
  <c r="B1225" i="4" s="1"/>
  <c r="K1226" i="4"/>
  <c r="B1226" i="4" s="1"/>
  <c r="K1227" i="4"/>
  <c r="B1227" i="4" s="1"/>
  <c r="K1228" i="4"/>
  <c r="B1228" i="4" s="1"/>
  <c r="K1229" i="4"/>
  <c r="B1229" i="4" s="1"/>
  <c r="K1230" i="4"/>
  <c r="B1230" i="4" s="1"/>
  <c r="K1232" i="4"/>
  <c r="B1232" i="4" s="1"/>
  <c r="K1233" i="4"/>
  <c r="B1233" i="4" s="1"/>
  <c r="K1234" i="4"/>
  <c r="B1234" i="4" s="1"/>
  <c r="K1235" i="4"/>
  <c r="B1235" i="4" s="1"/>
  <c r="K1236" i="4"/>
  <c r="B1236" i="4" s="1"/>
  <c r="K1254" i="4"/>
  <c r="B1254" i="4" s="1"/>
  <c r="K1255" i="4"/>
  <c r="B1255" i="4" s="1"/>
  <c r="K1257" i="4"/>
  <c r="B1257" i="4" s="1"/>
  <c r="K1258" i="4"/>
  <c r="B1258" i="4" s="1"/>
  <c r="K1259" i="4"/>
  <c r="B1259" i="4" s="1"/>
  <c r="K1260" i="4"/>
  <c r="B1260" i="4" s="1"/>
  <c r="K1261" i="4"/>
  <c r="B1261" i="4" s="1"/>
  <c r="K1262" i="4"/>
  <c r="B1262" i="4" s="1"/>
  <c r="K1264" i="4"/>
  <c r="B1264" i="4" s="1"/>
  <c r="K1265" i="4"/>
  <c r="B1265" i="4" s="1"/>
  <c r="K1266" i="4"/>
  <c r="B1266" i="4" s="1"/>
  <c r="K1267" i="4"/>
  <c r="B1267" i="4" s="1"/>
  <c r="K1268" i="4"/>
  <c r="B1268" i="4" s="1"/>
  <c r="K1270" i="4"/>
  <c r="B1270" i="4" s="1"/>
  <c r="K1271" i="4"/>
  <c r="B1271" i="4" s="1"/>
  <c r="K1273" i="4"/>
  <c r="B1273" i="4" s="1"/>
  <c r="K1274" i="4"/>
  <c r="B1274" i="4" s="1"/>
  <c r="K1275" i="4"/>
  <c r="B1275" i="4" s="1"/>
  <c r="K1276" i="4"/>
  <c r="B1276" i="4" s="1"/>
  <c r="K1277" i="4"/>
  <c r="B1277" i="4" s="1"/>
  <c r="K1278" i="4"/>
  <c r="B1278" i="4" s="1"/>
  <c r="K1280" i="4"/>
  <c r="B1280" i="4" s="1"/>
  <c r="K1281" i="4"/>
  <c r="B1281" i="4" s="1"/>
  <c r="K1282" i="4"/>
  <c r="B1282" i="4" s="1"/>
  <c r="K1283" i="4"/>
  <c r="B1283" i="4" s="1"/>
  <c r="K1284" i="4"/>
  <c r="B1284" i="4" s="1"/>
  <c r="K1286" i="4"/>
  <c r="B1286" i="4" s="1"/>
  <c r="K1287" i="4"/>
  <c r="B1287" i="4" s="1"/>
  <c r="K1289" i="4"/>
  <c r="B1289" i="4" s="1"/>
  <c r="K1290" i="4"/>
  <c r="B1290" i="4" s="1"/>
  <c r="K1291" i="4"/>
  <c r="B1291" i="4" s="1"/>
  <c r="K1292" i="4"/>
  <c r="B1292" i="4" s="1"/>
  <c r="K1293" i="4"/>
  <c r="B1293" i="4" s="1"/>
  <c r="K1294" i="4"/>
  <c r="B1294" i="4" s="1"/>
  <c r="K1296" i="4"/>
  <c r="B1296" i="4" s="1"/>
  <c r="K1297" i="4"/>
  <c r="B1297" i="4" s="1"/>
  <c r="K1298" i="4"/>
  <c r="B1298" i="4" s="1"/>
  <c r="K1299" i="4"/>
  <c r="B1299" i="4" s="1"/>
  <c r="K1300" i="4"/>
  <c r="B1300" i="4" s="1"/>
  <c r="K1302" i="4"/>
  <c r="B1302" i="4" s="1"/>
  <c r="K1303" i="4"/>
  <c r="B1303" i="4" s="1"/>
  <c r="K1305" i="4"/>
  <c r="B1305" i="4" s="1"/>
  <c r="K1306" i="4"/>
  <c r="B1306" i="4" s="1"/>
  <c r="K1307" i="4"/>
  <c r="B1307" i="4" s="1"/>
  <c r="K1308" i="4"/>
  <c r="B1308" i="4" s="1"/>
  <c r="K1309" i="4"/>
  <c r="B1309" i="4" s="1"/>
  <c r="K1310" i="4"/>
  <c r="B1310" i="4" s="1"/>
  <c r="K1312" i="4"/>
  <c r="B1312" i="4" s="1"/>
  <c r="K1313" i="4"/>
  <c r="B1313" i="4" s="1"/>
  <c r="K1314" i="4"/>
  <c r="B1314" i="4" s="1"/>
  <c r="K1315" i="4"/>
  <c r="B1315" i="4" s="1"/>
  <c r="K1316" i="4"/>
  <c r="B1316" i="4" s="1"/>
  <c r="K1318" i="4"/>
  <c r="B1318" i="4" s="1"/>
  <c r="K1319" i="4"/>
  <c r="B1319" i="4" s="1"/>
  <c r="K1321" i="4"/>
  <c r="B1321" i="4" s="1"/>
  <c r="K1322" i="4"/>
  <c r="B1322" i="4" s="1"/>
  <c r="K1323" i="4"/>
  <c r="B1323" i="4" s="1"/>
  <c r="K1324" i="4"/>
  <c r="B1324" i="4" s="1"/>
  <c r="K1325" i="4"/>
  <c r="B1325" i="4" s="1"/>
  <c r="K1326" i="4"/>
  <c r="B1326" i="4" s="1"/>
  <c r="K1328" i="4"/>
  <c r="B1328" i="4" s="1"/>
  <c r="K1329" i="4"/>
  <c r="B1329" i="4" s="1"/>
  <c r="K1330" i="4"/>
  <c r="B1330" i="4" s="1"/>
  <c r="K1331" i="4"/>
  <c r="B1331" i="4" s="1"/>
  <c r="K1332" i="4"/>
  <c r="B1332" i="4" s="1"/>
  <c r="K1334" i="4"/>
  <c r="B1334" i="4" s="1"/>
  <c r="K1335" i="4"/>
  <c r="B1335" i="4" s="1"/>
  <c r="K1337" i="4"/>
  <c r="B1337" i="4" s="1"/>
  <c r="K1338" i="4"/>
  <c r="B1338" i="4" s="1"/>
  <c r="K1339" i="4"/>
  <c r="B1339" i="4" s="1"/>
  <c r="K1340" i="4"/>
  <c r="B1340" i="4" s="1"/>
  <c r="K1341" i="4"/>
  <c r="B1341" i="4" s="1"/>
  <c r="K1342" i="4"/>
  <c r="B1342" i="4" s="1"/>
  <c r="K1344" i="4"/>
  <c r="B1344" i="4" s="1"/>
  <c r="K1345" i="4"/>
  <c r="B1345" i="4" s="1"/>
  <c r="K1346" i="4"/>
  <c r="B1346" i="4" s="1"/>
  <c r="K1347" i="4"/>
  <c r="B1347" i="4" s="1"/>
  <c r="K1348" i="4"/>
  <c r="B1348" i="4" s="1"/>
  <c r="K1366" i="4"/>
  <c r="B1366" i="4" s="1"/>
  <c r="K1367" i="4"/>
  <c r="B1367" i="4" s="1"/>
  <c r="K1369" i="4"/>
  <c r="B1369" i="4" s="1"/>
  <c r="K1370" i="4"/>
  <c r="B1370" i="4" s="1"/>
  <c r="K1371" i="4"/>
  <c r="B1371" i="4" s="1"/>
  <c r="K1372" i="4"/>
  <c r="B1372" i="4" s="1"/>
  <c r="K1373" i="4"/>
  <c r="B1373" i="4" s="1"/>
  <c r="K1374" i="4"/>
  <c r="B1374" i="4" s="1"/>
  <c r="K1376" i="4"/>
  <c r="B1376" i="4" s="1"/>
  <c r="K1377" i="4"/>
  <c r="B1377" i="4" s="1"/>
  <c r="K1378" i="4"/>
  <c r="B1378" i="4" s="1"/>
  <c r="K1379" i="4"/>
  <c r="B1379" i="4" s="1"/>
  <c r="K1380" i="4"/>
  <c r="B1380" i="4" s="1"/>
  <c r="K1446" i="4"/>
  <c r="B1446" i="4" s="1"/>
  <c r="K1447" i="4"/>
  <c r="B1447" i="4" s="1"/>
  <c r="K1449" i="4"/>
  <c r="B1449" i="4" s="1"/>
  <c r="K1450" i="4"/>
  <c r="B1450" i="4" s="1"/>
  <c r="K1451" i="4"/>
  <c r="B1451" i="4" s="1"/>
  <c r="K1452" i="4"/>
  <c r="B1452" i="4" s="1"/>
  <c r="K1453" i="4"/>
  <c r="B1453" i="4" s="1"/>
  <c r="K1454" i="4"/>
  <c r="B1454" i="4" s="1"/>
  <c r="K1456" i="4"/>
  <c r="B1456" i="4" s="1"/>
  <c r="K1457" i="4"/>
  <c r="B1457" i="4" s="1"/>
  <c r="K1458" i="4"/>
  <c r="B1458" i="4" s="1"/>
  <c r="K1459" i="4"/>
  <c r="B1459" i="4" s="1"/>
  <c r="K1460" i="4"/>
  <c r="B1460" i="4" s="1"/>
  <c r="K1462" i="4"/>
  <c r="B1462" i="4" s="1"/>
  <c r="K1463" i="4"/>
  <c r="B1463" i="4" s="1"/>
  <c r="K1465" i="4"/>
  <c r="B1465" i="4" s="1"/>
  <c r="K1466" i="4"/>
  <c r="B1466" i="4" s="1"/>
  <c r="K1467" i="4"/>
  <c r="B1467" i="4" s="1"/>
  <c r="K1468" i="4"/>
  <c r="B1468" i="4" s="1"/>
  <c r="K1469" i="4"/>
  <c r="B1469" i="4" s="1"/>
  <c r="K1470" i="4"/>
  <c r="B1470" i="4" s="1"/>
  <c r="K1472" i="4"/>
  <c r="B1472" i="4" s="1"/>
  <c r="K1473" i="4"/>
  <c r="B1473" i="4" s="1"/>
  <c r="K1474" i="4"/>
  <c r="B1474" i="4" s="1"/>
  <c r="K1475" i="4"/>
  <c r="B1475" i="4" s="1"/>
  <c r="K1476" i="4"/>
  <c r="B1476" i="4" s="1"/>
  <c r="K1478" i="4"/>
  <c r="B1478" i="4" s="1"/>
  <c r="K1479" i="4"/>
  <c r="B1479" i="4" s="1"/>
  <c r="K1481" i="4"/>
  <c r="B1481" i="4" s="1"/>
  <c r="K1482" i="4"/>
  <c r="B1482" i="4" s="1"/>
  <c r="K1483" i="4"/>
  <c r="B1483" i="4" s="1"/>
  <c r="K1484" i="4"/>
  <c r="B1484" i="4" s="1"/>
  <c r="K1485" i="4"/>
  <c r="B1485" i="4" s="1"/>
  <c r="K1486" i="4"/>
  <c r="B1486" i="4" s="1"/>
  <c r="K1488" i="4"/>
  <c r="B1488" i="4" s="1"/>
  <c r="K1489" i="4"/>
  <c r="B1489" i="4" s="1"/>
  <c r="K1490" i="4"/>
  <c r="B1490" i="4" s="1"/>
  <c r="K1491" i="4"/>
  <c r="B1491" i="4" s="1"/>
  <c r="K1492" i="4"/>
  <c r="B1492" i="4" s="1"/>
  <c r="K1494" i="4"/>
  <c r="B1494" i="4" s="1"/>
  <c r="K1495" i="4"/>
  <c r="B1495" i="4" s="1"/>
  <c r="K1497" i="4"/>
  <c r="B1497" i="4" s="1"/>
  <c r="K1498" i="4"/>
  <c r="B1498" i="4" s="1"/>
  <c r="K1499" i="4"/>
  <c r="B1499" i="4" s="1"/>
  <c r="K1500" i="4"/>
  <c r="B1500" i="4" s="1"/>
  <c r="K1501" i="4"/>
  <c r="B1501" i="4" s="1"/>
  <c r="K1502" i="4"/>
  <c r="B1502" i="4" s="1"/>
  <c r="K1504" i="4"/>
  <c r="B1504" i="4" s="1"/>
  <c r="K1505" i="4"/>
  <c r="B1505" i="4" s="1"/>
  <c r="K1506" i="4"/>
  <c r="B1506" i="4" s="1"/>
  <c r="K1507" i="4"/>
  <c r="B1507" i="4" s="1"/>
  <c r="K1508" i="4"/>
  <c r="B1508" i="4" s="1"/>
  <c r="K1510" i="4"/>
  <c r="B1510" i="4" s="1"/>
  <c r="K1511" i="4"/>
  <c r="B1511" i="4" s="1"/>
  <c r="K1513" i="4"/>
  <c r="B1513" i="4" s="1"/>
  <c r="K1514" i="4"/>
  <c r="B1514" i="4" s="1"/>
  <c r="K1515" i="4"/>
  <c r="B1515" i="4" s="1"/>
  <c r="K1516" i="4"/>
  <c r="B1516" i="4" s="1"/>
  <c r="K1517" i="4"/>
  <c r="B1517" i="4" s="1"/>
  <c r="K1518" i="4"/>
  <c r="B1518" i="4" s="1"/>
  <c r="K1520" i="4"/>
  <c r="B1520" i="4" s="1"/>
  <c r="K1521" i="4"/>
  <c r="B1521" i="4" s="1"/>
  <c r="K1522" i="4"/>
  <c r="B1522" i="4" s="1"/>
  <c r="K1523" i="4"/>
  <c r="B1523" i="4" s="1"/>
  <c r="K1524" i="4"/>
  <c r="B1524" i="4" s="1"/>
  <c r="K1542" i="4"/>
  <c r="B1542" i="4" s="1"/>
  <c r="K1543" i="4"/>
  <c r="B1543" i="4" s="1"/>
  <c r="K1545" i="4"/>
  <c r="B1545" i="4" s="1"/>
  <c r="K1546" i="4"/>
  <c r="B1546" i="4" s="1"/>
  <c r="K1547" i="4"/>
  <c r="B1547" i="4" s="1"/>
  <c r="K1548" i="4"/>
  <c r="B1548" i="4" s="1"/>
  <c r="K1549" i="4"/>
  <c r="B1549" i="4" s="1"/>
  <c r="K1550" i="4"/>
  <c r="B1550" i="4" s="1"/>
  <c r="K1552" i="4"/>
  <c r="B1552" i="4" s="1"/>
  <c r="K1553" i="4"/>
  <c r="B1553" i="4" s="1"/>
  <c r="K1554" i="4"/>
  <c r="B1554" i="4" s="1"/>
  <c r="K1555" i="4"/>
  <c r="B1555" i="4" s="1"/>
  <c r="K1556" i="4"/>
  <c r="B1556" i="4" s="1"/>
  <c r="K1558" i="4"/>
  <c r="B1558" i="4" s="1"/>
  <c r="K1559" i="4"/>
  <c r="B1559" i="4" s="1"/>
  <c r="K1561" i="4"/>
  <c r="B1561" i="4" s="1"/>
  <c r="K1562" i="4"/>
  <c r="B1562" i="4" s="1"/>
  <c r="K1563" i="4"/>
  <c r="B1563" i="4" s="1"/>
  <c r="K1564" i="4"/>
  <c r="B1564" i="4" s="1"/>
  <c r="K1565" i="4"/>
  <c r="B1565" i="4" s="1"/>
  <c r="K1566" i="4"/>
  <c r="B1566" i="4" s="1"/>
  <c r="K1568" i="4"/>
  <c r="B1568" i="4" s="1"/>
  <c r="K1569" i="4"/>
  <c r="B1569" i="4" s="1"/>
  <c r="K1570" i="4"/>
  <c r="B1570" i="4" s="1"/>
  <c r="K1571" i="4"/>
  <c r="B1571" i="4" s="1"/>
  <c r="K1572" i="4"/>
  <c r="B1572" i="4" s="1"/>
  <c r="K1574" i="4"/>
  <c r="B1574" i="4" s="1"/>
  <c r="K1575" i="4"/>
  <c r="B1575" i="4" s="1"/>
  <c r="K1577" i="4"/>
  <c r="B1577" i="4" s="1"/>
  <c r="K1578" i="4"/>
  <c r="B1578" i="4" s="1"/>
  <c r="K1579" i="4"/>
  <c r="B1579" i="4" s="1"/>
  <c r="K1580" i="4"/>
  <c r="B1580" i="4" s="1"/>
  <c r="K1581" i="4"/>
  <c r="B1581" i="4" s="1"/>
  <c r="K1582" i="4"/>
  <c r="B1582" i="4" s="1"/>
  <c r="K1584" i="4"/>
  <c r="B1584" i="4" s="1"/>
  <c r="K1585" i="4"/>
  <c r="B1585" i="4" s="1"/>
  <c r="K1586" i="4"/>
  <c r="B1586" i="4" s="1"/>
  <c r="K1587" i="4"/>
  <c r="B1587" i="4" s="1"/>
  <c r="K1588" i="4"/>
  <c r="B1588" i="4" s="1"/>
  <c r="K1606" i="4"/>
  <c r="B1606" i="4" s="1"/>
  <c r="K1607" i="4"/>
  <c r="B1607" i="4" s="1"/>
  <c r="K1609" i="4"/>
  <c r="B1609" i="4" s="1"/>
  <c r="K1610" i="4"/>
  <c r="B1610" i="4" s="1"/>
  <c r="K1611" i="4"/>
  <c r="B1611" i="4" s="1"/>
  <c r="K1612" i="4"/>
  <c r="B1612" i="4" s="1"/>
  <c r="K1613" i="4"/>
  <c r="B1613" i="4" s="1"/>
  <c r="K1614" i="4"/>
  <c r="B1614" i="4" s="1"/>
  <c r="K1616" i="4"/>
  <c r="B1616" i="4" s="1"/>
  <c r="K1617" i="4"/>
  <c r="B1617" i="4" s="1"/>
  <c r="K1618" i="4"/>
  <c r="B1618" i="4" s="1"/>
  <c r="K1619" i="4"/>
  <c r="B1619" i="4" s="1"/>
  <c r="K1620" i="4"/>
  <c r="B1620" i="4" s="1"/>
  <c r="K1622" i="4"/>
  <c r="B1622" i="4" s="1"/>
  <c r="K1623" i="4"/>
  <c r="B1623" i="4" s="1"/>
  <c r="K1625" i="4"/>
  <c r="B1625" i="4" s="1"/>
  <c r="K1626" i="4"/>
  <c r="B1626" i="4" s="1"/>
  <c r="K1627" i="4"/>
  <c r="B1627" i="4" s="1"/>
  <c r="K1628" i="4"/>
  <c r="B1628" i="4" s="1"/>
  <c r="K1629" i="4"/>
  <c r="B1629" i="4" s="1"/>
  <c r="K1630" i="4"/>
  <c r="B1630" i="4" s="1"/>
  <c r="K1632" i="4"/>
  <c r="B1632" i="4" s="1"/>
  <c r="K1633" i="4"/>
  <c r="B1633" i="4" s="1"/>
  <c r="K1634" i="4"/>
  <c r="B1634" i="4" s="1"/>
  <c r="K1635" i="4"/>
  <c r="B1635" i="4" s="1"/>
  <c r="K1636" i="4"/>
  <c r="B1636" i="4" s="1"/>
  <c r="K1654" i="4"/>
  <c r="B1654" i="4" s="1"/>
  <c r="K1655" i="4"/>
  <c r="B1655" i="4" s="1"/>
  <c r="K1657" i="4"/>
  <c r="B1657" i="4" s="1"/>
  <c r="K1658" i="4"/>
  <c r="B1658" i="4" s="1"/>
  <c r="K1659" i="4"/>
  <c r="B1659" i="4" s="1"/>
  <c r="K1660" i="4"/>
  <c r="B1660" i="4" s="1"/>
  <c r="K1661" i="4"/>
  <c r="B1661" i="4" s="1"/>
  <c r="K1662" i="4"/>
  <c r="B1662" i="4" s="1"/>
  <c r="K1664" i="4"/>
  <c r="B1664" i="4" s="1"/>
  <c r="K1665" i="4"/>
  <c r="B1665" i="4" s="1"/>
  <c r="K1666" i="4"/>
  <c r="B1666" i="4" s="1"/>
  <c r="K1667" i="4"/>
  <c r="B1667" i="4" s="1"/>
  <c r="K1668" i="4"/>
  <c r="B1668" i="4" s="1"/>
  <c r="K1670" i="4"/>
  <c r="B1670" i="4" s="1"/>
  <c r="K1671" i="4"/>
  <c r="B1671" i="4" s="1"/>
  <c r="K1673" i="4"/>
  <c r="B1673" i="4" s="1"/>
  <c r="K1674" i="4"/>
  <c r="B1674" i="4" s="1"/>
  <c r="K1675" i="4"/>
  <c r="B1675" i="4" s="1"/>
  <c r="K1676" i="4"/>
  <c r="B1676" i="4" s="1"/>
  <c r="K1677" i="4"/>
  <c r="B1677" i="4" s="1"/>
  <c r="K1678" i="4"/>
  <c r="B1678" i="4" s="1"/>
  <c r="K1680" i="4"/>
  <c r="B1680" i="4" s="1"/>
  <c r="K1681" i="4"/>
  <c r="B1681" i="4" s="1"/>
  <c r="K1682" i="4"/>
  <c r="B1682" i="4" s="1"/>
  <c r="K1683" i="4"/>
  <c r="B1683" i="4" s="1"/>
  <c r="K1684" i="4"/>
  <c r="B1684" i="4" s="1"/>
  <c r="K1686" i="4"/>
  <c r="B1686" i="4" s="1"/>
  <c r="K1687" i="4"/>
  <c r="B1687" i="4" s="1"/>
  <c r="K1689" i="4"/>
  <c r="B1689" i="4" s="1"/>
  <c r="K1690" i="4"/>
  <c r="B1690" i="4" s="1"/>
  <c r="K1691" i="4"/>
  <c r="B1691" i="4" s="1"/>
  <c r="K1692" i="4"/>
  <c r="B1692" i="4" s="1"/>
  <c r="K1693" i="4"/>
  <c r="B1693" i="4" s="1"/>
  <c r="K1694" i="4"/>
  <c r="B1694" i="4" s="1"/>
  <c r="K1696" i="4"/>
  <c r="B1696" i="4" s="1"/>
  <c r="K1697" i="4"/>
  <c r="B1697" i="4" s="1"/>
  <c r="K1698" i="4"/>
  <c r="B1698" i="4" s="1"/>
  <c r="K1699" i="4"/>
  <c r="B1699" i="4" s="1"/>
  <c r="K1700" i="4"/>
  <c r="B1700" i="4" s="1"/>
  <c r="I758" i="4"/>
  <c r="J758" i="4"/>
  <c r="M758" i="4" s="1"/>
  <c r="I759" i="4"/>
  <c r="J759" i="4"/>
  <c r="M759" i="4" s="1"/>
  <c r="I761" i="4"/>
  <c r="J761" i="4"/>
  <c r="M761" i="4" s="1"/>
  <c r="I762" i="4"/>
  <c r="J762" i="4"/>
  <c r="M762" i="4" s="1"/>
  <c r="I763" i="4"/>
  <c r="J763" i="4"/>
  <c r="M763" i="4" s="1"/>
  <c r="I764" i="4"/>
  <c r="J764" i="4"/>
  <c r="M764" i="4" s="1"/>
  <c r="I765" i="4"/>
  <c r="J765" i="4"/>
  <c r="M765" i="4" s="1"/>
  <c r="I766" i="4"/>
  <c r="J766" i="4"/>
  <c r="M766" i="4" s="1"/>
  <c r="I768" i="4"/>
  <c r="J768" i="4"/>
  <c r="M768" i="4" s="1"/>
  <c r="I769" i="4"/>
  <c r="J769" i="4"/>
  <c r="M769" i="4" s="1"/>
  <c r="I770" i="4"/>
  <c r="J770" i="4"/>
  <c r="M770" i="4" s="1"/>
  <c r="I771" i="4"/>
  <c r="J771" i="4"/>
  <c r="M771" i="4" s="1"/>
  <c r="I772" i="4"/>
  <c r="J772" i="4"/>
  <c r="M772" i="4" s="1"/>
  <c r="H758" i="4"/>
  <c r="H759" i="4"/>
  <c r="H761" i="4"/>
  <c r="H762" i="4"/>
  <c r="H763" i="4"/>
  <c r="H764" i="4"/>
  <c r="H765" i="4"/>
  <c r="H766" i="4"/>
  <c r="H768" i="4"/>
  <c r="H769" i="4"/>
  <c r="H770" i="4"/>
  <c r="H771" i="4"/>
  <c r="H772" i="4"/>
  <c r="J415" i="4"/>
  <c r="M415" i="4" s="1"/>
  <c r="J431" i="4"/>
  <c r="M431" i="4" s="1"/>
  <c r="J191" i="4"/>
  <c r="M191" i="4" s="1"/>
  <c r="J351" i="4"/>
  <c r="M351" i="4" s="1"/>
  <c r="J335" i="4"/>
  <c r="M335" i="4" s="1"/>
  <c r="J319" i="4"/>
  <c r="M319" i="4" s="1"/>
  <c r="J303" i="4"/>
  <c r="M303" i="4" s="1"/>
  <c r="J287" i="4"/>
  <c r="M287" i="4" s="1"/>
  <c r="J271" i="4"/>
  <c r="M271" i="4" s="1"/>
  <c r="J255" i="4"/>
  <c r="M255" i="4" s="1"/>
  <c r="J239" i="4"/>
  <c r="M239" i="4" s="1"/>
  <c r="J223" i="4"/>
  <c r="M223" i="4" s="1"/>
  <c r="J207" i="4"/>
  <c r="M207" i="4" s="1"/>
  <c r="I1638" i="4"/>
  <c r="J1638" i="4"/>
  <c r="M1638" i="4" s="1"/>
  <c r="I1639" i="4"/>
  <c r="J1639" i="4"/>
  <c r="M1639" i="4" s="1"/>
  <c r="I1641" i="4"/>
  <c r="J1641" i="4"/>
  <c r="M1641" i="4" s="1"/>
  <c r="I1642" i="4"/>
  <c r="J1642" i="4"/>
  <c r="M1642" i="4" s="1"/>
  <c r="I1643" i="4"/>
  <c r="J1643" i="4"/>
  <c r="M1643" i="4" s="1"/>
  <c r="I1644" i="4"/>
  <c r="J1644" i="4"/>
  <c r="M1644" i="4" s="1"/>
  <c r="I1645" i="4"/>
  <c r="J1645" i="4"/>
  <c r="M1645" i="4" s="1"/>
  <c r="I1646" i="4"/>
  <c r="J1646" i="4"/>
  <c r="M1646" i="4" s="1"/>
  <c r="I1648" i="4"/>
  <c r="J1648" i="4"/>
  <c r="M1648" i="4" s="1"/>
  <c r="I1649" i="4"/>
  <c r="J1649" i="4"/>
  <c r="M1649" i="4" s="1"/>
  <c r="I1650" i="4"/>
  <c r="J1650" i="4"/>
  <c r="M1650" i="4" s="1"/>
  <c r="I1651" i="4"/>
  <c r="J1651" i="4"/>
  <c r="M1651" i="4" s="1"/>
  <c r="I1652" i="4"/>
  <c r="J1652" i="4"/>
  <c r="M1652" i="4" s="1"/>
  <c r="H1638" i="4"/>
  <c r="H1639" i="4"/>
  <c r="H1641" i="4"/>
  <c r="H1642" i="4"/>
  <c r="H1643" i="4"/>
  <c r="H1644" i="4"/>
  <c r="H1645" i="4"/>
  <c r="H1646" i="4"/>
  <c r="H1648" i="4"/>
  <c r="H1649" i="4"/>
  <c r="H1650" i="4"/>
  <c r="H1651" i="4"/>
  <c r="H1652" i="4"/>
  <c r="J1695" i="4"/>
  <c r="M1695" i="4" s="1"/>
  <c r="J1679" i="4"/>
  <c r="M1679" i="4" s="1"/>
  <c r="J1663" i="4"/>
  <c r="M1663" i="4" s="1"/>
  <c r="J1631" i="4"/>
  <c r="M1631" i="4" s="1"/>
  <c r="J1615" i="4"/>
  <c r="M1615" i="4" s="1"/>
  <c r="J1583" i="4"/>
  <c r="M1583" i="4" s="1"/>
  <c r="J1567" i="4"/>
  <c r="M1567" i="4" s="1"/>
  <c r="J1551" i="4"/>
  <c r="M1551" i="4" s="1"/>
  <c r="J1519" i="4"/>
  <c r="M1519" i="4" s="1"/>
  <c r="J1503" i="4"/>
  <c r="M1503" i="4" s="1"/>
  <c r="J1487" i="4"/>
  <c r="M1487" i="4" s="1"/>
  <c r="J1471" i="4"/>
  <c r="M1471" i="4" s="1"/>
  <c r="J1455" i="4"/>
  <c r="M1455" i="4" s="1"/>
  <c r="J1375" i="4"/>
  <c r="M1375" i="4" s="1"/>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M1343" i="4" s="1"/>
  <c r="J1327" i="4"/>
  <c r="M1327" i="4" s="1"/>
  <c r="J1311" i="4"/>
  <c r="M1311" i="4" s="1"/>
  <c r="J1295" i="4"/>
  <c r="M1295" i="4" s="1"/>
  <c r="J1279" i="4"/>
  <c r="M1279" i="4" s="1"/>
  <c r="J1263" i="4"/>
  <c r="M1263" i="4" s="1"/>
  <c r="J1231" i="4"/>
  <c r="M1231" i="4" s="1"/>
  <c r="J1215" i="4"/>
  <c r="M1215" i="4" s="1"/>
  <c r="J1204" i="4"/>
  <c r="M1204" i="4" s="1"/>
  <c r="J1203" i="4"/>
  <c r="M1203" i="4" s="1"/>
  <c r="J1202" i="4"/>
  <c r="M1202" i="4" s="1"/>
  <c r="J1201" i="4"/>
  <c r="M1201" i="4" s="1"/>
  <c r="J1200" i="4"/>
  <c r="M1200" i="4" s="1"/>
  <c r="J1198" i="4"/>
  <c r="M1198" i="4" s="1"/>
  <c r="J1197" i="4"/>
  <c r="M1197" i="4" s="1"/>
  <c r="J1196" i="4"/>
  <c r="M1196" i="4" s="1"/>
  <c r="J1195" i="4"/>
  <c r="M1195" i="4" s="1"/>
  <c r="J1194" i="4"/>
  <c r="M1194" i="4" s="1"/>
  <c r="J1193" i="4"/>
  <c r="M1193" i="4" s="1"/>
  <c r="J1191" i="4"/>
  <c r="M1191" i="4" s="1"/>
  <c r="J1190" i="4"/>
  <c r="M1190" i="4" s="1"/>
  <c r="J1183" i="4"/>
  <c r="M1183" i="4" s="1"/>
  <c r="J1167" i="4"/>
  <c r="M1167" i="4" s="1"/>
  <c r="J1151" i="4"/>
  <c r="M1151" i="4" s="1"/>
  <c r="J1135" i="4"/>
  <c r="M1135" i="4" s="1"/>
  <c r="J1124" i="4"/>
  <c r="M1124" i="4" s="1"/>
  <c r="J1123" i="4"/>
  <c r="M1123" i="4" s="1"/>
  <c r="J1122" i="4"/>
  <c r="M1122" i="4" s="1"/>
  <c r="J1121" i="4"/>
  <c r="M1121" i="4" s="1"/>
  <c r="J1120" i="4"/>
  <c r="M1120" i="4" s="1"/>
  <c r="J1118" i="4"/>
  <c r="M1118" i="4" s="1"/>
  <c r="J1117" i="4"/>
  <c r="M1117" i="4" s="1"/>
  <c r="J1116" i="4"/>
  <c r="M1116" i="4" s="1"/>
  <c r="J1115" i="4"/>
  <c r="M1115" i="4" s="1"/>
  <c r="J1114" i="4"/>
  <c r="M1114" i="4" s="1"/>
  <c r="J1113" i="4"/>
  <c r="M1113" i="4" s="1"/>
  <c r="J1111" i="4"/>
  <c r="M1111" i="4" s="1"/>
  <c r="J1110" i="4"/>
  <c r="M1110" i="4" s="1"/>
  <c r="J1060" i="4"/>
  <c r="M1060" i="4" s="1"/>
  <c r="J1059" i="4"/>
  <c r="M1059" i="4" s="1"/>
  <c r="J1058" i="4"/>
  <c r="M1058" i="4" s="1"/>
  <c r="J1057" i="4"/>
  <c r="M1057" i="4" s="1"/>
  <c r="J1056" i="4"/>
  <c r="M1056" i="4" s="1"/>
  <c r="J1054" i="4"/>
  <c r="M1054" i="4" s="1"/>
  <c r="J1053" i="4"/>
  <c r="M1053" i="4" s="1"/>
  <c r="J1052" i="4"/>
  <c r="M1052" i="4" s="1"/>
  <c r="J1051" i="4"/>
  <c r="M1051" i="4" s="1"/>
  <c r="J1050" i="4"/>
  <c r="M1050" i="4" s="1"/>
  <c r="J1049" i="4"/>
  <c r="M1049" i="4" s="1"/>
  <c r="J1047" i="4"/>
  <c r="M1047" i="4" s="1"/>
  <c r="J1046" i="4"/>
  <c r="M1046" i="4" s="1"/>
  <c r="J1103" i="4"/>
  <c r="M1103" i="4" s="1"/>
  <c r="J1087" i="4"/>
  <c r="M1087" i="4" s="1"/>
  <c r="J1071" i="4"/>
  <c r="M1071" i="4" s="1"/>
  <c r="J1039" i="4"/>
  <c r="M1039" i="4" s="1"/>
  <c r="J1007" i="4"/>
  <c r="M1007" i="4" s="1"/>
  <c r="J1023" i="4"/>
  <c r="M1023" i="4" s="1"/>
  <c r="J996" i="4"/>
  <c r="M996" i="4" s="1"/>
  <c r="J995" i="4"/>
  <c r="M995" i="4" s="1"/>
  <c r="J994" i="4"/>
  <c r="M994" i="4" s="1"/>
  <c r="J993" i="4"/>
  <c r="M993" i="4" s="1"/>
  <c r="J992" i="4"/>
  <c r="M992" i="4" s="1"/>
  <c r="J990" i="4"/>
  <c r="M990" i="4" s="1"/>
  <c r="J989" i="4"/>
  <c r="M989" i="4" s="1"/>
  <c r="J988" i="4"/>
  <c r="M988" i="4" s="1"/>
  <c r="J987" i="4"/>
  <c r="M987" i="4" s="1"/>
  <c r="J986" i="4"/>
  <c r="M986" i="4" s="1"/>
  <c r="J985" i="4"/>
  <c r="M985" i="4" s="1"/>
  <c r="J983" i="4"/>
  <c r="M983" i="4" s="1"/>
  <c r="J982" i="4"/>
  <c r="M982" i="4" s="1"/>
  <c r="J975" i="4"/>
  <c r="M975" i="4" s="1"/>
  <c r="J959" i="4"/>
  <c r="M959" i="4" s="1"/>
  <c r="J943" i="4"/>
  <c r="M943" i="4" s="1"/>
  <c r="B1350" i="4" l="1"/>
  <c r="B1353" i="4"/>
  <c r="B1649" i="4"/>
  <c r="B1639" i="4"/>
  <c r="B771" i="4"/>
  <c r="B764" i="4"/>
  <c r="B1358" i="4"/>
  <c r="B1648" i="4"/>
  <c r="B1641" i="4"/>
  <c r="B765" i="4"/>
  <c r="J1320" i="4"/>
  <c r="M1320" i="4" s="1"/>
  <c r="M1604" i="4"/>
  <c r="M1600" i="4"/>
  <c r="J1384" i="4"/>
  <c r="M1384" i="4" s="1"/>
  <c r="J408" i="4"/>
  <c r="M408" i="4" s="1"/>
  <c r="J1096" i="4"/>
  <c r="M1096" i="4" s="1"/>
  <c r="J1512" i="4"/>
  <c r="M1603" i="4"/>
  <c r="M1601" i="4"/>
  <c r="M1598" i="4"/>
  <c r="M1596" i="4"/>
  <c r="M1594" i="4"/>
  <c r="M1591" i="4"/>
  <c r="J216" i="4"/>
  <c r="M216" i="4" s="1"/>
  <c r="J280" i="4"/>
  <c r="M280" i="4" s="1"/>
  <c r="J344" i="4"/>
  <c r="J1064" i="4"/>
  <c r="J1480" i="4"/>
  <c r="M1480" i="4" s="1"/>
  <c r="J1647" i="4"/>
  <c r="M1602" i="4"/>
  <c r="M1595" i="4"/>
  <c r="M1590" i="4"/>
  <c r="J424" i="4"/>
  <c r="J232" i="4"/>
  <c r="M232" i="4" s="1"/>
  <c r="J296" i="4"/>
  <c r="M296" i="4" s="1"/>
  <c r="J184" i="4"/>
  <c r="M184" i="4" s="1"/>
  <c r="J175" i="4"/>
  <c r="M175" i="4" s="1"/>
  <c r="J1359" i="4"/>
  <c r="M1359" i="4" s="1"/>
  <c r="K1355" i="4"/>
  <c r="B1355" i="4" s="1"/>
  <c r="K1358" i="4"/>
  <c r="K1354" i="4"/>
  <c r="B1354" i="4" s="1"/>
  <c r="K1357" i="4"/>
  <c r="B1357" i="4" s="1"/>
  <c r="K1539" i="4"/>
  <c r="B1539" i="4" s="1"/>
  <c r="K1534" i="4"/>
  <c r="B1534" i="4" s="1"/>
  <c r="K1530" i="4"/>
  <c r="B1530" i="4" s="1"/>
  <c r="K1540" i="4"/>
  <c r="B1540" i="4" s="1"/>
  <c r="K1536" i="4"/>
  <c r="B1536" i="4" s="1"/>
  <c r="K1531" i="4"/>
  <c r="B1531" i="4" s="1"/>
  <c r="K1526" i="4"/>
  <c r="B1526" i="4" s="1"/>
  <c r="J1544" i="4"/>
  <c r="M1544" i="4" s="1"/>
  <c r="J1535" i="4"/>
  <c r="M1535" i="4" s="1"/>
  <c r="K1538" i="4"/>
  <c r="B1538" i="4" s="1"/>
  <c r="K1533" i="4"/>
  <c r="B1533" i="4" s="1"/>
  <c r="K1529" i="4"/>
  <c r="B1529" i="4" s="1"/>
  <c r="K1537" i="4"/>
  <c r="B1537" i="4" s="1"/>
  <c r="K1532" i="4"/>
  <c r="B1532" i="4" s="1"/>
  <c r="K1527" i="4"/>
  <c r="B1527" i="4" s="1"/>
  <c r="K1364" i="4"/>
  <c r="B1364" i="4" s="1"/>
  <c r="K1362" i="4"/>
  <c r="B1362" i="4" s="1"/>
  <c r="J1239" i="4"/>
  <c r="M1239" i="4" s="1"/>
  <c r="K1351" i="4"/>
  <c r="B1351" i="4" s="1"/>
  <c r="J1248" i="4"/>
  <c r="M1248" i="4" s="1"/>
  <c r="K1360" i="4"/>
  <c r="B1360" i="4" s="1"/>
  <c r="K1356" i="4"/>
  <c r="B1356" i="4" s="1"/>
  <c r="K1363" i="4"/>
  <c r="B1363" i="4" s="1"/>
  <c r="K1361" i="4"/>
  <c r="B1361" i="4" s="1"/>
  <c r="K1353" i="4"/>
  <c r="K1350" i="4"/>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K1651" i="4"/>
  <c r="B1651" i="4" s="1"/>
  <c r="K1645" i="4"/>
  <c r="B1645" i="4" s="1"/>
  <c r="K1641" i="4"/>
  <c r="K954" i="4"/>
  <c r="B954" i="4" s="1"/>
  <c r="K878" i="4"/>
  <c r="B878" i="4" s="1"/>
  <c r="H1593" i="4"/>
  <c r="M1593" i="4"/>
  <c r="H1243" i="4"/>
  <c r="H1250" i="4"/>
  <c r="H1245" i="4"/>
  <c r="H1241" i="4"/>
  <c r="H1603" i="4"/>
  <c r="H1598" i="4"/>
  <c r="H1594" i="4"/>
  <c r="M1597" i="4"/>
  <c r="H1249" i="4"/>
  <c r="H1244" i="4"/>
  <c r="H1239" i="4"/>
  <c r="H1602" i="4"/>
  <c r="K1652" i="4"/>
  <c r="B1652" i="4" s="1"/>
  <c r="K1648" i="4"/>
  <c r="K1646" i="4"/>
  <c r="B1646" i="4" s="1"/>
  <c r="K1642" i="4"/>
  <c r="B1642" i="4" s="1"/>
  <c r="K1649" i="4"/>
  <c r="J900" i="4"/>
  <c r="M900" i="4" s="1"/>
  <c r="J936" i="4"/>
  <c r="M936" i="4" s="1"/>
  <c r="J891" i="4"/>
  <c r="M891" i="4" s="1"/>
  <c r="J1304" i="4"/>
  <c r="M1304" i="4" s="1"/>
  <c r="J1624" i="4"/>
  <c r="M1624" i="4" s="1"/>
  <c r="J892" i="4"/>
  <c r="M892" i="4" s="1"/>
  <c r="J991" i="4"/>
  <c r="M991" i="4" s="1"/>
  <c r="J1256" i="4"/>
  <c r="M1256" i="4" s="1"/>
  <c r="J1252" i="4"/>
  <c r="M1252" i="4" s="1"/>
  <c r="J1242" i="4"/>
  <c r="M1242" i="4" s="1"/>
  <c r="J1368" i="4"/>
  <c r="M1368" i="4" s="1"/>
  <c r="J1477" i="4"/>
  <c r="M1477" i="4" s="1"/>
  <c r="J1560" i="4"/>
  <c r="M1560" i="4" s="1"/>
  <c r="J889" i="4"/>
  <c r="M889" i="4" s="1"/>
  <c r="J893" i="4"/>
  <c r="M893" i="4" s="1"/>
  <c r="J898" i="4"/>
  <c r="M898" i="4" s="1"/>
  <c r="J1000" i="4"/>
  <c r="M1000" i="4" s="1"/>
  <c r="J1128" i="4"/>
  <c r="M1128" i="4" s="1"/>
  <c r="J1272" i="4"/>
  <c r="M1272" i="4" s="1"/>
  <c r="J1238" i="4"/>
  <c r="M1238" i="4" s="1"/>
  <c r="J1448" i="4"/>
  <c r="M1448" i="4" s="1"/>
  <c r="J1576" i="4"/>
  <c r="M1576" i="4" s="1"/>
  <c r="J1672" i="4"/>
  <c r="M1672" i="4" s="1"/>
  <c r="K1643" i="4"/>
  <c r="B1643" i="4" s="1"/>
  <c r="K1638" i="4"/>
  <c r="B1638" i="4" s="1"/>
  <c r="J248" i="4"/>
  <c r="M248" i="4" s="1"/>
  <c r="J328" i="4"/>
  <c r="M328" i="4" s="1"/>
  <c r="K772" i="4"/>
  <c r="B772" i="4" s="1"/>
  <c r="K768" i="4"/>
  <c r="B768" i="4" s="1"/>
  <c r="J1245" i="4"/>
  <c r="M1245" i="4" s="1"/>
  <c r="J886" i="4"/>
  <c r="M886" i="4" s="1"/>
  <c r="J896" i="4"/>
  <c r="M896" i="4" s="1"/>
  <c r="J1160" i="4"/>
  <c r="M1160" i="4" s="1"/>
  <c r="J887" i="4"/>
  <c r="M887" i="4" s="1"/>
  <c r="J897" i="4"/>
  <c r="M897" i="4" s="1"/>
  <c r="J1176" i="4"/>
  <c r="M1176" i="4" s="1"/>
  <c r="J1246" i="4"/>
  <c r="M1246" i="4" s="1"/>
  <c r="J1656" i="4"/>
  <c r="M1656" i="4" s="1"/>
  <c r="J312" i="4"/>
  <c r="M312" i="4" s="1"/>
  <c r="J968" i="4"/>
  <c r="M968" i="4" s="1"/>
  <c r="J894" i="4"/>
  <c r="M894" i="4" s="1"/>
  <c r="J899" i="4"/>
  <c r="M899" i="4" s="1"/>
  <c r="J1032" i="4"/>
  <c r="M1032" i="4" s="1"/>
  <c r="J1080" i="4"/>
  <c r="M1080" i="4" s="1"/>
  <c r="J1055" i="4"/>
  <c r="M1055" i="4" s="1"/>
  <c r="J1144" i="4"/>
  <c r="M1144" i="4" s="1"/>
  <c r="J1199" i="4"/>
  <c r="M1199" i="4" s="1"/>
  <c r="J1288" i="4"/>
  <c r="M1288" i="4" s="1"/>
  <c r="J1336" i="4"/>
  <c r="M1336" i="4" s="1"/>
  <c r="J1250" i="4"/>
  <c r="M1250" i="4" s="1"/>
  <c r="J1244" i="4"/>
  <c r="M1244" i="4" s="1"/>
  <c r="J1464" i="4"/>
  <c r="M1464" i="4" s="1"/>
  <c r="J1496" i="4"/>
  <c r="M1496" i="4" s="1"/>
  <c r="J1608" i="4"/>
  <c r="M1608" i="4" s="1"/>
  <c r="J1688" i="4"/>
  <c r="M1688" i="4" s="1"/>
  <c r="K1650" i="4"/>
  <c r="B1650" i="4" s="1"/>
  <c r="K1644" i="4"/>
  <c r="B1644" i="4" s="1"/>
  <c r="K1639" i="4"/>
  <c r="J200" i="4"/>
  <c r="M200" i="4" s="1"/>
  <c r="J264" i="4"/>
  <c r="M264" i="4" s="1"/>
  <c r="J1249" i="4"/>
  <c r="M1249" i="4" s="1"/>
  <c r="J1243" i="4"/>
  <c r="M1243" i="4" s="1"/>
  <c r="J1224" i="4"/>
  <c r="M1224" i="4" s="1"/>
  <c r="J1251" i="4"/>
  <c r="M1251" i="4" s="1"/>
  <c r="J1241" i="4"/>
  <c r="M1241" i="4" s="1"/>
  <c r="K771" i="4"/>
  <c r="K770" i="4"/>
  <c r="B770" i="4" s="1"/>
  <c r="K769" i="4"/>
  <c r="B769" i="4" s="1"/>
  <c r="K766" i="4"/>
  <c r="B766" i="4" s="1"/>
  <c r="K765" i="4"/>
  <c r="K764" i="4"/>
  <c r="K763" i="4"/>
  <c r="B763" i="4" s="1"/>
  <c r="K762" i="4"/>
  <c r="B762" i="4" s="1"/>
  <c r="K761" i="4"/>
  <c r="B761" i="4" s="1"/>
  <c r="K759" i="4"/>
  <c r="B759" i="4" s="1"/>
  <c r="K758" i="4"/>
  <c r="B758" i="4" s="1"/>
  <c r="J1016" i="4"/>
  <c r="M1016" i="4" s="1"/>
  <c r="J1119" i="4"/>
  <c r="M1119" i="4" s="1"/>
  <c r="J1208" i="4"/>
  <c r="M1208" i="4" s="1"/>
  <c r="J952" i="4"/>
  <c r="M952" i="4" s="1"/>
  <c r="J293" i="4" l="1"/>
  <c r="M293" i="4" s="1"/>
  <c r="B1252" i="4"/>
  <c r="B1251" i="4"/>
  <c r="J341" i="4"/>
  <c r="M341" i="4" s="1"/>
  <c r="M344" i="4"/>
  <c r="B1250" i="4"/>
  <c r="B1244" i="4"/>
  <c r="M1599" i="4"/>
  <c r="M1647" i="4"/>
  <c r="J1509" i="4"/>
  <c r="M1509" i="4" s="1"/>
  <c r="M1512" i="4"/>
  <c r="J1061" i="4"/>
  <c r="M1061" i="4" s="1"/>
  <c r="M1064" i="4"/>
  <c r="J421" i="4"/>
  <c r="M424" i="4"/>
  <c r="K1596" i="4"/>
  <c r="B1596" i="4" s="1"/>
  <c r="J1640" i="4"/>
  <c r="J229" i="4"/>
  <c r="M229" i="4" s="1"/>
  <c r="J213" i="4"/>
  <c r="M213" i="4" s="1"/>
  <c r="J1048" i="4"/>
  <c r="M1048" i="4" s="1"/>
  <c r="J1093" i="4"/>
  <c r="M1093" i="4" s="1"/>
  <c r="J1381" i="4"/>
  <c r="M1381" i="4" s="1"/>
  <c r="K1590" i="4"/>
  <c r="B1590" i="4" s="1"/>
  <c r="J1541" i="4"/>
  <c r="M1541" i="4" s="1"/>
  <c r="J1247" i="4"/>
  <c r="M1247" i="4" s="1"/>
  <c r="J1221" i="4"/>
  <c r="M1221" i="4" s="1"/>
  <c r="J1125" i="4"/>
  <c r="M1125" i="4" s="1"/>
  <c r="K1604" i="4"/>
  <c r="B1604" i="4" s="1"/>
  <c r="J277" i="4"/>
  <c r="M277" i="4" s="1"/>
  <c r="J405" i="4"/>
  <c r="M405" i="4" s="1"/>
  <c r="J1317" i="4"/>
  <c r="M1317" i="4" s="1"/>
  <c r="J181" i="4"/>
  <c r="M181" i="4" s="1"/>
  <c r="J168" i="4"/>
  <c r="M168" i="4" s="1"/>
  <c r="K1595" i="4"/>
  <c r="B1595" i="4" s="1"/>
  <c r="K1594" i="4"/>
  <c r="B1594" i="4" s="1"/>
  <c r="K1600" i="4"/>
  <c r="B1600" i="4" s="1"/>
  <c r="J868" i="4"/>
  <c r="M868" i="4" s="1"/>
  <c r="K1239" i="4"/>
  <c r="B1239" i="4" s="1"/>
  <c r="K1603" i="4"/>
  <c r="B1603" i="4" s="1"/>
  <c r="J1365" i="4"/>
  <c r="M1365" i="4" s="1"/>
  <c r="J1352" i="4"/>
  <c r="M1352" i="4" s="1"/>
  <c r="K1591" i="4"/>
  <c r="B1591" i="4" s="1"/>
  <c r="K1601" i="4"/>
  <c r="B1601" i="4" s="1"/>
  <c r="K1249" i="4"/>
  <c r="B1249" i="4" s="1"/>
  <c r="K1252" i="4"/>
  <c r="K1245" i="4"/>
  <c r="B1245" i="4" s="1"/>
  <c r="K1242" i="4"/>
  <c r="B1242" i="4" s="1"/>
  <c r="K1251" i="4"/>
  <c r="J855" i="4"/>
  <c r="M855" i="4" s="1"/>
  <c r="K1250" i="4"/>
  <c r="J1528" i="4"/>
  <c r="M1528" i="4" s="1"/>
  <c r="J864" i="4"/>
  <c r="M864" i="4" s="1"/>
  <c r="K1248" i="4"/>
  <c r="B1248" i="4" s="1"/>
  <c r="K1246" i="4"/>
  <c r="B1246" i="4" s="1"/>
  <c r="K1241" i="4"/>
  <c r="B1241" i="4" s="1"/>
  <c r="K1244" i="4"/>
  <c r="K1598" i="4"/>
  <c r="B1598" i="4" s="1"/>
  <c r="K1602" i="4"/>
  <c r="B1602" i="4" s="1"/>
  <c r="K1593" i="4"/>
  <c r="B1593" i="4" s="1"/>
  <c r="K1597" i="4"/>
  <c r="B1597" i="4" s="1"/>
  <c r="K1243" i="4"/>
  <c r="B1243" i="4" s="1"/>
  <c r="J1112" i="4"/>
  <c r="M1112" i="4" s="1"/>
  <c r="J861" i="4"/>
  <c r="M861" i="4" s="1"/>
  <c r="J859" i="4"/>
  <c r="M859" i="4" s="1"/>
  <c r="J860" i="4"/>
  <c r="M860" i="4" s="1"/>
  <c r="J867" i="4"/>
  <c r="M867" i="4" s="1"/>
  <c r="J857" i="4"/>
  <c r="M857" i="4" s="1"/>
  <c r="J1653" i="4"/>
  <c r="M1653" i="4" s="1"/>
  <c r="J949" i="4"/>
  <c r="M949" i="4" s="1"/>
  <c r="J865" i="4"/>
  <c r="M865" i="4" s="1"/>
  <c r="J1493" i="4"/>
  <c r="M1493" i="4" s="1"/>
  <c r="J309" i="4"/>
  <c r="M309" i="4" s="1"/>
  <c r="J1669" i="4"/>
  <c r="M1669" i="4" s="1"/>
  <c r="J997" i="4"/>
  <c r="M997" i="4" s="1"/>
  <c r="J1557" i="4"/>
  <c r="M1557" i="4" s="1"/>
  <c r="J1621" i="4"/>
  <c r="M1621" i="4" s="1"/>
  <c r="J933" i="4"/>
  <c r="M933" i="4" s="1"/>
  <c r="J197" i="4"/>
  <c r="M197" i="4" s="1"/>
  <c r="J1141" i="4"/>
  <c r="M1141" i="4" s="1"/>
  <c r="J965" i="4"/>
  <c r="M965" i="4" s="1"/>
  <c r="J1205" i="4"/>
  <c r="M1205" i="4" s="1"/>
  <c r="J866" i="4"/>
  <c r="M866" i="4" s="1"/>
  <c r="J862" i="4"/>
  <c r="M862" i="4" s="1"/>
  <c r="J1685" i="4"/>
  <c r="M1685" i="4" s="1"/>
  <c r="J1461" i="4"/>
  <c r="M1461" i="4" s="1"/>
  <c r="J1333" i="4"/>
  <c r="M1333" i="4" s="1"/>
  <c r="J1077" i="4"/>
  <c r="M1077" i="4" s="1"/>
  <c r="J1157" i="4"/>
  <c r="M1157" i="4" s="1"/>
  <c r="J325" i="4"/>
  <c r="M325" i="4" s="1"/>
  <c r="J1269" i="4"/>
  <c r="M1269" i="4" s="1"/>
  <c r="J1573" i="4"/>
  <c r="M1573" i="4" s="1"/>
  <c r="J1445" i="4"/>
  <c r="M1445" i="4" s="1"/>
  <c r="J1029" i="4"/>
  <c r="M1029" i="4" s="1"/>
  <c r="J245" i="4"/>
  <c r="M245" i="4" s="1"/>
  <c r="J984" i="4"/>
  <c r="M984" i="4" s="1"/>
  <c r="J1192" i="4"/>
  <c r="M1192" i="4" s="1"/>
  <c r="J1013" i="4"/>
  <c r="M1013" i="4" s="1"/>
  <c r="J261" i="4"/>
  <c r="M261" i="4" s="1"/>
  <c r="J1605" i="4"/>
  <c r="J1285" i="4"/>
  <c r="M1285" i="4" s="1"/>
  <c r="J1173" i="4"/>
  <c r="M1173" i="4" s="1"/>
  <c r="J854" i="4"/>
  <c r="M854" i="4" s="1"/>
  <c r="K1238" i="4"/>
  <c r="B1238" i="4" s="1"/>
  <c r="J1253" i="4"/>
  <c r="M1253" i="4" s="1"/>
  <c r="J1301" i="4"/>
  <c r="M1301" i="4" s="1"/>
  <c r="M1592" i="4" l="1"/>
  <c r="M1640" i="4"/>
  <c r="M1605" i="4"/>
  <c r="M421" i="4"/>
  <c r="P1384" i="4"/>
  <c r="J1240" i="4"/>
  <c r="M1240" i="4" s="1"/>
  <c r="J1349" i="4"/>
  <c r="M1349" i="4" s="1"/>
  <c r="J165" i="4"/>
  <c r="M165" i="4" s="1"/>
  <c r="J1525" i="4"/>
  <c r="M1525" i="4" s="1"/>
  <c r="J1045" i="4"/>
  <c r="M1045" i="4" s="1"/>
  <c r="J1109" i="4"/>
  <c r="M1109" i="4" s="1"/>
  <c r="J1189" i="4"/>
  <c r="M1189" i="4" s="1"/>
  <c r="J981" i="4"/>
  <c r="M981" i="4" s="1"/>
  <c r="J1637" i="4"/>
  <c r="M1637" i="4" s="1"/>
  <c r="J1237" i="4" l="1"/>
  <c r="M1237" i="4" s="1"/>
  <c r="J1589" i="4"/>
  <c r="M1589" i="4" s="1"/>
  <c r="O981" i="4"/>
  <c r="J922" i="4"/>
  <c r="J911" i="4"/>
  <c r="M911" i="4" s="1"/>
  <c r="J879" i="4"/>
  <c r="M879" i="4" s="1"/>
  <c r="J847" i="4"/>
  <c r="M847" i="4" s="1"/>
  <c r="J831" i="4"/>
  <c r="M831" i="4" s="1"/>
  <c r="J815" i="4"/>
  <c r="M815" i="4" s="1"/>
  <c r="J799" i="4"/>
  <c r="M799" i="4" s="1"/>
  <c r="J783" i="4"/>
  <c r="M783" i="4" s="1"/>
  <c r="J751" i="4"/>
  <c r="M751" i="4" s="1"/>
  <c r="J735" i="4"/>
  <c r="M735" i="4" s="1"/>
  <c r="J719" i="4"/>
  <c r="M719" i="4" s="1"/>
  <c r="J703" i="4"/>
  <c r="M703" i="4" s="1"/>
  <c r="J687" i="4"/>
  <c r="M687" i="4" s="1"/>
  <c r="J671" i="4"/>
  <c r="M671" i="4" s="1"/>
  <c r="J655" i="4"/>
  <c r="M655" i="4" s="1"/>
  <c r="J639" i="4"/>
  <c r="M639" i="4" s="1"/>
  <c r="J623" i="4"/>
  <c r="M623" i="4" s="1"/>
  <c r="J607" i="4"/>
  <c r="M607" i="4" s="1"/>
  <c r="J591" i="4"/>
  <c r="M591" i="4" s="1"/>
  <c r="J575" i="4"/>
  <c r="M575" i="4" s="1"/>
  <c r="J559" i="4"/>
  <c r="M559" i="4" s="1"/>
  <c r="J543" i="4"/>
  <c r="M543" i="4" s="1"/>
  <c r="I518" i="4"/>
  <c r="J518" i="4"/>
  <c r="M518" i="4" s="1"/>
  <c r="I519" i="4"/>
  <c r="J519" i="4"/>
  <c r="M519" i="4" s="1"/>
  <c r="I521" i="4"/>
  <c r="J521" i="4"/>
  <c r="M521" i="4" s="1"/>
  <c r="I522" i="4"/>
  <c r="J522" i="4"/>
  <c r="M522" i="4" s="1"/>
  <c r="I523" i="4"/>
  <c r="J523" i="4"/>
  <c r="M523" i="4" s="1"/>
  <c r="I524" i="4"/>
  <c r="J524" i="4"/>
  <c r="M524" i="4" s="1"/>
  <c r="I525" i="4"/>
  <c r="J525" i="4"/>
  <c r="M525" i="4" s="1"/>
  <c r="I526" i="4"/>
  <c r="J526" i="4"/>
  <c r="M526" i="4" s="1"/>
  <c r="I528" i="4"/>
  <c r="J528" i="4"/>
  <c r="M528" i="4" s="1"/>
  <c r="I529" i="4"/>
  <c r="J529" i="4"/>
  <c r="M529" i="4" s="1"/>
  <c r="I530" i="4"/>
  <c r="J530" i="4"/>
  <c r="M530" i="4" s="1"/>
  <c r="I531" i="4"/>
  <c r="J531" i="4"/>
  <c r="M531" i="4" s="1"/>
  <c r="I532" i="4"/>
  <c r="J532" i="4"/>
  <c r="M532" i="4" s="1"/>
  <c r="H518" i="4"/>
  <c r="H519" i="4"/>
  <c r="H521" i="4"/>
  <c r="H522" i="4"/>
  <c r="H523" i="4"/>
  <c r="H475" i="4" s="1"/>
  <c r="H524" i="4"/>
  <c r="H525" i="4"/>
  <c r="H526" i="4"/>
  <c r="H528" i="4"/>
  <c r="H529" i="4"/>
  <c r="H530" i="4"/>
  <c r="H482" i="4" s="1"/>
  <c r="H531" i="4"/>
  <c r="H532" i="4"/>
  <c r="H484" i="4" s="1"/>
  <c r="J511" i="4"/>
  <c r="M511" i="4" s="1"/>
  <c r="I470" i="4"/>
  <c r="J495" i="4"/>
  <c r="M495" i="4" s="1"/>
  <c r="J447" i="4"/>
  <c r="M447" i="4" s="1"/>
  <c r="J159" i="4"/>
  <c r="M159" i="4" s="1"/>
  <c r="J143" i="4"/>
  <c r="M143" i="4" s="1"/>
  <c r="J127" i="4"/>
  <c r="M127" i="4" s="1"/>
  <c r="J55" i="4"/>
  <c r="M55" i="4" s="1"/>
  <c r="J59" i="4"/>
  <c r="M59" i="4" s="1"/>
  <c r="J60" i="4"/>
  <c r="M60" i="4" s="1"/>
  <c r="J61" i="4"/>
  <c r="M61" i="4" s="1"/>
  <c r="J65" i="4"/>
  <c r="M65" i="4" s="1"/>
  <c r="J67" i="4"/>
  <c r="M67" i="4" s="1"/>
  <c r="J68" i="4"/>
  <c r="M68" i="4" s="1"/>
  <c r="J82" i="4"/>
  <c r="J80" i="4"/>
  <c r="J78" i="4"/>
  <c r="J72" i="4" s="1"/>
  <c r="M72" i="4" s="1"/>
  <c r="J88" i="4"/>
  <c r="M88" i="4" s="1"/>
  <c r="I72" i="4"/>
  <c r="H79" i="4"/>
  <c r="J40" i="4"/>
  <c r="M40" i="4" s="1"/>
  <c r="I40" i="4"/>
  <c r="I447" i="4"/>
  <c r="H447" i="4"/>
  <c r="I476" i="4" l="1"/>
  <c r="I471" i="4"/>
  <c r="B519" i="4"/>
  <c r="J28" i="4"/>
  <c r="M28" i="4" s="1"/>
  <c r="J504" i="4"/>
  <c r="M504" i="4" s="1"/>
  <c r="J536" i="4"/>
  <c r="M536" i="4" s="1"/>
  <c r="J664" i="4"/>
  <c r="J27" i="4"/>
  <c r="M27" i="4" s="1"/>
  <c r="J33" i="4"/>
  <c r="M33" i="4" s="1"/>
  <c r="J23" i="4"/>
  <c r="M23" i="4" s="1"/>
  <c r="J568" i="4"/>
  <c r="M568" i="4" s="1"/>
  <c r="J632" i="4"/>
  <c r="M632" i="4" s="1"/>
  <c r="J696" i="4"/>
  <c r="M696" i="4" s="1"/>
  <c r="J36" i="4"/>
  <c r="M36" i="4" s="1"/>
  <c r="J600" i="4"/>
  <c r="J808" i="4"/>
  <c r="M808" i="4" s="1"/>
  <c r="J35" i="4"/>
  <c r="M35" i="4" s="1"/>
  <c r="J29" i="4"/>
  <c r="M29" i="4" s="1"/>
  <c r="J440" i="4"/>
  <c r="M440" i="4" s="1"/>
  <c r="J648" i="4"/>
  <c r="M648" i="4" s="1"/>
  <c r="J712" i="4"/>
  <c r="M712" i="4" s="1"/>
  <c r="J136" i="4"/>
  <c r="M136" i="4" s="1"/>
  <c r="J111" i="4"/>
  <c r="M111" i="4" s="1"/>
  <c r="K172" i="4"/>
  <c r="B172" i="4" s="1"/>
  <c r="K167" i="4"/>
  <c r="B167" i="4" s="1"/>
  <c r="I484" i="4"/>
  <c r="I480" i="4"/>
  <c r="I475" i="4"/>
  <c r="K180" i="4"/>
  <c r="B180" i="4" s="1"/>
  <c r="K176" i="4"/>
  <c r="B176" i="4" s="1"/>
  <c r="K171" i="4"/>
  <c r="B171" i="4" s="1"/>
  <c r="K166" i="4"/>
  <c r="B166" i="4" s="1"/>
  <c r="K177" i="4"/>
  <c r="B177" i="4" s="1"/>
  <c r="K174" i="4"/>
  <c r="B174" i="4" s="1"/>
  <c r="J57" i="4"/>
  <c r="M57" i="4" s="1"/>
  <c r="I483" i="4"/>
  <c r="I481" i="4"/>
  <c r="I478" i="4"/>
  <c r="I474" i="4"/>
  <c r="I482" i="4"/>
  <c r="I477" i="4"/>
  <c r="I473" i="4"/>
  <c r="K179" i="4"/>
  <c r="B179" i="4" s="1"/>
  <c r="K170" i="4"/>
  <c r="B170" i="4" s="1"/>
  <c r="K178" i="4"/>
  <c r="B178" i="4" s="1"/>
  <c r="K173" i="4"/>
  <c r="B173" i="4" s="1"/>
  <c r="K169" i="4"/>
  <c r="B169" i="4" s="1"/>
  <c r="I440" i="4"/>
  <c r="I69" i="4"/>
  <c r="H440" i="4"/>
  <c r="J62" i="4"/>
  <c r="M62" i="4" s="1"/>
  <c r="K78" i="4"/>
  <c r="B78" i="4" s="1"/>
  <c r="J58" i="4"/>
  <c r="M58" i="4" s="1"/>
  <c r="K74" i="4"/>
  <c r="B74" i="4" s="1"/>
  <c r="J64" i="4"/>
  <c r="M64" i="4" s="1"/>
  <c r="K80" i="4"/>
  <c r="B80" i="4" s="1"/>
  <c r="H474" i="4"/>
  <c r="H477" i="4"/>
  <c r="H473" i="4"/>
  <c r="H72" i="4"/>
  <c r="J66" i="4"/>
  <c r="M66" i="4" s="1"/>
  <c r="K82" i="4"/>
  <c r="B82" i="4" s="1"/>
  <c r="K73" i="4"/>
  <c r="B73" i="4" s="1"/>
  <c r="H481" i="4"/>
  <c r="H476" i="4"/>
  <c r="H471" i="4"/>
  <c r="H483" i="4"/>
  <c r="J54" i="4"/>
  <c r="M54" i="4" s="1"/>
  <c r="K70" i="4"/>
  <c r="B70" i="4" s="1"/>
  <c r="H478" i="4"/>
  <c r="H480" i="4"/>
  <c r="H470" i="4"/>
  <c r="J920" i="4"/>
  <c r="M920" i="4" s="1"/>
  <c r="K922" i="4"/>
  <c r="B922" i="4" s="1"/>
  <c r="J890" i="4"/>
  <c r="M890" i="4" s="1"/>
  <c r="J552" i="4"/>
  <c r="M552" i="4" s="1"/>
  <c r="J482" i="4"/>
  <c r="M482" i="4" s="1"/>
  <c r="K530" i="4"/>
  <c r="B530" i="4" s="1"/>
  <c r="J477" i="4"/>
  <c r="M477" i="4" s="1"/>
  <c r="K525" i="4"/>
  <c r="B525" i="4" s="1"/>
  <c r="J473" i="4"/>
  <c r="M473" i="4" s="1"/>
  <c r="K521" i="4"/>
  <c r="B521" i="4" s="1"/>
  <c r="J744" i="4"/>
  <c r="M744" i="4" s="1"/>
  <c r="J805" i="4"/>
  <c r="M805" i="4" s="1"/>
  <c r="J872" i="4"/>
  <c r="M872" i="4" s="1"/>
  <c r="J476" i="4"/>
  <c r="M476" i="4" s="1"/>
  <c r="K524" i="4"/>
  <c r="B524" i="4" s="1"/>
  <c r="J471" i="4"/>
  <c r="M471" i="4" s="1"/>
  <c r="K519" i="4"/>
  <c r="J728" i="4"/>
  <c r="M728" i="4" s="1"/>
  <c r="J840" i="4"/>
  <c r="M840" i="4" s="1"/>
  <c r="J37" i="4"/>
  <c r="M37" i="4" s="1"/>
  <c r="K40" i="4"/>
  <c r="B40" i="4" s="1"/>
  <c r="J69" i="4"/>
  <c r="M69" i="4" s="1"/>
  <c r="K72" i="4"/>
  <c r="B72" i="4" s="1"/>
  <c r="J488" i="4"/>
  <c r="M488" i="4" s="1"/>
  <c r="J483" i="4"/>
  <c r="M483" i="4" s="1"/>
  <c r="K531" i="4"/>
  <c r="B531" i="4" s="1"/>
  <c r="J478" i="4"/>
  <c r="M478" i="4" s="1"/>
  <c r="K526" i="4"/>
  <c r="B526" i="4" s="1"/>
  <c r="J474" i="4"/>
  <c r="M474" i="4" s="1"/>
  <c r="K522" i="4"/>
  <c r="B522" i="4" s="1"/>
  <c r="J533" i="4"/>
  <c r="M533" i="4" s="1"/>
  <c r="J616" i="4"/>
  <c r="M616" i="4" s="1"/>
  <c r="J680" i="4"/>
  <c r="M680" i="4" s="1"/>
  <c r="J776" i="4"/>
  <c r="M776" i="4" s="1"/>
  <c r="J767" i="4"/>
  <c r="M767" i="4" s="1"/>
  <c r="J904" i="4"/>
  <c r="M904" i="4" s="1"/>
  <c r="J895" i="4"/>
  <c r="M895" i="4" s="1"/>
  <c r="J481" i="4"/>
  <c r="M481" i="4" s="1"/>
  <c r="K529" i="4"/>
  <c r="B529" i="4" s="1"/>
  <c r="J85" i="4"/>
  <c r="M85" i="4" s="1"/>
  <c r="K447" i="4"/>
  <c r="B447" i="4" s="1"/>
  <c r="J120" i="4"/>
  <c r="M120" i="4" s="1"/>
  <c r="J152" i="4"/>
  <c r="M152" i="4" s="1"/>
  <c r="J484" i="4"/>
  <c r="M484" i="4" s="1"/>
  <c r="K532" i="4"/>
  <c r="B532" i="4" s="1"/>
  <c r="J480" i="4"/>
  <c r="M480" i="4" s="1"/>
  <c r="K528" i="4"/>
  <c r="B528" i="4" s="1"/>
  <c r="J475" i="4"/>
  <c r="M475" i="4" s="1"/>
  <c r="K523" i="4"/>
  <c r="B523" i="4" s="1"/>
  <c r="J470" i="4"/>
  <c r="M470" i="4" s="1"/>
  <c r="K518" i="4"/>
  <c r="B518" i="4" s="1"/>
  <c r="J527" i="4"/>
  <c r="M527" i="4" s="1"/>
  <c r="J584" i="4"/>
  <c r="M584" i="4" s="1"/>
  <c r="J693" i="4"/>
  <c r="M693" i="4" s="1"/>
  <c r="J792" i="4"/>
  <c r="M792" i="4" s="1"/>
  <c r="J824" i="4"/>
  <c r="M824" i="4" s="1"/>
  <c r="B483" i="4" l="1"/>
  <c r="B475" i="4"/>
  <c r="J629" i="4"/>
  <c r="M629" i="4" s="1"/>
  <c r="B474" i="4"/>
  <c r="J597" i="4"/>
  <c r="M597" i="4" s="1"/>
  <c r="M600" i="4"/>
  <c r="J661" i="4"/>
  <c r="M661" i="4" s="1"/>
  <c r="M664" i="4"/>
  <c r="J645" i="4"/>
  <c r="M645" i="4" s="1"/>
  <c r="B477" i="4"/>
  <c r="B481" i="4"/>
  <c r="J133" i="4"/>
  <c r="M133" i="4" s="1"/>
  <c r="J12" i="4"/>
  <c r="M12" i="4" s="1"/>
  <c r="J34" i="4"/>
  <c r="M34" i="4" s="1"/>
  <c r="J17" i="4"/>
  <c r="M17" i="4" s="1"/>
  <c r="J501" i="4"/>
  <c r="M501" i="4" s="1"/>
  <c r="J22" i="4"/>
  <c r="M22" i="4" s="1"/>
  <c r="J19" i="4"/>
  <c r="M19" i="4" s="1"/>
  <c r="J917" i="4"/>
  <c r="M917" i="4" s="1"/>
  <c r="J26" i="4"/>
  <c r="M26" i="4" s="1"/>
  <c r="J11" i="4"/>
  <c r="M11" i="4" s="1"/>
  <c r="J20" i="4"/>
  <c r="M20" i="4" s="1"/>
  <c r="J709" i="4"/>
  <c r="M709" i="4" s="1"/>
  <c r="J437" i="4"/>
  <c r="M437" i="4" s="1"/>
  <c r="J565" i="4"/>
  <c r="M565" i="4" s="1"/>
  <c r="J13" i="4"/>
  <c r="M13" i="4" s="1"/>
  <c r="J858" i="4"/>
  <c r="M858" i="4" s="1"/>
  <c r="J32" i="4"/>
  <c r="M32" i="4" s="1"/>
  <c r="J30" i="4"/>
  <c r="M30" i="4" s="1"/>
  <c r="J25" i="4"/>
  <c r="J63" i="4"/>
  <c r="M63" i="4" s="1"/>
  <c r="J14" i="4"/>
  <c r="M14" i="4" s="1"/>
  <c r="J7" i="4"/>
  <c r="M7" i="4" s="1"/>
  <c r="J104" i="4"/>
  <c r="M104" i="4" s="1"/>
  <c r="K440" i="4"/>
  <c r="B440" i="4" s="1"/>
  <c r="I437" i="4"/>
  <c r="J479" i="4"/>
  <c r="M479" i="4" s="1"/>
  <c r="H69" i="4"/>
  <c r="H437" i="4"/>
  <c r="J520" i="4"/>
  <c r="M520" i="4" s="1"/>
  <c r="K484" i="4"/>
  <c r="B484" i="4" s="1"/>
  <c r="J773" i="4"/>
  <c r="M773" i="4" s="1"/>
  <c r="J760" i="4"/>
  <c r="M760" i="4" s="1"/>
  <c r="J613" i="4"/>
  <c r="M613" i="4" s="1"/>
  <c r="J741" i="4"/>
  <c r="M741" i="4" s="1"/>
  <c r="K470" i="4"/>
  <c r="B470" i="4" s="1"/>
  <c r="K474" i="4"/>
  <c r="J725" i="4"/>
  <c r="M725" i="4" s="1"/>
  <c r="J821" i="4"/>
  <c r="M821" i="4" s="1"/>
  <c r="J117" i="4"/>
  <c r="M117" i="4" s="1"/>
  <c r="K481" i="4"/>
  <c r="K69" i="4"/>
  <c r="B69" i="4" s="1"/>
  <c r="J863" i="4"/>
  <c r="M863" i="4" s="1"/>
  <c r="K477" i="4"/>
  <c r="J549" i="4"/>
  <c r="M549" i="4" s="1"/>
  <c r="J901" i="4"/>
  <c r="M901" i="4" s="1"/>
  <c r="J888" i="4"/>
  <c r="M888" i="4" s="1"/>
  <c r="J677" i="4"/>
  <c r="M677" i="4" s="1"/>
  <c r="K473" i="4"/>
  <c r="B473" i="4" s="1"/>
  <c r="J581" i="4"/>
  <c r="M581" i="4" s="1"/>
  <c r="K480" i="4"/>
  <c r="B480" i="4" s="1"/>
  <c r="J149" i="4"/>
  <c r="M149" i="4" s="1"/>
  <c r="K483" i="4"/>
  <c r="K471" i="4"/>
  <c r="B471" i="4" s="1"/>
  <c r="J869" i="4"/>
  <c r="M869" i="4" s="1"/>
  <c r="J789" i="4"/>
  <c r="M789" i="4" s="1"/>
  <c r="K475" i="4"/>
  <c r="K478" i="4"/>
  <c r="B478" i="4" s="1"/>
  <c r="J485" i="4"/>
  <c r="M485" i="4" s="1"/>
  <c r="J837" i="4"/>
  <c r="M837" i="4" s="1"/>
  <c r="K476" i="4"/>
  <c r="B476" i="4" s="1"/>
  <c r="K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J18" i="4" l="1"/>
  <c r="M18" i="4" s="1"/>
  <c r="J16" i="4"/>
  <c r="M16" i="4" s="1"/>
  <c r="B1567" i="4"/>
  <c r="B1311" i="4"/>
  <c r="B1343" i="4"/>
  <c r="K1391" i="4"/>
  <c r="B1391" i="4"/>
  <c r="B1583" i="4"/>
  <c r="B1631" i="4"/>
  <c r="B1679" i="4"/>
  <c r="B1519" i="4"/>
  <c r="B1615" i="4"/>
  <c r="M25" i="4"/>
  <c r="J9" i="4"/>
  <c r="J10" i="4"/>
  <c r="M10" i="4" s="1"/>
  <c r="J101" i="4"/>
  <c r="M101" i="4" s="1"/>
  <c r="J56" i="4"/>
  <c r="M56" i="4" s="1"/>
  <c r="J856" i="4"/>
  <c r="M856" i="4" s="1"/>
  <c r="J6" i="4"/>
  <c r="M6" i="4" s="1"/>
  <c r="J31" i="4"/>
  <c r="M31" i="4" s="1"/>
  <c r="I1480" i="4"/>
  <c r="H1535" i="4"/>
  <c r="I1535" i="4"/>
  <c r="K1295" i="4"/>
  <c r="B1295" i="4" s="1"/>
  <c r="K1471" i="4"/>
  <c r="B1471" i="4" s="1"/>
  <c r="K1503" i="4"/>
  <c r="B1503" i="4" s="1"/>
  <c r="K1583" i="4"/>
  <c r="K1631" i="4"/>
  <c r="K1695" i="4"/>
  <c r="B1695" i="4" s="1"/>
  <c r="K1327" i="4"/>
  <c r="B1327" i="4" s="1"/>
  <c r="I1656" i="4"/>
  <c r="I1368" i="4"/>
  <c r="K1343" i="4"/>
  <c r="K1487" i="4"/>
  <c r="B1487" i="4" s="1"/>
  <c r="K1615" i="4"/>
  <c r="K1679" i="4"/>
  <c r="K437" i="4"/>
  <c r="B437" i="4" s="1"/>
  <c r="J472" i="4"/>
  <c r="M472" i="4" s="1"/>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M885" i="4" s="1"/>
  <c r="I1304" i="4"/>
  <c r="K1311" i="4"/>
  <c r="I1384" i="4"/>
  <c r="I1512" i="4"/>
  <c r="K1519" i="4"/>
  <c r="I1544" i="4"/>
  <c r="K1551" i="4"/>
  <c r="B1551" i="4" s="1"/>
  <c r="I1647" i="4"/>
  <c r="K1663" i="4"/>
  <c r="B1663" i="4" s="1"/>
  <c r="I1448" i="4"/>
  <c r="K1455" i="4"/>
  <c r="B1455" i="4" s="1"/>
  <c r="I1560" i="4"/>
  <c r="K1567" i="4"/>
  <c r="I1272" i="4"/>
  <c r="K1279" i="4"/>
  <c r="B1279" i="4" s="1"/>
  <c r="I1359" i="4"/>
  <c r="K1375" i="4"/>
  <c r="B1375" i="4" s="1"/>
  <c r="I1576" i="4"/>
  <c r="I1608" i="4"/>
  <c r="I1624" i="4"/>
  <c r="H1656" i="4"/>
  <c r="H1653" i="4" s="1"/>
  <c r="J517" i="4"/>
  <c r="M517" i="4" s="1"/>
  <c r="J757" i="4"/>
  <c r="M757" i="4" s="1"/>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I28" i="4" l="1"/>
  <c r="B993" i="4"/>
  <c r="B983" i="4"/>
  <c r="B1196" i="4"/>
  <c r="B1359" i="4"/>
  <c r="I32" i="4"/>
  <c r="I22" i="4"/>
  <c r="B159" i="4"/>
  <c r="B239" i="4"/>
  <c r="B543" i="4"/>
  <c r="B607" i="4"/>
  <c r="B911" i="4"/>
  <c r="B1060" i="4"/>
  <c r="B1151" i="4"/>
  <c r="B1122" i="4"/>
  <c r="B1167" i="4"/>
  <c r="B1215" i="4"/>
  <c r="B1190" i="4"/>
  <c r="K1384" i="4"/>
  <c r="B1384" i="4"/>
  <c r="B1288" i="4"/>
  <c r="I35" i="4"/>
  <c r="I30" i="4"/>
  <c r="I26" i="4"/>
  <c r="B1111" i="4"/>
  <c r="B1203" i="4"/>
  <c r="B1272" i="4"/>
  <c r="B1464" i="4"/>
  <c r="I33" i="4"/>
  <c r="I23" i="4"/>
  <c r="B55" i="4"/>
  <c r="B1123" i="4"/>
  <c r="B1624" i="4"/>
  <c r="B1512" i="4"/>
  <c r="I36" i="4"/>
  <c r="I27" i="4"/>
  <c r="B783" i="4"/>
  <c r="B1023" i="4"/>
  <c r="B996" i="4"/>
  <c r="I34" i="4"/>
  <c r="I29" i="4"/>
  <c r="B61" i="4"/>
  <c r="I25" i="4"/>
  <c r="B559" i="4"/>
  <c r="B655" i="4"/>
  <c r="B799" i="4"/>
  <c r="B831" i="4"/>
  <c r="B959" i="4"/>
  <c r="B1007" i="4"/>
  <c r="B989" i="4"/>
  <c r="B985" i="4"/>
  <c r="B1053" i="4"/>
  <c r="B1124" i="4"/>
  <c r="B1120" i="4"/>
  <c r="B1183" i="4"/>
  <c r="B1231" i="4"/>
  <c r="B1263" i="4"/>
  <c r="M9" i="4"/>
  <c r="J15" i="4"/>
  <c r="M15" i="4" s="1"/>
  <c r="J24" i="4"/>
  <c r="J53" i="4"/>
  <c r="M53" i="4" s="1"/>
  <c r="I175" i="4"/>
  <c r="H175" i="4"/>
  <c r="K1480" i="4"/>
  <c r="B1480" i="4" s="1"/>
  <c r="I1477" i="4"/>
  <c r="I920" i="4"/>
  <c r="I1333" i="4"/>
  <c r="K1656" i="4"/>
  <c r="B1656" i="4" s="1"/>
  <c r="I216" i="4"/>
  <c r="I280" i="4"/>
  <c r="I408" i="4"/>
  <c r="H111" i="4"/>
  <c r="H63" i="4" s="1"/>
  <c r="I1365" i="4"/>
  <c r="I1493" i="4"/>
  <c r="I1317" i="4"/>
  <c r="I111" i="4"/>
  <c r="I264" i="4"/>
  <c r="K1359" i="4"/>
  <c r="I1352" i="4"/>
  <c r="I1461" i="4"/>
  <c r="K1535" i="4"/>
  <c r="B1535" i="4" s="1"/>
  <c r="K1464" i="4"/>
  <c r="I1528" i="4"/>
  <c r="H1528" i="4"/>
  <c r="I1640" i="4"/>
  <c r="I1653" i="4"/>
  <c r="K1320" i="4"/>
  <c r="B1320" i="4" s="1"/>
  <c r="K1496" i="4"/>
  <c r="B1496" i="4" s="1"/>
  <c r="K1336" i="4"/>
  <c r="B1336" i="4" s="1"/>
  <c r="K1023" i="4"/>
  <c r="K1060" i="4"/>
  <c r="K1056" i="4"/>
  <c r="B1056" i="4" s="1"/>
  <c r="K1051" i="4"/>
  <c r="B1051" i="4" s="1"/>
  <c r="K1046" i="4"/>
  <c r="B1046" i="4" s="1"/>
  <c r="K1123" i="4"/>
  <c r="K1118" i="4"/>
  <c r="B1118" i="4" s="1"/>
  <c r="K1114" i="4"/>
  <c r="B1114" i="4" s="1"/>
  <c r="K1201" i="4"/>
  <c r="B1201" i="4" s="1"/>
  <c r="K1196" i="4"/>
  <c r="K1191" i="4"/>
  <c r="B1191" i="4" s="1"/>
  <c r="K1688" i="4"/>
  <c r="B1688" i="4" s="1"/>
  <c r="K287" i="4"/>
  <c r="B287" i="4" s="1"/>
  <c r="K351" i="4"/>
  <c r="B351" i="4" s="1"/>
  <c r="K431" i="4"/>
  <c r="B431" i="4" s="1"/>
  <c r="K495" i="4"/>
  <c r="B495" i="4" s="1"/>
  <c r="K543" i="4"/>
  <c r="K735" i="4"/>
  <c r="B735" i="4" s="1"/>
  <c r="I776" i="4"/>
  <c r="K815" i="4"/>
  <c r="B815" i="4" s="1"/>
  <c r="K927" i="4"/>
  <c r="B927" i="4" s="1"/>
  <c r="K1059" i="4"/>
  <c r="B1059" i="4" s="1"/>
  <c r="K1054" i="4"/>
  <c r="B1054" i="4" s="1"/>
  <c r="K1050" i="4"/>
  <c r="B1050" i="4" s="1"/>
  <c r="K1151" i="4"/>
  <c r="K1122" i="4"/>
  <c r="K1117" i="4"/>
  <c r="B1117" i="4" s="1"/>
  <c r="K1113" i="4"/>
  <c r="B1113" i="4" s="1"/>
  <c r="K1167" i="4"/>
  <c r="K1204" i="4"/>
  <c r="B1204" i="4" s="1"/>
  <c r="K1200" i="4"/>
  <c r="B1200" i="4" s="1"/>
  <c r="K1195" i="4"/>
  <c r="B1195" i="4" s="1"/>
  <c r="K1190" i="4"/>
  <c r="I1285" i="4"/>
  <c r="K223" i="4"/>
  <c r="B223" i="4" s="1"/>
  <c r="K191" i="4"/>
  <c r="B191" i="4" s="1"/>
  <c r="K271" i="4"/>
  <c r="B271" i="4" s="1"/>
  <c r="K1007" i="4"/>
  <c r="K1103" i="4"/>
  <c r="B1103" i="4" s="1"/>
  <c r="K1058" i="4"/>
  <c r="B1058" i="4" s="1"/>
  <c r="K1053" i="4"/>
  <c r="K1049" i="4"/>
  <c r="B1049" i="4" s="1"/>
  <c r="K1121" i="4"/>
  <c r="B1121" i="4" s="1"/>
  <c r="K1116" i="4"/>
  <c r="B1116" i="4" s="1"/>
  <c r="K1111" i="4"/>
  <c r="K1203" i="4"/>
  <c r="K1198" i="4"/>
  <c r="B1198" i="4" s="1"/>
  <c r="K1194" i="4"/>
  <c r="B1194" i="4" s="1"/>
  <c r="I1685" i="4"/>
  <c r="K415" i="4"/>
  <c r="B415" i="4" s="1"/>
  <c r="K511" i="4"/>
  <c r="B511" i="4" s="1"/>
  <c r="K751" i="4"/>
  <c r="B751" i="4" s="1"/>
  <c r="K831" i="4"/>
  <c r="K1057" i="4"/>
  <c r="B1057" i="4" s="1"/>
  <c r="K1052" i="4"/>
  <c r="B1052" i="4" s="1"/>
  <c r="K1047" i="4"/>
  <c r="B1047" i="4" s="1"/>
  <c r="K1124" i="4"/>
  <c r="K1120" i="4"/>
  <c r="K1115" i="4"/>
  <c r="B1115" i="4" s="1"/>
  <c r="K1110" i="4"/>
  <c r="B1110" i="4" s="1"/>
  <c r="K1202" i="4"/>
  <c r="B1202" i="4" s="1"/>
  <c r="K1197" i="4"/>
  <c r="B1197" i="4" s="1"/>
  <c r="K1193" i="4"/>
  <c r="B1193" i="4" s="1"/>
  <c r="K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K1288" i="4"/>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K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K1647" i="4"/>
  <c r="B1647" i="4" s="1"/>
  <c r="I1599" i="4"/>
  <c r="H900" i="4"/>
  <c r="H886" i="4"/>
  <c r="H899" i="4"/>
  <c r="H894" i="4"/>
  <c r="H890" i="4"/>
  <c r="H896" i="4"/>
  <c r="H898" i="4"/>
  <c r="H893" i="4"/>
  <c r="H889" i="4"/>
  <c r="I1016" i="4"/>
  <c r="H1119" i="4"/>
  <c r="K67" i="4"/>
  <c r="B67" i="4" s="1"/>
  <c r="K65" i="4"/>
  <c r="B65" i="4" s="1"/>
  <c r="K62" i="4"/>
  <c r="B62" i="4" s="1"/>
  <c r="K60" i="4"/>
  <c r="B60" i="4" s="1"/>
  <c r="K58" i="4"/>
  <c r="B58" i="4" s="1"/>
  <c r="K55" i="4"/>
  <c r="I136" i="4"/>
  <c r="K143" i="4"/>
  <c r="B143" i="4" s="1"/>
  <c r="I152" i="4"/>
  <c r="K159" i="4"/>
  <c r="I328" i="4"/>
  <c r="K335" i="4"/>
  <c r="B335" i="4" s="1"/>
  <c r="I424" i="4"/>
  <c r="I504" i="4"/>
  <c r="I584" i="4"/>
  <c r="K591" i="4"/>
  <c r="B591" i="4" s="1"/>
  <c r="I664" i="4"/>
  <c r="K671" i="4"/>
  <c r="B671" i="4" s="1"/>
  <c r="I696" i="4"/>
  <c r="K703" i="4"/>
  <c r="B703" i="4" s="1"/>
  <c r="I872" i="4"/>
  <c r="K879" i="4"/>
  <c r="B879" i="4" s="1"/>
  <c r="I936" i="4"/>
  <c r="K943" i="4"/>
  <c r="B943" i="4" s="1"/>
  <c r="I968" i="4"/>
  <c r="K975" i="4"/>
  <c r="B975" i="4" s="1"/>
  <c r="H991" i="4"/>
  <c r="I1096" i="4"/>
  <c r="H1199" i="4"/>
  <c r="I1224" i="4"/>
  <c r="K1231" i="4"/>
  <c r="I1256" i="4"/>
  <c r="I1247" i="4"/>
  <c r="K1263" i="4"/>
  <c r="J469" i="4"/>
  <c r="M469" i="4" s="1"/>
  <c r="I1621" i="4"/>
  <c r="K1624" i="4"/>
  <c r="I1269" i="4"/>
  <c r="K1272" i="4"/>
  <c r="I1445" i="4"/>
  <c r="K1448" i="4"/>
  <c r="B1448" i="4" s="1"/>
  <c r="I1381" i="4"/>
  <c r="I88" i="4"/>
  <c r="K95" i="4"/>
  <c r="B95" i="4" s="1"/>
  <c r="I200" i="4"/>
  <c r="K207" i="4"/>
  <c r="B207" i="4" s="1"/>
  <c r="I296" i="4"/>
  <c r="K303" i="4"/>
  <c r="B303" i="4" s="1"/>
  <c r="I312" i="4"/>
  <c r="K319" i="4"/>
  <c r="B319" i="4" s="1"/>
  <c r="I568" i="4"/>
  <c r="K575" i="4"/>
  <c r="B575" i="4" s="1"/>
  <c r="I648" i="4"/>
  <c r="K655" i="4"/>
  <c r="I680" i="4"/>
  <c r="K687" i="4"/>
  <c r="B687" i="4" s="1"/>
  <c r="I952" i="4"/>
  <c r="K959" i="4"/>
  <c r="I899" i="4"/>
  <c r="K995" i="4"/>
  <c r="B995" i="4" s="1"/>
  <c r="I897" i="4"/>
  <c r="K993" i="4"/>
  <c r="I894" i="4"/>
  <c r="K990" i="4"/>
  <c r="B990" i="4" s="1"/>
  <c r="I892" i="4"/>
  <c r="K988" i="4"/>
  <c r="B988" i="4" s="1"/>
  <c r="I890" i="4"/>
  <c r="K986" i="4"/>
  <c r="B986" i="4" s="1"/>
  <c r="I887" i="4"/>
  <c r="K983" i="4"/>
  <c r="I1064" i="4"/>
  <c r="K1071" i="4"/>
  <c r="B1071" i="4" s="1"/>
  <c r="I1199" i="4"/>
  <c r="K1215" i="4"/>
  <c r="H1253" i="4"/>
  <c r="I1605" i="4"/>
  <c r="K1608" i="4"/>
  <c r="B1608" i="4" s="1"/>
  <c r="I1541" i="4"/>
  <c r="K1544" i="4"/>
  <c r="B1544" i="4" s="1"/>
  <c r="J853" i="4"/>
  <c r="M853" i="4" s="1"/>
  <c r="I248" i="4"/>
  <c r="K255" i="4"/>
  <c r="B255" i="4" s="1"/>
  <c r="H40" i="4"/>
  <c r="K68" i="4"/>
  <c r="B68" i="4" s="1"/>
  <c r="K66" i="4"/>
  <c r="B66" i="4" s="1"/>
  <c r="K64" i="4"/>
  <c r="B64" i="4" s="1"/>
  <c r="K61" i="4"/>
  <c r="K59" i="4"/>
  <c r="B59" i="4" s="1"/>
  <c r="K57" i="4"/>
  <c r="B57" i="4" s="1"/>
  <c r="K54" i="4"/>
  <c r="B54" i="4" s="1"/>
  <c r="I120" i="4"/>
  <c r="K127" i="4"/>
  <c r="B127" i="4" s="1"/>
  <c r="I232" i="4"/>
  <c r="K239" i="4"/>
  <c r="I344" i="4"/>
  <c r="I552" i="4"/>
  <c r="K559" i="4"/>
  <c r="I616" i="4"/>
  <c r="K623" i="4"/>
  <c r="B623" i="4" s="1"/>
  <c r="I632" i="4"/>
  <c r="K639" i="4"/>
  <c r="B639" i="4" s="1"/>
  <c r="H776" i="4"/>
  <c r="H767" i="4"/>
  <c r="I792" i="4"/>
  <c r="K799" i="4"/>
  <c r="H904" i="4"/>
  <c r="I1080" i="4"/>
  <c r="K1087" i="4"/>
  <c r="B1087" i="4" s="1"/>
  <c r="I1128" i="4"/>
  <c r="K1135" i="4"/>
  <c r="B1135" i="4" s="1"/>
  <c r="I1144" i="4"/>
  <c r="I1176" i="4"/>
  <c r="K1183" i="4"/>
  <c r="I1573" i="4"/>
  <c r="K1576" i="4"/>
  <c r="B1576" i="4" s="1"/>
  <c r="I1557" i="4"/>
  <c r="K1560" i="4"/>
  <c r="B1560" i="4" s="1"/>
  <c r="I1301" i="4"/>
  <c r="K1304" i="4"/>
  <c r="B1304" i="4" s="1"/>
  <c r="K37" i="4"/>
  <c r="B37" i="4" s="1"/>
  <c r="I600" i="4"/>
  <c r="K607" i="4"/>
  <c r="I712" i="4"/>
  <c r="K719" i="4"/>
  <c r="B719" i="4" s="1"/>
  <c r="I767" i="4"/>
  <c r="K783" i="4"/>
  <c r="I840" i="4"/>
  <c r="K847" i="4"/>
  <c r="B847" i="4" s="1"/>
  <c r="I904" i="4"/>
  <c r="K911" i="4"/>
  <c r="I1000" i="4"/>
  <c r="I1032" i="4"/>
  <c r="K1039" i="4"/>
  <c r="B1039" i="4" s="1"/>
  <c r="I900" i="4"/>
  <c r="K996" i="4"/>
  <c r="I898" i="4"/>
  <c r="K994" i="4"/>
  <c r="B994" i="4" s="1"/>
  <c r="I896" i="4"/>
  <c r="K992" i="4"/>
  <c r="B992" i="4" s="1"/>
  <c r="I893" i="4"/>
  <c r="K989" i="4"/>
  <c r="I891" i="4"/>
  <c r="K987" i="4"/>
  <c r="B987" i="4" s="1"/>
  <c r="I889" i="4"/>
  <c r="K985" i="4"/>
  <c r="I886" i="4"/>
  <c r="K982" i="4"/>
  <c r="B982" i="4" s="1"/>
  <c r="I1160" i="4"/>
  <c r="I1509" i="4"/>
  <c r="K1512" i="4"/>
  <c r="H536" i="4"/>
  <c r="H527" i="4"/>
  <c r="I991" i="4"/>
  <c r="I536" i="4"/>
  <c r="I527" i="4"/>
  <c r="I488" i="4"/>
  <c r="H1365" i="4"/>
  <c r="H1352" i="4"/>
  <c r="H184" i="4"/>
  <c r="I184" i="4"/>
  <c r="I1208" i="4"/>
  <c r="H1208" i="4"/>
  <c r="H1128" i="4"/>
  <c r="I1119" i="4"/>
  <c r="H968" i="4"/>
  <c r="H1055" i="4"/>
  <c r="I1055" i="4"/>
  <c r="H31" i="4" l="1"/>
  <c r="B898" i="4"/>
  <c r="B1557" i="4"/>
  <c r="B1605" i="4"/>
  <c r="B1640" i="4"/>
  <c r="K1477" i="4"/>
  <c r="B1477" i="4"/>
  <c r="B840" i="4"/>
  <c r="B1064" i="4"/>
  <c r="B894" i="4"/>
  <c r="B936" i="4"/>
  <c r="B886" i="4"/>
  <c r="B1301" i="4"/>
  <c r="B1573" i="4"/>
  <c r="K1381" i="4"/>
  <c r="B1381" i="4"/>
  <c r="B504" i="4"/>
  <c r="H1589" i="4"/>
  <c r="B1528" i="4"/>
  <c r="B27" i="4"/>
  <c r="B488" i="4"/>
  <c r="B1160" i="4"/>
  <c r="B1176" i="4"/>
  <c r="B632" i="4"/>
  <c r="I261" i="4"/>
  <c r="B36" i="4"/>
  <c r="B35" i="4"/>
  <c r="B1000" i="4"/>
  <c r="B712" i="4"/>
  <c r="B899" i="4"/>
  <c r="B1509" i="4"/>
  <c r="B1128" i="4"/>
  <c r="B887" i="4"/>
  <c r="B952" i="4"/>
  <c r="B648" i="4"/>
  <c r="B1247" i="4"/>
  <c r="B968" i="4"/>
  <c r="B152" i="4"/>
  <c r="B1685" i="4"/>
  <c r="B1653" i="4"/>
  <c r="M24" i="4"/>
  <c r="J21" i="4"/>
  <c r="J8" i="4"/>
  <c r="H168" i="4"/>
  <c r="I1637" i="4"/>
  <c r="I168" i="4"/>
  <c r="I405" i="4"/>
  <c r="K280" i="4"/>
  <c r="B280" i="4" s="1"/>
  <c r="K1333" i="4"/>
  <c r="B1333" i="4" s="1"/>
  <c r="K1461" i="4"/>
  <c r="B1461" i="4" s="1"/>
  <c r="K1365" i="4"/>
  <c r="B1365" i="4" s="1"/>
  <c r="K920" i="4"/>
  <c r="B920" i="4" s="1"/>
  <c r="K1493" i="4"/>
  <c r="B1493" i="4" s="1"/>
  <c r="I213" i="4"/>
  <c r="K1640" i="4"/>
  <c r="K264" i="4"/>
  <c r="B264" i="4" s="1"/>
  <c r="I277" i="4"/>
  <c r="K408" i="4"/>
  <c r="B408" i="4" s="1"/>
  <c r="I917" i="4"/>
  <c r="K216" i="4"/>
  <c r="B216" i="4" s="1"/>
  <c r="H1525" i="4"/>
  <c r="I63" i="4"/>
  <c r="I1592" i="4"/>
  <c r="K111" i="4"/>
  <c r="B111" i="4" s="1"/>
  <c r="K1352" i="4"/>
  <c r="B1352" i="4" s="1"/>
  <c r="K1247" i="4"/>
  <c r="I773" i="4"/>
  <c r="K808" i="4"/>
  <c r="B808" i="4" s="1"/>
  <c r="H104" i="4"/>
  <c r="H56" i="4" s="1"/>
  <c r="K1317" i="4"/>
  <c r="B1317" i="4" s="1"/>
  <c r="I1029" i="4"/>
  <c r="I104" i="4"/>
  <c r="K776" i="4"/>
  <c r="B776" i="4" s="1"/>
  <c r="K1016" i="4"/>
  <c r="B1016" i="4" s="1"/>
  <c r="K728" i="4"/>
  <c r="B728" i="4" s="1"/>
  <c r="I805" i="4"/>
  <c r="I725" i="4"/>
  <c r="K1528" i="4"/>
  <c r="K1653" i="4"/>
  <c r="I1525" i="4"/>
  <c r="H984" i="4"/>
  <c r="I1013" i="4"/>
  <c r="K744" i="4"/>
  <c r="B744" i="4" s="1"/>
  <c r="K991" i="4"/>
  <c r="B991" i="4" s="1"/>
  <c r="K1199" i="4"/>
  <c r="B1199" i="4" s="1"/>
  <c r="I1048" i="4"/>
  <c r="K175" i="4"/>
  <c r="B175" i="4" s="1"/>
  <c r="K536" i="4"/>
  <c r="B536" i="4" s="1"/>
  <c r="K1032" i="4"/>
  <c r="B1032" i="4" s="1"/>
  <c r="K1301" i="4"/>
  <c r="K1573" i="4"/>
  <c r="K1445" i="4"/>
  <c r="B1445" i="4" s="1"/>
  <c r="K1621" i="4"/>
  <c r="B1621" i="4" s="1"/>
  <c r="K968" i="4"/>
  <c r="K1599" i="4"/>
  <c r="B1599" i="4" s="1"/>
  <c r="I821" i="4"/>
  <c r="K1685" i="4"/>
  <c r="K1509" i="4"/>
  <c r="K1119" i="4"/>
  <c r="B1119" i="4" s="1"/>
  <c r="K184" i="4"/>
  <c r="B184" i="4" s="1"/>
  <c r="K1055" i="4"/>
  <c r="B1055" i="4" s="1"/>
  <c r="K488" i="4"/>
  <c r="K1557" i="4"/>
  <c r="I760" i="4"/>
  <c r="K1541" i="4"/>
  <c r="B1541" i="4" s="1"/>
  <c r="I741" i="4"/>
  <c r="K1269" i="4"/>
  <c r="B1269" i="4" s="1"/>
  <c r="K1285" i="4"/>
  <c r="B1285" i="4" s="1"/>
  <c r="K527" i="4"/>
  <c r="B527" i="4" s="1"/>
  <c r="K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K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K1669" i="4"/>
  <c r="B1669" i="4" s="1"/>
  <c r="H725" i="4"/>
  <c r="H645" i="4"/>
  <c r="H293" i="4"/>
  <c r="H1173" i="4"/>
  <c r="H261" i="4"/>
  <c r="H865" i="4"/>
  <c r="H17" i="4" s="1"/>
  <c r="H693" i="4"/>
  <c r="H277" i="4"/>
  <c r="H149" i="4"/>
  <c r="H677" i="4"/>
  <c r="H549" i="4"/>
  <c r="H405" i="4"/>
  <c r="H341" i="4"/>
  <c r="H213" i="4"/>
  <c r="H117" i="4"/>
  <c r="H895" i="4"/>
  <c r="K1605" i="4"/>
  <c r="H1112" i="4"/>
  <c r="K1160" i="4"/>
  <c r="I1157" i="4"/>
  <c r="I857" i="4"/>
  <c r="K889" i="4"/>
  <c r="B889" i="4" s="1"/>
  <c r="I861" i="4"/>
  <c r="K893" i="4"/>
  <c r="B893" i="4" s="1"/>
  <c r="I866" i="4"/>
  <c r="K898" i="4"/>
  <c r="I901" i="4"/>
  <c r="K904" i="4"/>
  <c r="B904" i="4" s="1"/>
  <c r="I1173" i="4"/>
  <c r="K1176" i="4"/>
  <c r="I341" i="4"/>
  <c r="K344" i="4"/>
  <c r="B344" i="4" s="1"/>
  <c r="I117" i="4"/>
  <c r="K120" i="4"/>
  <c r="B120" i="4" s="1"/>
  <c r="I869" i="4"/>
  <c r="K872" i="4"/>
  <c r="B872" i="4" s="1"/>
  <c r="I693" i="4"/>
  <c r="K696" i="4"/>
  <c r="B696" i="4" s="1"/>
  <c r="I581" i="4"/>
  <c r="K584" i="4"/>
  <c r="B584" i="4" s="1"/>
  <c r="I1205" i="4"/>
  <c r="K1208" i="4"/>
  <c r="B1208" i="4" s="1"/>
  <c r="I479" i="4"/>
  <c r="I997" i="4"/>
  <c r="K1000" i="4"/>
  <c r="I597" i="4"/>
  <c r="K600" i="4"/>
  <c r="B600" i="4" s="1"/>
  <c r="K1144" i="4"/>
  <c r="B1144" i="4" s="1"/>
  <c r="I1141" i="4"/>
  <c r="I1077" i="4"/>
  <c r="K1080" i="4"/>
  <c r="B1080" i="4" s="1"/>
  <c r="I789" i="4"/>
  <c r="K792" i="4"/>
  <c r="B792" i="4" s="1"/>
  <c r="I629" i="4"/>
  <c r="K632" i="4"/>
  <c r="I549" i="4"/>
  <c r="K552" i="4"/>
  <c r="B552" i="4" s="1"/>
  <c r="K25" i="4"/>
  <c r="B25" i="4" s="1"/>
  <c r="K29" i="4"/>
  <c r="B29" i="4" s="1"/>
  <c r="K34" i="4"/>
  <c r="B34" i="4" s="1"/>
  <c r="H37" i="4"/>
  <c r="I855" i="4"/>
  <c r="K887" i="4"/>
  <c r="I860" i="4"/>
  <c r="K892" i="4"/>
  <c r="B892" i="4" s="1"/>
  <c r="I865" i="4"/>
  <c r="K897" i="4"/>
  <c r="B897" i="4" s="1"/>
  <c r="I949" i="4"/>
  <c r="K952" i="4"/>
  <c r="I645" i="4"/>
  <c r="K648" i="4"/>
  <c r="I309" i="4"/>
  <c r="K312" i="4"/>
  <c r="B312" i="4" s="1"/>
  <c r="I85" i="4"/>
  <c r="K88" i="4"/>
  <c r="B88" i="4" s="1"/>
  <c r="I1253" i="4"/>
  <c r="I1240" i="4"/>
  <c r="K1256" i="4"/>
  <c r="B1256" i="4" s="1"/>
  <c r="I133" i="4"/>
  <c r="K136" i="4"/>
  <c r="B136" i="4" s="1"/>
  <c r="K26" i="4"/>
  <c r="B26" i="4" s="1"/>
  <c r="K30" i="4"/>
  <c r="B30" i="4" s="1"/>
  <c r="K35" i="4"/>
  <c r="I1192" i="4"/>
  <c r="I854" i="4"/>
  <c r="K886" i="4"/>
  <c r="I859" i="4"/>
  <c r="K891" i="4"/>
  <c r="B891" i="4" s="1"/>
  <c r="I864" i="4"/>
  <c r="K896" i="4"/>
  <c r="B896" i="4" s="1"/>
  <c r="I868" i="4"/>
  <c r="K900" i="4"/>
  <c r="B900" i="4" s="1"/>
  <c r="H901" i="4"/>
  <c r="I229" i="4"/>
  <c r="K232" i="4"/>
  <c r="B232" i="4" s="1"/>
  <c r="I1349" i="4"/>
  <c r="I1093" i="4"/>
  <c r="K1096" i="4"/>
  <c r="B1096" i="4" s="1"/>
  <c r="I661" i="4"/>
  <c r="K664" i="4"/>
  <c r="B664" i="4" s="1"/>
  <c r="I501" i="4"/>
  <c r="K504" i="4"/>
  <c r="I895" i="4"/>
  <c r="I837" i="4"/>
  <c r="K840" i="4"/>
  <c r="I709" i="4"/>
  <c r="K712" i="4"/>
  <c r="I1125" i="4"/>
  <c r="K1128" i="4"/>
  <c r="H773" i="4"/>
  <c r="H760" i="4"/>
  <c r="I613" i="4"/>
  <c r="K616" i="4"/>
  <c r="B616" i="4" s="1"/>
  <c r="K22" i="4"/>
  <c r="B22" i="4" s="1"/>
  <c r="K27" i="4"/>
  <c r="K32" i="4"/>
  <c r="B32" i="4" s="1"/>
  <c r="K36" i="4"/>
  <c r="I245" i="4"/>
  <c r="K248" i="4"/>
  <c r="B248" i="4" s="1"/>
  <c r="I1061" i="4"/>
  <c r="K1064" i="4"/>
  <c r="I858" i="4"/>
  <c r="K890" i="4"/>
  <c r="B890" i="4" s="1"/>
  <c r="I862" i="4"/>
  <c r="K894" i="4"/>
  <c r="I867" i="4"/>
  <c r="K899" i="4"/>
  <c r="I677" i="4"/>
  <c r="K680" i="4"/>
  <c r="B680" i="4" s="1"/>
  <c r="I565" i="4"/>
  <c r="K568" i="4"/>
  <c r="B568" i="4" s="1"/>
  <c r="I293" i="4"/>
  <c r="K296" i="4"/>
  <c r="B296" i="4" s="1"/>
  <c r="I197" i="4"/>
  <c r="K200" i="4"/>
  <c r="B200" i="4" s="1"/>
  <c r="I1221" i="4"/>
  <c r="K1224" i="4"/>
  <c r="B1224" i="4" s="1"/>
  <c r="I933" i="4"/>
  <c r="K936" i="4"/>
  <c r="I421" i="4"/>
  <c r="K424" i="4"/>
  <c r="B424" i="4" s="1"/>
  <c r="I325" i="4"/>
  <c r="K328" i="4"/>
  <c r="B328" i="4" s="1"/>
  <c r="I149" i="4"/>
  <c r="K152" i="4"/>
  <c r="K23" i="4"/>
  <c r="B23" i="4" s="1"/>
  <c r="K28" i="4"/>
  <c r="B28" i="4" s="1"/>
  <c r="K33" i="4"/>
  <c r="B33" i="4" s="1"/>
  <c r="I533" i="4"/>
  <c r="I520" i="4"/>
  <c r="I485" i="4"/>
  <c r="H533" i="4"/>
  <c r="H520" i="4"/>
  <c r="H181" i="4"/>
  <c r="I181" i="4"/>
  <c r="H1192" i="4"/>
  <c r="B613" i="4" l="1"/>
  <c r="B760" i="4"/>
  <c r="B661" i="4"/>
  <c r="B859" i="4"/>
  <c r="B901" i="4"/>
  <c r="B805" i="4"/>
  <c r="B245" i="4"/>
  <c r="B709" i="4"/>
  <c r="B984" i="4"/>
  <c r="B741" i="4"/>
  <c r="K261" i="4"/>
  <c r="B261" i="4" s="1"/>
  <c r="B1221" i="4"/>
  <c r="B1125" i="4"/>
  <c r="B1349" i="4"/>
  <c r="B789" i="4"/>
  <c r="B821" i="4"/>
  <c r="K1637" i="4"/>
  <c r="B1637" i="4"/>
  <c r="B479" i="4"/>
  <c r="I1589" i="4"/>
  <c r="B858" i="4"/>
  <c r="B501" i="4"/>
  <c r="B857" i="4"/>
  <c r="K1589" i="4"/>
  <c r="I31" i="4"/>
  <c r="M8" i="4"/>
  <c r="M21" i="4"/>
  <c r="K405" i="4"/>
  <c r="B405" i="4" s="1"/>
  <c r="J5" i="4"/>
  <c r="H24" i="4"/>
  <c r="K277" i="4"/>
  <c r="B277" i="4" s="1"/>
  <c r="H165" i="4"/>
  <c r="I19" i="4"/>
  <c r="I14" i="4"/>
  <c r="I12" i="4"/>
  <c r="I18" i="4"/>
  <c r="I9" i="4"/>
  <c r="K213" i="4"/>
  <c r="B213" i="4" s="1"/>
  <c r="I165" i="4"/>
  <c r="I11" i="4"/>
  <c r="I20" i="4"/>
  <c r="I17" i="4"/>
  <c r="I10" i="4"/>
  <c r="I7" i="4"/>
  <c r="I13" i="4"/>
  <c r="I16" i="4"/>
  <c r="I6" i="4"/>
  <c r="K805" i="4"/>
  <c r="K1592" i="4"/>
  <c r="B1592" i="4" s="1"/>
  <c r="I56" i="4"/>
  <c r="K917" i="4"/>
  <c r="B917" i="4" s="1"/>
  <c r="K63" i="4"/>
  <c r="B63" i="4" s="1"/>
  <c r="K1029" i="4"/>
  <c r="B1029" i="4" s="1"/>
  <c r="H101" i="4"/>
  <c r="K773" i="4"/>
  <c r="B773" i="4" s="1"/>
  <c r="K867" i="4"/>
  <c r="B867" i="4" s="1"/>
  <c r="K858" i="4"/>
  <c r="I101" i="4"/>
  <c r="K866" i="4"/>
  <c r="B866" i="4" s="1"/>
  <c r="K857" i="4"/>
  <c r="K868" i="4"/>
  <c r="B868" i="4" s="1"/>
  <c r="K860" i="4"/>
  <c r="B860" i="4" s="1"/>
  <c r="K104" i="4"/>
  <c r="B104" i="4" s="1"/>
  <c r="K725" i="4"/>
  <c r="B725" i="4" s="1"/>
  <c r="K859" i="4"/>
  <c r="K864" i="4"/>
  <c r="B864" i="4" s="1"/>
  <c r="K854" i="4"/>
  <c r="B854" i="4" s="1"/>
  <c r="K1240" i="4"/>
  <c r="B1240" i="4" s="1"/>
  <c r="K865" i="4"/>
  <c r="B865" i="4" s="1"/>
  <c r="K855" i="4"/>
  <c r="B855" i="4" s="1"/>
  <c r="K862" i="4"/>
  <c r="B862" i="4" s="1"/>
  <c r="K1349" i="4"/>
  <c r="K1253" i="4"/>
  <c r="B1253" i="4" s="1"/>
  <c r="K861" i="4"/>
  <c r="B861" i="4" s="1"/>
  <c r="K1013" i="4"/>
  <c r="B1013" i="4" s="1"/>
  <c r="K1525" i="4"/>
  <c r="B1525" i="4" s="1"/>
  <c r="H1045" i="4"/>
  <c r="I757" i="4"/>
  <c r="K933" i="4"/>
  <c r="B933" i="4" s="1"/>
  <c r="K709" i="4"/>
  <c r="K1192" i="4"/>
  <c r="B1192" i="4" s="1"/>
  <c r="K1048" i="4"/>
  <c r="B1048" i="4" s="1"/>
  <c r="K168" i="4"/>
  <c r="B168" i="4" s="1"/>
  <c r="K245" i="4"/>
  <c r="K661" i="4"/>
  <c r="K133" i="4"/>
  <c r="B133" i="4" s="1"/>
  <c r="K629" i="4"/>
  <c r="B629" i="4" s="1"/>
  <c r="K1077" i="4"/>
  <c r="B1077" i="4" s="1"/>
  <c r="K597" i="4"/>
  <c r="B597" i="4" s="1"/>
  <c r="K581" i="4"/>
  <c r="B581" i="4" s="1"/>
  <c r="K1157" i="4"/>
  <c r="B1157" i="4" s="1"/>
  <c r="K984" i="4"/>
  <c r="K1112" i="4"/>
  <c r="B1112" i="4" s="1"/>
  <c r="K741" i="4"/>
  <c r="K565" i="4"/>
  <c r="B565" i="4" s="1"/>
  <c r="K677" i="4"/>
  <c r="B677" i="4" s="1"/>
  <c r="K613" i="4"/>
  <c r="K1141" i="4"/>
  <c r="B1141" i="4" s="1"/>
  <c r="K341" i="4"/>
  <c r="B341" i="4" s="1"/>
  <c r="K760" i="4"/>
  <c r="K821" i="4"/>
  <c r="K325" i="4"/>
  <c r="B325" i="4" s="1"/>
  <c r="K197" i="4"/>
  <c r="B197" i="4" s="1"/>
  <c r="K309" i="4"/>
  <c r="B309" i="4" s="1"/>
  <c r="K1173" i="4"/>
  <c r="B1173" i="4" s="1"/>
  <c r="K520" i="4"/>
  <c r="B520" i="4" s="1"/>
  <c r="K149" i="4"/>
  <c r="B149" i="4" s="1"/>
  <c r="K421" i="4"/>
  <c r="B421" i="4" s="1"/>
  <c r="K1221" i="4"/>
  <c r="K293" i="4"/>
  <c r="B293" i="4" s="1"/>
  <c r="K837" i="4"/>
  <c r="B837" i="4" s="1"/>
  <c r="K229" i="4"/>
  <c r="B229" i="4" s="1"/>
  <c r="K85" i="4"/>
  <c r="B85" i="4" s="1"/>
  <c r="K645" i="4"/>
  <c r="B645" i="4" s="1"/>
  <c r="K949" i="4"/>
  <c r="B949" i="4" s="1"/>
  <c r="I472" i="4"/>
  <c r="K501" i="4"/>
  <c r="K1093" i="4"/>
  <c r="B1093" i="4" s="1"/>
  <c r="K549" i="4"/>
  <c r="B549" i="4" s="1"/>
  <c r="K789" i="4"/>
  <c r="K997" i="4"/>
  <c r="B997" i="4" s="1"/>
  <c r="K693" i="4"/>
  <c r="B693" i="4" s="1"/>
  <c r="K965" i="4"/>
  <c r="B965" i="4" s="1"/>
  <c r="H517" i="4"/>
  <c r="H757" i="4"/>
  <c r="H863" i="4"/>
  <c r="H15" i="4" s="1"/>
  <c r="H1109" i="4"/>
  <c r="H472" i="4"/>
  <c r="H1189" i="4"/>
  <c r="H888" i="4"/>
  <c r="I981" i="4"/>
  <c r="K181" i="4"/>
  <c r="B181" i="4" s="1"/>
  <c r="K485" i="4"/>
  <c r="B485" i="4" s="1"/>
  <c r="I517" i="4"/>
  <c r="K533" i="4"/>
  <c r="B533" i="4" s="1"/>
  <c r="I1109" i="4"/>
  <c r="K1125" i="4"/>
  <c r="I1189" i="4"/>
  <c r="K1205" i="4"/>
  <c r="B1205" i="4" s="1"/>
  <c r="K869" i="4"/>
  <c r="B869" i="4" s="1"/>
  <c r="K117" i="4"/>
  <c r="B117" i="4" s="1"/>
  <c r="K895" i="4"/>
  <c r="B895" i="4" s="1"/>
  <c r="I863" i="4"/>
  <c r="I1237" i="4"/>
  <c r="K479" i="4"/>
  <c r="I888" i="4"/>
  <c r="K1061" i="4"/>
  <c r="B1061" i="4" s="1"/>
  <c r="I1045" i="4"/>
  <c r="K901" i="4"/>
  <c r="I15" i="4" l="1"/>
  <c r="B1589" i="4"/>
  <c r="B1189" i="4"/>
  <c r="I24" i="4"/>
  <c r="K24" i="4" s="1"/>
  <c r="B24" i="4" s="1"/>
  <c r="M5" i="4"/>
  <c r="J2" i="4"/>
  <c r="K56" i="4"/>
  <c r="B56" i="4" s="1"/>
  <c r="K11" i="4"/>
  <c r="B11" i="4" s="1"/>
  <c r="K472" i="4"/>
  <c r="B472" i="4" s="1"/>
  <c r="K757" i="4"/>
  <c r="B757" i="4" s="1"/>
  <c r="K31" i="4"/>
  <c r="B31" i="4" s="1"/>
  <c r="K863" i="4"/>
  <c r="B863" i="4" s="1"/>
  <c r="K14" i="4"/>
  <c r="B14" i="4" s="1"/>
  <c r="K12" i="4"/>
  <c r="B12" i="4" s="1"/>
  <c r="K13" i="4"/>
  <c r="B13" i="4" s="1"/>
  <c r="K19" i="4"/>
  <c r="B19" i="4" s="1"/>
  <c r="K6" i="4"/>
  <c r="B6" i="4" s="1"/>
  <c r="K16" i="4"/>
  <c r="B16" i="4" s="1"/>
  <c r="K20" i="4"/>
  <c r="B20" i="4" s="1"/>
  <c r="K10" i="4"/>
  <c r="B10" i="4" s="1"/>
  <c r="K1237" i="4"/>
  <c r="B1237" i="4" s="1"/>
  <c r="K9" i="4"/>
  <c r="B9" i="4" s="1"/>
  <c r="K18" i="4"/>
  <c r="B18" i="4" s="1"/>
  <c r="K17" i="4"/>
  <c r="B17" i="4" s="1"/>
  <c r="K7" i="4"/>
  <c r="B7" i="4" s="1"/>
  <c r="K165" i="4"/>
  <c r="B165" i="4" s="1"/>
  <c r="K1109" i="4"/>
  <c r="B1109" i="4" s="1"/>
  <c r="K1189" i="4"/>
  <c r="K517" i="4"/>
  <c r="B517" i="4" s="1"/>
  <c r="K1045" i="4"/>
  <c r="B1045" i="4" s="1"/>
  <c r="K981" i="4"/>
  <c r="B981" i="4" s="1"/>
  <c r="H885" i="4"/>
  <c r="H856" i="4"/>
  <c r="H8" i="4" s="1"/>
  <c r="H53" i="4"/>
  <c r="H21" i="4" s="1"/>
  <c r="H469" i="4"/>
  <c r="I885" i="4"/>
  <c r="I856" i="4"/>
  <c r="K888" i="4"/>
  <c r="B888" i="4" s="1"/>
  <c r="K101" i="4"/>
  <c r="B101" i="4" s="1"/>
  <c r="I53" i="4"/>
  <c r="I469" i="4"/>
  <c r="B469" i="4" l="1"/>
  <c r="I8" i="4"/>
  <c r="I21" i="4"/>
  <c r="K15" i="4"/>
  <c r="B15" i="4" s="1"/>
  <c r="K885" i="4"/>
  <c r="B885" i="4" s="1"/>
  <c r="I853" i="4"/>
  <c r="H853" i="4"/>
  <c r="H5" i="4" s="1"/>
  <c r="K53" i="4"/>
  <c r="B53" i="4" s="1"/>
  <c r="K469" i="4"/>
  <c r="K856" i="4"/>
  <c r="B856" i="4" s="1"/>
  <c r="I5" i="4" l="1"/>
  <c r="K8" i="4"/>
  <c r="B8" i="4" s="1"/>
  <c r="K853" i="4"/>
  <c r="B853" i="4" s="1"/>
  <c r="K21" i="4"/>
  <c r="B21" i="4" s="1"/>
  <c r="K5" i="4" l="1"/>
  <c r="B5" i="4" s="1"/>
</calcChain>
</file>

<file path=xl/comments1.xml><?xml version="1.0" encoding="utf-8"?>
<comments xmlns="http://schemas.openxmlformats.org/spreadsheetml/2006/main">
  <authors>
    <author>Maia Gotiashvili</author>
    <author>Darejan Iakobishvili</author>
  </authors>
  <commentList>
    <comment ref="K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L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L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L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L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M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L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<sst xmlns="http://schemas.openxmlformats.org/spreadsheetml/2006/main" count="4282" uniqueCount="613">
  <si>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</si>
  <si>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</si>
  <si>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</si>
  <si>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</si>
  <si>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</si>
  <si>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</si>
  <si>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</si>
  <si>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</si>
  <si>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</si>
  <si>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</si>
  <si>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</si>
  <si>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</si>
  <si>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</si>
  <si>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</si>
  <si>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</si>
  <si>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</si>
  <si>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</si>
  <si>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</si>
  <si>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</si>
  <si>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</si>
  <si>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</si>
  <si>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</si>
  <si>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</si>
  <si>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</si>
  <si>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</si>
  <si>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</si>
  <si>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</si>
  <si>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</si>
  <si>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</si>
  <si>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</si>
  <si>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</si>
  <si>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</si>
  <si>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</si>
  <si>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</si>
  <si>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</si>
  <si>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</si>
  <si>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</si>
  <si>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</si>
  <si>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</si>
  <si>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</si>
  <si>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</si>
  <si>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</si>
  <si>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</si>
  <si>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</si>
  <si>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</si>
  <si>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</si>
  <si>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</si>
  <si>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</si>
  <si>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</si>
  <si>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</si>
  <si>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</si>
  <si>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</si>
  <si>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</si>
  <si>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</si>
  <si>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</si>
  <si>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</si>
  <si>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</si>
  <si>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</si>
  <si>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</si>
  <si>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</si>
  <si>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</si>
  <si>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</si>
  <si>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</si>
  <si>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</si>
  <si>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</si>
  <si>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</si>
  <si>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</si>
  <si>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</si>
  <si>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</si>
  <si>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</si>
  <si>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</si>
  <si>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</si>
  <si>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</si>
  <si>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</si>
  <si>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</si>
  <si>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</si>
  <si>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</si>
  <si>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</si>
  <si>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</si>
  <si>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</si>
  <si>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</si>
  <si>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</si>
  <si>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</si>
  <si>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</si>
  <si>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</si>
  <si>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</si>
  <si>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</si>
  <si>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</si>
  <si>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</si>
  <si>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</si>
  <si>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</si>
  <si>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</si>
  <si>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</si>
  <si>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</si>
  <si>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</si>
  <si>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</si>
  <si>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</si>
  <si>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</si>
  <si>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</si>
  <si>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</si>
  <si>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</si>
  <si>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</si>
  <si>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</si>
  <si>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</si>
  <si>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</si>
  <si>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</si>
  <si>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</si>
  <si>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</si>
  <si>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</si>
  <si>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</si>
  <si>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</si>
  <si>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</si>
  <si>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</si>
  <si>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</si>
  <si>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</si>
  <si>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</si>
  <si>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</si>
  <si>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</si>
  <si>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</si>
  <si>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</si>
  <si>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</si>
  <si>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</si>
  <si>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</si>
  <si>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</si>
  <si>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</si>
  <si>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</si>
  <si>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</si>
  <si>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</si>
  <si>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</si>
  <si>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</si>
  <si>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</si>
  <si>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</si>
  <si>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</si>
  <si>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</si>
  <si>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</si>
  <si>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</si>
  <si>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</si>
  <si>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</si>
  <si>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</si>
  <si>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</si>
  <si>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</si>
  <si>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</si>
  <si>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</si>
  <si>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</si>
  <si>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</si>
  <si>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</si>
  <si>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</si>
  <si>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</si>
  <si>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</si>
  <si>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</si>
  <si>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</si>
  <si>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</si>
  <si>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</si>
  <si>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</si>
  <si>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</si>
  <si>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</si>
  <si>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</si>
  <si>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</si>
  <si>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</si>
  <si>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</si>
  <si>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</si>
  <si>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</si>
  <si>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</si>
  <si>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</si>
  <si>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</si>
  <si>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</si>
  <si>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</si>
  <si>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</si>
  <si>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</si>
  <si>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</si>
  <si>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</si>
  <si>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</si>
  <si>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</si>
  <si>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</si>
  <si>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</si>
  <si>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</si>
  <si>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</si>
  <si>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</si>
  <si>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</si>
  <si>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</si>
  <si>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</si>
  <si>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</si>
  <si>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</si>
  <si>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</si>
  <si>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</si>
  <si>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</si>
  <si>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</si>
  <si>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</si>
  <si>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</si>
  <si>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</si>
  <si>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</si>
  <si>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</si>
  <si>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</si>
  <si>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</si>
  <si>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</si>
  <si>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</si>
  <si>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</si>
  <si>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</si>
  <si>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</si>
  <si>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</si>
  <si>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</si>
  <si>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</si>
  <si>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</si>
  <si>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</si>
  <si>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</si>
  <si>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</si>
  <si>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</si>
  <si>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</si>
  <si>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</si>
  <si>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</si>
  <si>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</si>
  <si>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</si>
  <si>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</si>
  <si>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</si>
  <si>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</si>
  <si>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</si>
  <si>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სასწრაფო, გადაუდებელი დახმარება, სამედიცინო ტრანსპორტირება და სოფლის ექიმი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</si>
  <si>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</si>
  <si>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</si>
  <si>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</si>
  <si>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</si>
  <si>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</si>
  <si>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გადახრა</t>
  </si>
  <si>
    <t xml:space="preserve">გადახრა </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</si>
  <si>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</si>
  <si>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</si>
  <si>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</si>
  <si>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</si>
  <si>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</si>
  <si>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</si>
  <si>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</si>
  <si>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</si>
  <si>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</si>
  <si>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</si>
  <si>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</si>
  <si>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</si>
  <si>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</si>
  <si>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</si>
  <si>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</si>
  <si>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</si>
  <si>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</si>
  <si>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</si>
  <si>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</si>
  <si>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</si>
  <si>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</si>
  <si>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</si>
  <si>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</si>
  <si>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</si>
  <si>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</si>
  <si>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</si>
  <si>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</si>
  <si>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</si>
  <si>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</si>
  <si>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</si>
  <si>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</si>
  <si>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</si>
  <si>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</si>
  <si>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</si>
  <si>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</si>
  <si>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</si>
  <si>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</si>
  <si>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</si>
  <si>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</si>
  <si>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</si>
  <si>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</si>
  <si>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</si>
  <si>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</si>
  <si>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</si>
  <si>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</si>
  <si>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</si>
  <si>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</si>
  <si>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</si>
  <si>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</si>
  <si>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</si>
  <si>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</si>
  <si>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</si>
  <si>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</si>
  <si>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</si>
  <si>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</si>
  <si>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</si>
  <si>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</si>
  <si>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</si>
  <si>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</si>
  <si>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</si>
  <si>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</si>
  <si>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</si>
  <si>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</si>
  <si>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</si>
  <si>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</si>
  <si>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</si>
  <si>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</si>
  <si>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</si>
  <si>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</si>
  <si>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</si>
  <si>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</si>
  <si>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</si>
  <si>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</si>
  <si>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</si>
  <si>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</si>
  <si>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</si>
  <si>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</si>
  <si>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</si>
  <si>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</si>
  <si>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</si>
  <si>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</si>
  <si>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</si>
  <si>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</si>
  <si>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</si>
  <si>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</si>
  <si>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</si>
  <si>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</si>
  <si>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</si>
  <si>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</si>
  <si>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</si>
  <si>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</si>
  <si>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</si>
  <si>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</si>
  <si>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</si>
  <si>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</si>
  <si>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</si>
  <si>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</si>
  <si>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</si>
  <si>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</si>
  <si>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</si>
  <si>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</si>
  <si>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</si>
  <si>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</si>
  <si>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</si>
  <si>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</si>
  <si>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</si>
  <si>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</si>
  <si>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</si>
  <si>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</si>
  <si>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</si>
  <si>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</si>
  <si>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</si>
  <si>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</si>
  <si>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</si>
  <si>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</si>
  <si>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</si>
  <si>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</si>
  <si>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</si>
  <si>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</si>
  <si>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</si>
  <si>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</si>
  <si>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</si>
  <si>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</si>
  <si>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</si>
  <si>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</si>
  <si>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</si>
  <si>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</si>
  <si>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</si>
  <si>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</si>
  <si>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</si>
  <si>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</si>
  <si>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</si>
  <si>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</si>
  <si>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</si>
  <si>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</si>
  <si>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</si>
  <si>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</si>
  <si>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</si>
  <si>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</si>
  <si>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</si>
  <si>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</si>
  <si>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</si>
  <si>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</si>
  <si>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</si>
  <si>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</si>
  <si>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</si>
  <si>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</si>
  <si>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</si>
  <si>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</si>
  <si>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</si>
  <si>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</si>
  <si>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</si>
  <si>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</si>
  <si>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</si>
  <si>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</si>
  <si>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</si>
  <si>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</si>
  <si>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</si>
  <si>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</si>
  <si>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</si>
  <si>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</si>
  <si>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</si>
  <si>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</si>
  <si>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</si>
  <si>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</si>
  <si>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</si>
  <si>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</si>
  <si>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</si>
  <si>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</si>
  <si>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</si>
  <si>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</si>
  <si>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</si>
  <si>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</si>
  <si>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</si>
  <si>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</si>
  <si>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</si>
  <si>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</si>
  <si>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</si>
  <si>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</si>
  <si>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</si>
  <si>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</si>
  <si>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</si>
  <si>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</si>
  <si>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</si>
  <si>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</si>
  <si>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</si>
  <si>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</si>
  <si>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</si>
  <si>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</si>
  <si>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</si>
  <si>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</si>
  <si>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</si>
  <si>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</si>
  <si>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</si>
  <si>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</si>
  <si>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</si>
  <si>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</si>
  <si>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</si>
  <si>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</si>
  <si>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</si>
  <si>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</si>
  <si>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</si>
  <si>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</si>
  <si>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</si>
  <si>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</si>
  <si>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</si>
  <si>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</si>
  <si>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</si>
  <si>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</si>
  <si>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</si>
  <si>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</si>
  <si>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</si>
  <si>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</si>
  <si>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</si>
  <si>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</si>
  <si>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</si>
  <si>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</si>
  <si>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</si>
  <si>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</si>
  <si>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</si>
  <si>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</si>
  <si>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</si>
  <si>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</si>
  <si>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</si>
  <si>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</si>
  <si>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</si>
  <si>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</si>
  <si>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</si>
  <si>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</si>
  <si>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</si>
  <si>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</si>
  <si>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</si>
  <si>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</si>
  <si>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</si>
  <si>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</si>
  <si>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</si>
  <si>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</si>
  <si>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</si>
  <si>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</si>
  <si>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</si>
  <si>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</si>
  <si>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</si>
  <si>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</si>
  <si>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</si>
  <si>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</si>
  <si>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</si>
  <si>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</si>
  <si>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</si>
  <si>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</si>
  <si>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</si>
  <si>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</si>
  <si>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</si>
  <si>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</si>
  <si>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</si>
  <si>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</si>
  <si>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</si>
  <si>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</si>
  <si>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</si>
  <si>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</si>
  <si>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</si>
  <si>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</si>
  <si>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</si>
  <si>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</si>
  <si>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</si>
  <si>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</si>
  <si>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</si>
  <si>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</si>
  <si>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</si>
  <si>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</si>
  <si>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</si>
  <si>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</si>
  <si>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</si>
  <si>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</si>
  <si>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</si>
  <si>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</si>
  <si>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</si>
  <si>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</si>
  <si>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</si>
  <si>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</si>
  <si>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</si>
  <si>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</si>
  <si>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</si>
  <si>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</si>
  <si>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</si>
  <si>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</si>
  <si>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</si>
  <si>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</si>
  <si>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</si>
  <si>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</si>
  <si>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</si>
  <si>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</si>
  <si>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</si>
  <si>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</si>
  <si>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</si>
  <si>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</si>
  <si>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</si>
  <si>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</si>
  <si>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</si>
  <si>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</si>
  <si>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</si>
  <si>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</si>
  <si>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</si>
  <si>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</si>
  <si>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</si>
  <si>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</si>
  <si>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</si>
  <si>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</si>
  <si>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</si>
  <si>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</si>
  <si>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</si>
  <si>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</si>
  <si>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</si>
  <si>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</si>
  <si>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</si>
  <si>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</si>
  <si>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</si>
  <si>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</si>
  <si>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</si>
  <si>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</si>
  <si>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</si>
  <si>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</si>
  <si>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</si>
  <si>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</si>
  <si>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</si>
  <si>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</si>
  <si>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</si>
  <si>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</si>
  <si>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</si>
  <si>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</si>
  <si>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</si>
  <si>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</si>
  <si>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</si>
  <si>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</si>
  <si>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</si>
  <si>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</si>
  <si>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</si>
  <si>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</si>
  <si>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</si>
  <si>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</si>
  <si>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</si>
  <si>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</si>
  <si>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</si>
  <si>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</si>
  <si>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</si>
  <si>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</si>
  <si>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</si>
  <si>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</si>
  <si>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</si>
  <si>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</si>
  <si>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</si>
  <si>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</si>
  <si>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</si>
  <si>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</si>
  <si>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</si>
  <si>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</si>
  <si>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</si>
  <si>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</si>
  <si>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</si>
  <si>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</si>
  <si>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</si>
  <si>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</si>
  <si>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</si>
  <si>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</si>
  <si>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</si>
  <si>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</si>
  <si>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</si>
  <si>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</si>
  <si>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</si>
  <si>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</si>
  <si>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</si>
  <si>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1953 გადავიტანე  სასწრაფოს აპარატში შრომის ანაზღაურებისთვის</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</si>
  <si>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</si>
  <si>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</si>
  <si>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</si>
  <si>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</si>
  <si>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</si>
  <si>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</si>
  <si>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</si>
  <si>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</si>
  <si>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</si>
  <si>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</si>
  <si>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</si>
  <si>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</si>
  <si>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</si>
  <si>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</si>
  <si>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</si>
  <si>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</si>
  <si>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</si>
  <si>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მ.შ. 1 200 000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</si>
</sst>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1"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2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hair">
        <color auto="1"/>
      </left>
      <right/>
      <top/>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22">
    <xf numFmtId="0" fontId="2" fillId="0" borderId="0" xfId="0" applyFont="1" applyFill="1" applyBorder="1"/>
    <xf numFmtId="0" fontId="2" fillId="0" borderId="0" xfId="0" applyFont="1" applyFill="1" applyBorder="1"/>
    <xf numFmtId="0" fontId="2" fillId="0" borderId="0" xfId="0" applyFont="1" applyFill="1" applyBorder="1"/>
    <xf numFmtId="167" fontId="3" fillId="0" borderId="1" xfId="4"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left" vertical="center" wrapText="1" indent="1" readingOrder="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indent="1" readingOrder="1"/>
    </xf>
    <xf numFmtId="0" fontId="9" fillId="0" borderId="1"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indent="2" readingOrder="1"/>
    </xf>
    <xf numFmtId="0" fontId="11" fillId="0" borderId="1" xfId="0" applyNumberFormat="1" applyFont="1" applyFill="1" applyBorder="1" applyAlignment="1">
      <alignment horizontal="center" vertical="center" wrapText="1" readingOrder="1"/>
    </xf>
    <xf numFmtId="0" fontId="12" fillId="0" borderId="1" xfId="0" applyNumberFormat="1" applyFont="1" applyFill="1" applyBorder="1" applyAlignment="1">
      <alignment horizontal="left" vertical="center" wrapText="1" indent="4" readingOrder="1"/>
    </xf>
    <xf numFmtId="168" fontId="16" fillId="0" borderId="1" xfId="4" applyNumberFormat="1" applyFont="1" applyFill="1" applyBorder="1" applyAlignment="1">
      <alignment horizontal="right" vertical="center" wrapText="1" readingOrder="1"/>
    </xf>
    <xf numFmtId="168" fontId="16" fillId="3" borderId="1" xfId="4" applyNumberFormat="1" applyFont="1" applyFill="1" applyBorder="1" applyAlignment="1">
      <alignment horizontal="right" vertical="center" wrapText="1" readingOrder="1"/>
    </xf>
    <xf numFmtId="168" fontId="18" fillId="0" borderId="1" xfId="4" applyNumberFormat="1" applyFont="1" applyFill="1" applyBorder="1" applyAlignment="1">
      <alignment horizontal="right" vertical="center" wrapText="1" readingOrder="1"/>
    </xf>
    <xf numFmtId="168" fontId="19" fillId="0" borderId="1" xfId="4" applyNumberFormat="1" applyFont="1" applyFill="1" applyBorder="1" applyAlignment="1">
      <alignment horizontal="right" vertical="center" wrapText="1" readingOrder="1"/>
    </xf>
    <xf numFmtId="168" fontId="20" fillId="0" borderId="1" xfId="4" applyNumberFormat="1" applyFont="1" applyFill="1" applyBorder="1" applyAlignment="1">
      <alignment horizontal="right" vertical="center" wrapText="1" readingOrder="1"/>
    </xf>
    <xf numFmtId="168" fontId="21" fillId="0" borderId="1" xfId="4" applyNumberFormat="1" applyFont="1" applyFill="1" applyBorder="1" applyAlignment="1">
      <alignment horizontal="right" vertical="center" wrapText="1" readingOrder="1"/>
    </xf>
    <xf numFmtId="0" fontId="2" fillId="0" borderId="0" xfId="0" applyFont="1" applyFill="1" applyBorder="1" applyAlignment="1">
      <alignment horizontal="right" vertical="center"/>
    </xf>
    <xf numFmtId="0" fontId="4"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vertical="center" wrapText="1" readingOrder="1"/>
    </xf>
    <xf numFmtId="0" fontId="23" fillId="4" borderId="1" xfId="4"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67" fontId="24" fillId="0" borderId="1" xfId="4" applyFont="1" applyFill="1" applyBorder="1" applyAlignment="1">
      <alignment horizontal="center" vertical="center" wrapText="1" readingOrder="1"/>
    </xf>
    <xf numFmtId="0" fontId="26" fillId="3" borderId="1" xfId="0" applyNumberFormat="1" applyFont="1" applyFill="1" applyBorder="1" applyAlignment="1">
      <alignment horizontal="center" vertical="center" wrapText="1" readingOrder="1"/>
    </xf>
    <xf numFmtId="0" fontId="24" fillId="3" borderId="1" xfId="0" applyNumberFormat="1" applyFont="1" applyFill="1" applyBorder="1" applyAlignment="1">
      <alignment vertical="center" wrapText="1" readingOrder="1"/>
    </xf>
    <xf numFmtId="0" fontId="27" fillId="0" borderId="1" xfId="0" applyNumberFormat="1" applyFont="1" applyFill="1" applyBorder="1" applyAlignment="1">
      <alignment horizontal="center" vertical="center" wrapText="1" readingOrder="1"/>
    </xf>
    <xf numFmtId="0" fontId="28" fillId="0" borderId="1" xfId="0" applyNumberFormat="1" applyFont="1" applyFill="1" applyBorder="1" applyAlignment="1">
      <alignment horizontal="left" vertical="center" wrapText="1" indent="1" readingOrder="1"/>
    </xf>
    <xf numFmtId="0" fontId="29" fillId="0" borderId="1" xfId="0" applyNumberFormat="1" applyFont="1" applyFill="1" applyBorder="1" applyAlignment="1">
      <alignment horizontal="center" vertical="center" wrapText="1" readingOrder="1"/>
    </xf>
    <xf numFmtId="0" fontId="30" fillId="0" borderId="1" xfId="0" applyNumberFormat="1" applyFont="1" applyFill="1" applyBorder="1" applyAlignment="1">
      <alignment horizontal="left" vertical="center" wrapText="1" indent="1" readingOrder="1"/>
    </xf>
    <xf numFmtId="0" fontId="31" fillId="0" borderId="1" xfId="0" applyNumberFormat="1" applyFont="1" applyFill="1" applyBorder="1" applyAlignment="1">
      <alignment horizontal="center" vertical="center" wrapText="1" readingOrder="1"/>
    </xf>
    <xf numFmtId="0" fontId="32" fillId="0" borderId="1" xfId="0" applyNumberFormat="1" applyFont="1" applyFill="1" applyBorder="1" applyAlignment="1">
      <alignment horizontal="left" vertical="center" wrapText="1" indent="2" readingOrder="1"/>
    </xf>
    <xf numFmtId="0" fontId="25" fillId="3" borderId="1" xfId="4"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readingOrder="1"/>
    </xf>
    <xf numFmtId="0" fontId="34" fillId="0" borderId="1" xfId="0" applyNumberFormat="1" applyFont="1" applyFill="1" applyBorder="1" applyAlignment="1">
      <alignment horizontal="left" vertical="center" wrapText="1" indent="4" readingOrder="1"/>
    </xf>
    <xf numFmtId="0" fontId="26" fillId="0" borderId="1" xfId="0" applyNumberFormat="1" applyFont="1" applyFill="1" applyBorder="1" applyAlignment="1">
      <alignment horizontal="center" vertical="center" wrapText="1" readingOrder="1"/>
    </xf>
    <xf numFmtId="0" fontId="24" fillId="0" borderId="1" xfId="0" applyNumberFormat="1" applyFont="1" applyFill="1" applyBorder="1" applyAlignment="1">
      <alignment vertical="center" wrapText="1" readingOrder="1"/>
    </xf>
    <xf numFmtId="0" fontId="35"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169" fontId="2" fillId="0" borderId="0" xfId="0" applyNumberFormat="1" applyFont="1" applyFill="1" applyBorder="1" applyAlignment="1">
      <alignment wrapText="1"/>
    </xf>
    <xf numFmtId="0" fontId="22" fillId="0" borderId="0" xfId="0" applyFont="1" applyFill="1" applyBorder="1" applyAlignment="1">
      <alignment wrapText="1"/>
    </xf>
    <xf numFmtId="0" fontId="37"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5" fillId="0" borderId="0" xfId="0" applyFont="1" applyFill="1" applyBorder="1" applyAlignment="1">
      <alignment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65" fillId="0" borderId="0" xfId="0" applyFont="1" applyFill="1" applyBorder="1" applyAlignment="1">
      <alignment horizontal="lef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2" fillId="10" borderId="0" xfId="0" applyFont="1" applyFill="1" applyBorder="1" applyAlignment="1">
      <alignment horizontal="right" vertical="center"/>
    </xf>
    <xf numFmtId="0" fontId="25" fillId="10" borderId="1" xfId="4" applyNumberFormat="1" applyFont="1" applyFill="1" applyBorder="1" applyAlignment="1">
      <alignment horizontal="center" vertical="center" wrapText="1"/>
    </xf>
    <xf numFmtId="167" fontId="24" fillId="10" borderId="1" xfId="4" applyFont="1" applyFill="1" applyBorder="1" applyAlignment="1">
      <alignment horizontal="center" vertical="center" wrapText="1" readingOrder="1"/>
    </xf>
    <xf numFmtId="168" fontId="16" fillId="10" borderId="1" xfId="4" applyNumberFormat="1" applyFont="1" applyFill="1" applyBorder="1" applyAlignment="1">
      <alignment horizontal="right" vertical="center" wrapText="1" readingOrder="1"/>
    </xf>
    <xf numFmtId="168" fontId="18" fillId="10" borderId="1" xfId="4" applyNumberFormat="1" applyFont="1" applyFill="1" applyBorder="1" applyAlignment="1">
      <alignment horizontal="right" vertical="center" wrapText="1" readingOrder="1"/>
    </xf>
    <xf numFmtId="168" fontId="19" fillId="10" borderId="1" xfId="4" applyNumberFormat="1" applyFont="1" applyFill="1" applyBorder="1" applyAlignment="1">
      <alignment horizontal="right" vertical="center" wrapText="1" readingOrder="1"/>
    </xf>
    <xf numFmtId="168" fontId="20" fillId="10" borderId="1" xfId="4" applyNumberFormat="1" applyFont="1" applyFill="1" applyBorder="1" applyAlignment="1">
      <alignment horizontal="right" vertical="center" wrapText="1" readingOrder="1"/>
    </xf>
    <xf numFmtId="168" fontId="21" fillId="10" borderId="1" xfId="4" applyNumberFormat="1" applyFont="1" applyFill="1" applyBorder="1" applyAlignment="1">
      <alignment horizontal="right" vertical="center" wrapText="1" readingOrder="1"/>
    </xf>
    <xf numFmtId="2" fontId="2" fillId="10" borderId="0" xfId="0" applyNumberFormat="1" applyFont="1" applyFill="1" applyBorder="1" applyAlignment="1">
      <alignment horizontal="center" vertical="center"/>
    </xf>
    <xf numFmtId="168" fontId="36" fillId="10" borderId="1" xfId="4" applyNumberFormat="1" applyFont="1" applyFill="1" applyBorder="1" applyAlignment="1">
      <alignment horizontal="right" vertical="center" wrapText="1" readingOrder="1"/>
    </xf>
    <xf numFmtId="168" fontId="17" fillId="10" borderId="1" xfId="0" applyNumberFormat="1" applyFont="1" applyFill="1" applyBorder="1" applyAlignment="1">
      <alignment horizontal="right" vertical="center"/>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98" fillId="3" borderId="1" xfId="0" applyNumberFormat="1" applyFont="1" applyFill="1" applyBorder="1" applyAlignment="1">
      <alignment vertical="center" wrapText="1" readingOrder="1"/>
    </xf>
    <xf numFmtId="168" fontId="16" fillId="2" borderId="1" xfId="4" applyNumberFormat="1" applyFont="1" applyFill="1" applyBorder="1" applyAlignment="1">
      <alignment horizontal="right" vertical="center" wrapText="1" readingOrder="1"/>
    </xf>
    <xf numFmtId="168" fontId="20" fillId="2" borderId="1" xfId="4" applyNumberFormat="1" applyFont="1" applyFill="1" applyBorder="1" applyAlignment="1">
      <alignment horizontal="right" vertical="center" wrapText="1" readingOrder="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65" fillId="2" borderId="0" xfId="0" applyFont="1" applyFill="1" applyBorder="1" applyAlignment="1">
      <alignment wrapText="1"/>
    </xf>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0" fontId="2" fillId="0" borderId="20" xfId="0" applyFont="1" applyFill="1" applyBorder="1" applyAlignment="1">
      <alignment horizontal="center" wrapText="1"/>
    </xf>
    <xf numFmtId="0" fontId="24" fillId="3"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167" fontId="54" fillId="0" borderId="0" xfId="4" applyFont="1" applyFill="1" applyBorder="1" applyAlignment="1">
      <alignment vertical="top"/>
    </xf>
    <xf numFmtId="168" fontId="16" fillId="4" borderId="1" xfId="4" applyNumberFormat="1" applyFont="1" applyFill="1" applyBorder="1" applyAlignment="1">
      <alignment horizontal="right" vertical="center" wrapText="1" readingOrder="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R1716"/>
  <sheetViews>
    <sheetView tabSelected="1" view="pageBreakPreview" zoomScale="90" zoomScaleNormal="100" zoomScaleSheetLayoutView="90" workbookViewId="0">
      <pane xSplit="4" ySplit="4" topLeftCell="E154" activePane="bottomRight" state="frozen"/>
      <selection pane="topRight" activeCell="D1" sqref="D1"/>
      <selection pane="bottomLeft" activeCell="A6" sqref="A6"/>
      <selection pane="bottomRight" activeCell="L186" sqref="L186"/>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9.5703125" style="2" bestFit="1" customWidth="1"/>
    <col min="6" max="6" width="18.85546875" style="18" bestFit="1" customWidth="1"/>
    <col min="7" max="7" width="15.7109375" style="18" bestFit="1" customWidth="1"/>
    <col min="8" max="8" width="14.85546875" style="18" hidden="1" customWidth="1"/>
    <col min="9" max="9" width="16.140625" style="18" bestFit="1" customWidth="1"/>
    <col min="10" max="10" width="15.7109375" style="205" bestFit="1" customWidth="1"/>
    <col min="11" max="11" width="10.85546875" style="18" bestFit="1" customWidth="1"/>
    <col min="12" max="12" width="17.42578125" style="205" customWidth="1"/>
    <col min="13" max="13" width="17" style="18" bestFit="1" customWidth="1"/>
    <col min="14" max="14" width="45.140625" style="40" customWidth="1"/>
    <col min="15" max="15" width="18.5703125" customWidth="1"/>
  </cols>
  <sheetData>
    <row r="1" spans="1:15" s="2" customFormat="1" x14ac:dyDescent="0.25">
      <c r="F1" s="18"/>
      <c r="G1" s="18"/>
      <c r="H1" s="18"/>
      <c r="I1" s="18"/>
      <c r="J1" s="205"/>
      <c r="K1" s="18"/>
      <c r="L1" s="205"/>
      <c r="M1" s="18"/>
      <c r="N1" s="40"/>
    </row>
    <row r="2" spans="1:15" x14ac:dyDescent="0.25">
      <c r="J2" s="213">
        <f>4347000-J5</f>
        <v>0</v>
      </c>
      <c r="L2" s="213"/>
      <c r="N2"/>
    </row>
    <row r="3" spans="1:15" ht="47.25" x14ac:dyDescent="0.25">
      <c r="C3" s="272" t="s">
        <v>215</v>
      </c>
      <c r="D3" s="272" t="s">
        <v>1</v>
      </c>
      <c r="E3" s="32" t="s">
        <v>226</v>
      </c>
      <c r="F3" s="32" t="s">
        <v>231</v>
      </c>
      <c r="G3" s="32" t="s">
        <v>232</v>
      </c>
      <c r="H3" s="21" t="s">
        <v>213</v>
      </c>
      <c r="I3" s="32" t="s">
        <v>234</v>
      </c>
      <c r="J3" s="206" t="s">
        <v>233</v>
      </c>
      <c r="K3" s="32" t="s">
        <v>223</v>
      </c>
      <c r="L3" s="206" t="s">
        <v>225</v>
      </c>
      <c r="M3" s="32" t="s">
        <v>222</v>
      </c>
      <c r="N3" s="32" t="s">
        <v>555</v>
      </c>
      <c r="O3" s="32" t="s">
        <v>542</v>
      </c>
    </row>
    <row r="4" spans="1:15" ht="45" x14ac:dyDescent="0.25">
      <c r="C4" s="273"/>
      <c r="D4" s="273"/>
      <c r="E4" s="22"/>
      <c r="F4" s="23" t="s">
        <v>2</v>
      </c>
      <c r="G4" s="23" t="s">
        <v>2</v>
      </c>
      <c r="H4" s="3" t="s">
        <v>2</v>
      </c>
      <c r="I4" s="23" t="s">
        <v>212</v>
      </c>
      <c r="J4" s="207" t="s">
        <v>212</v>
      </c>
      <c r="K4" s="23"/>
      <c r="L4" s="207" t="s">
        <v>2</v>
      </c>
      <c r="M4" s="23"/>
      <c r="N4"/>
    </row>
    <row r="5" spans="1:15" ht="72" x14ac:dyDescent="0.25">
      <c r="A5" s="2" t="s">
        <v>211</v>
      </c>
      <c r="B5" t="str">
        <f>IF((E5+F5+G5+I5++J5+K5+L5)&gt;0,"a","b")</f>
        <v>a</v>
      </c>
      <c r="C5" s="24" t="s">
        <v>3</v>
      </c>
      <c r="D5" s="25" t="s">
        <v>4</v>
      </c>
      <c r="E5" s="13">
        <f t="shared" ref="E5:F20" si="0">E21+E469+E853+E1509+E1525+E1589</f>
        <v>3978399.9967999998</v>
      </c>
      <c r="F5" s="13">
        <f t="shared" si="0"/>
        <v>3978400</v>
      </c>
      <c r="G5" s="13">
        <f t="shared" ref="G5:I5" si="1">G21+G469+G853+G1509+G1525+G1589</f>
        <v>3329247.444579999</v>
      </c>
      <c r="H5" s="13">
        <f t="shared" si="1"/>
        <v>4250000</v>
      </c>
      <c r="I5" s="13">
        <f t="shared" si="1"/>
        <v>4347000</v>
      </c>
      <c r="J5" s="208">
        <f t="shared" ref="J5" si="2">J21+J469+J853+J1509+J1525+J1589</f>
        <v>4347000</v>
      </c>
      <c r="K5" s="13">
        <f t="shared" ref="K5:K68" si="3">J5-I5</f>
        <v>0</v>
      </c>
      <c r="L5" s="208">
        <f t="shared" ref="L5" si="4">L21+L469+L853+L1509+L1525+L1589</f>
        <v>4539161</v>
      </c>
      <c r="M5" s="13">
        <f>L5-J5</f>
        <v>192161</v>
      </c>
    </row>
    <row r="6" spans="1:15" ht="18" x14ac:dyDescent="0.25">
      <c r="B6" s="2" t="str">
        <f t="shared" ref="B6:B69" si="5">IF((E6+F6+G6+I6++J6+K6+L6)&gt;0,"a","b")</f>
        <v>a</v>
      </c>
      <c r="C6" s="26" t="s">
        <v>0</v>
      </c>
      <c r="D6" s="27" t="s">
        <v>5</v>
      </c>
      <c r="E6" s="14">
        <f t="shared" si="0"/>
        <v>2987</v>
      </c>
      <c r="F6" s="14">
        <f t="shared" si="0"/>
        <v>2987</v>
      </c>
      <c r="G6" s="14">
        <f t="shared" ref="G6:I6" si="6">G22+G470+G854+G1510+G1526+G1590</f>
        <v>2667</v>
      </c>
      <c r="H6" s="14">
        <f t="shared" si="6"/>
        <v>2667</v>
      </c>
      <c r="I6" s="14">
        <f t="shared" si="6"/>
        <v>2667</v>
      </c>
      <c r="J6" s="209">
        <f t="shared" ref="J6" si="7">J22+J470+J854+J1510+J1526+J1590</f>
        <v>2667</v>
      </c>
      <c r="K6" s="14">
        <f t="shared" si="3"/>
        <v>0</v>
      </c>
      <c r="L6" s="209">
        <f t="shared" ref="L6" si="8">L22+L470+L854+L1510+L1526+L1590</f>
        <v>2667</v>
      </c>
      <c r="M6" s="14">
        <f t="shared" ref="M6:M69" si="9">L6-J6</f>
        <v>0</v>
      </c>
    </row>
    <row r="7" spans="1:15" ht="18" x14ac:dyDescent="0.25">
      <c r="B7" s="2" t="str">
        <f t="shared" si="5"/>
        <v>a</v>
      </c>
      <c r="C7" s="26" t="s">
        <v>0</v>
      </c>
      <c r="D7" s="27" t="s">
        <v>6</v>
      </c>
      <c r="E7" s="14">
        <f t="shared" si="0"/>
        <v>4808</v>
      </c>
      <c r="F7" s="14">
        <f t="shared" si="0"/>
        <v>4808</v>
      </c>
      <c r="G7" s="14">
        <f t="shared" ref="G7:I7" si="10">G23+G471+G855+G1511+G1527+G1591</f>
        <v>5128</v>
      </c>
      <c r="H7" s="14">
        <f t="shared" si="10"/>
        <v>5190</v>
      </c>
      <c r="I7" s="14">
        <f t="shared" si="10"/>
        <v>5131</v>
      </c>
      <c r="J7" s="209">
        <f t="shared" ref="J7" si="11">J23+J471+J855+J1511+J1527+J1591</f>
        <v>9150</v>
      </c>
      <c r="K7" s="14">
        <f t="shared" si="3"/>
        <v>4019</v>
      </c>
      <c r="L7" s="209">
        <f t="shared" ref="L7" si="12">L23+L471+L855+L1511+L1527+L1591</f>
        <v>9158</v>
      </c>
      <c r="M7" s="14">
        <f t="shared" si="9"/>
        <v>8</v>
      </c>
    </row>
    <row r="8" spans="1:15" ht="18" x14ac:dyDescent="0.25">
      <c r="B8" s="2" t="str">
        <f t="shared" si="5"/>
        <v>a</v>
      </c>
      <c r="C8" s="28" t="s">
        <v>0</v>
      </c>
      <c r="D8" s="29" t="s">
        <v>7</v>
      </c>
      <c r="E8" s="15">
        <f t="shared" si="0"/>
        <v>3930964.9967999998</v>
      </c>
      <c r="F8" s="15">
        <f t="shared" si="0"/>
        <v>3925727.5949999997</v>
      </c>
      <c r="G8" s="15">
        <f t="shared" ref="G8:I8" si="13">G24+G472+G856+G1512+G1528+G1592</f>
        <v>3296242.9898499995</v>
      </c>
      <c r="H8" s="15">
        <f t="shared" si="13"/>
        <v>4202978</v>
      </c>
      <c r="I8" s="15">
        <f t="shared" si="13"/>
        <v>4288920</v>
      </c>
      <c r="J8" s="210">
        <f t="shared" ref="J8" si="14">J24+J472+J856+J1512+J1528+J1592</f>
        <v>4288920</v>
      </c>
      <c r="K8" s="15">
        <f t="shared" si="3"/>
        <v>0</v>
      </c>
      <c r="L8" s="210">
        <f t="shared" ref="L8" si="15">L24+L472+L856+L1512+L1528+L1592</f>
        <v>4454094</v>
      </c>
      <c r="M8" s="15">
        <f t="shared" si="9"/>
        <v>165174</v>
      </c>
    </row>
    <row r="9" spans="1:15" ht="18" x14ac:dyDescent="0.25">
      <c r="B9" s="2" t="str">
        <f t="shared" si="5"/>
        <v>a</v>
      </c>
      <c r="C9" s="30" t="s">
        <v>0</v>
      </c>
      <c r="D9" s="31" t="s">
        <v>8</v>
      </c>
      <c r="E9" s="16">
        <f t="shared" si="0"/>
        <v>33210</v>
      </c>
      <c r="F9" s="16">
        <f t="shared" si="0"/>
        <v>32664.574000000001</v>
      </c>
      <c r="G9" s="16">
        <f t="shared" ref="G9:I9" si="16">G25+G473+G857+G1513+G1529+G1593</f>
        <v>24319.584099999996</v>
      </c>
      <c r="H9" s="16">
        <f t="shared" si="16"/>
        <v>36850</v>
      </c>
      <c r="I9" s="16">
        <f t="shared" si="16"/>
        <v>33040</v>
      </c>
      <c r="J9" s="211">
        <f t="shared" ref="J9" si="17">J25+J473+J857+J1513+J1529+J1593</f>
        <v>35503</v>
      </c>
      <c r="K9" s="16">
        <f t="shared" si="3"/>
        <v>2463</v>
      </c>
      <c r="L9" s="211">
        <f t="shared" ref="L9" si="18">L25+L473+L857+L1513+L1529+L1593</f>
        <v>38608</v>
      </c>
      <c r="M9" s="16">
        <f t="shared" si="9"/>
        <v>3105</v>
      </c>
    </row>
    <row r="10" spans="1:15" ht="18" x14ac:dyDescent="0.25">
      <c r="B10" s="2" t="str">
        <f t="shared" si="5"/>
        <v>a</v>
      </c>
      <c r="C10" s="30" t="s">
        <v>0</v>
      </c>
      <c r="D10" s="31" t="s">
        <v>9</v>
      </c>
      <c r="E10" s="16">
        <f t="shared" si="0"/>
        <v>119343</v>
      </c>
      <c r="F10" s="16">
        <f t="shared" si="0"/>
        <v>119088.41999999998</v>
      </c>
      <c r="G10" s="16">
        <f t="shared" ref="G10:I10" si="19">G26+G474+G858+G1514+G1530+G1594</f>
        <v>78609.78118000002</v>
      </c>
      <c r="H10" s="16">
        <f t="shared" si="19"/>
        <v>140125</v>
      </c>
      <c r="I10" s="16">
        <f t="shared" si="19"/>
        <v>152830</v>
      </c>
      <c r="J10" s="211">
        <f t="shared" ref="J10" si="20">J26+J474+J858+J1514+J1530+J1594</f>
        <v>176539</v>
      </c>
      <c r="K10" s="16">
        <f t="shared" si="3"/>
        <v>23709</v>
      </c>
      <c r="L10" s="211">
        <f t="shared" ref="L10" si="21">L26+L474+L858+L1514+L1530+L1594</f>
        <v>215003</v>
      </c>
      <c r="M10" s="16">
        <f t="shared" si="9"/>
        <v>38464</v>
      </c>
    </row>
    <row r="11" spans="1:15" ht="15.75" hidden="1" x14ac:dyDescent="0.25">
      <c r="B11" s="2" t="str">
        <f t="shared" si="5"/>
        <v>b</v>
      </c>
      <c r="C11" s="8" t="s">
        <v>0</v>
      </c>
      <c r="D11" s="9" t="s">
        <v>10</v>
      </c>
      <c r="E11" s="16">
        <f t="shared" si="0"/>
        <v>0</v>
      </c>
      <c r="F11" s="16">
        <f t="shared" si="0"/>
        <v>0</v>
      </c>
      <c r="G11" s="16">
        <f t="shared" ref="G11:I11" si="22">G27+G475+G859+G1515+G1531+G1595</f>
        <v>0</v>
      </c>
      <c r="H11" s="16">
        <f t="shared" si="22"/>
        <v>0</v>
      </c>
      <c r="I11" s="16">
        <f t="shared" si="22"/>
        <v>0</v>
      </c>
      <c r="J11" s="211">
        <f t="shared" ref="J11" si="23">J27+J475+J859+J1515+J1531+J1595</f>
        <v>0</v>
      </c>
      <c r="K11" s="16">
        <f t="shared" si="3"/>
        <v>0</v>
      </c>
      <c r="L11" s="211">
        <f t="shared" ref="L11" si="24">L27+L475+L859+L1515+L1531+L1595</f>
        <v>0</v>
      </c>
      <c r="M11" s="16">
        <f t="shared" si="9"/>
        <v>0</v>
      </c>
      <c r="N11"/>
    </row>
    <row r="12" spans="1:15" ht="18" x14ac:dyDescent="0.25">
      <c r="B12" s="2" t="str">
        <f t="shared" si="5"/>
        <v>a</v>
      </c>
      <c r="C12" s="30" t="s">
        <v>0</v>
      </c>
      <c r="D12" s="31" t="s">
        <v>11</v>
      </c>
      <c r="E12" s="16">
        <f t="shared" si="0"/>
        <v>0</v>
      </c>
      <c r="F12" s="16">
        <f t="shared" si="0"/>
        <v>930</v>
      </c>
      <c r="G12" s="16">
        <f t="shared" ref="G12:I12" si="25">G28+G476+G860+G1516+G1532+G1596</f>
        <v>475</v>
      </c>
      <c r="H12" s="16">
        <f t="shared" si="25"/>
        <v>700</v>
      </c>
      <c r="I12" s="16">
        <f t="shared" si="25"/>
        <v>703</v>
      </c>
      <c r="J12" s="211">
        <f t="shared" ref="J12" si="26">J28+J476+J860+J1516+J1532+J1596</f>
        <v>703</v>
      </c>
      <c r="K12" s="16">
        <f t="shared" si="3"/>
        <v>0</v>
      </c>
      <c r="L12" s="211">
        <f t="shared" ref="L12" si="27">L28+L476+L860+L1516+L1532+L1596</f>
        <v>703</v>
      </c>
      <c r="M12" s="16">
        <f t="shared" si="9"/>
        <v>0</v>
      </c>
    </row>
    <row r="13" spans="1:15" ht="18" x14ac:dyDescent="0.25">
      <c r="B13" s="2" t="str">
        <f t="shared" si="5"/>
        <v>a</v>
      </c>
      <c r="C13" s="30" t="s">
        <v>0</v>
      </c>
      <c r="D13" s="31" t="s">
        <v>12</v>
      </c>
      <c r="E13" s="16">
        <f t="shared" si="0"/>
        <v>2493</v>
      </c>
      <c r="F13" s="16">
        <f t="shared" si="0"/>
        <v>3123</v>
      </c>
      <c r="G13" s="16">
        <f t="shared" ref="G13:I13" si="28">G29+G477+G861+G1517+G1533+G1597</f>
        <v>3049.9739300000001</v>
      </c>
      <c r="H13" s="16">
        <f t="shared" si="28"/>
        <v>1895</v>
      </c>
      <c r="I13" s="16">
        <f t="shared" si="28"/>
        <v>1895</v>
      </c>
      <c r="J13" s="211">
        <f t="shared" ref="J13" si="29">J29+J477+J861+J1517+J1533+J1597</f>
        <v>1895</v>
      </c>
      <c r="K13" s="16">
        <f t="shared" si="3"/>
        <v>0</v>
      </c>
      <c r="L13" s="211">
        <f t="shared" ref="L13" si="30">L29+L477+L861+L1517+L1533+L1597</f>
        <v>2445</v>
      </c>
      <c r="M13" s="16">
        <f t="shared" si="9"/>
        <v>550</v>
      </c>
    </row>
    <row r="14" spans="1:15" ht="18" x14ac:dyDescent="0.25">
      <c r="B14" s="2" t="str">
        <f t="shared" si="5"/>
        <v>a</v>
      </c>
      <c r="C14" s="30" t="s">
        <v>0</v>
      </c>
      <c r="D14" s="31" t="s">
        <v>13</v>
      </c>
      <c r="E14" s="16">
        <f t="shared" si="0"/>
        <v>3728785</v>
      </c>
      <c r="F14" s="16">
        <f t="shared" si="0"/>
        <v>3726630.1770000001</v>
      </c>
      <c r="G14" s="16">
        <f t="shared" ref="G14:I14" si="31">G30+G478+G862+G1518+G1534+G1598</f>
        <v>3163019.0763499998</v>
      </c>
      <c r="H14" s="16">
        <f t="shared" si="31"/>
        <v>3978122</v>
      </c>
      <c r="I14" s="16">
        <f t="shared" si="31"/>
        <v>4065560</v>
      </c>
      <c r="J14" s="211">
        <f t="shared" ref="J14" si="32">J30+J478+J862+J1518+J1534+J1598</f>
        <v>4041981</v>
      </c>
      <c r="K14" s="16">
        <f t="shared" si="3"/>
        <v>-23579</v>
      </c>
      <c r="L14" s="211">
        <f t="shared" ref="L14" si="33">L30+L478+L862+L1518+L1534+L1598</f>
        <v>4138471</v>
      </c>
      <c r="M14" s="16">
        <f t="shared" si="9"/>
        <v>96490</v>
      </c>
    </row>
    <row r="15" spans="1:15" ht="18" x14ac:dyDescent="0.25">
      <c r="B15" s="2" t="str">
        <f t="shared" si="5"/>
        <v>a</v>
      </c>
      <c r="C15" s="30" t="s">
        <v>0</v>
      </c>
      <c r="D15" s="31" t="s">
        <v>14</v>
      </c>
      <c r="E15" s="16">
        <f t="shared" si="0"/>
        <v>47133.996800000001</v>
      </c>
      <c r="F15" s="16">
        <f t="shared" si="0"/>
        <v>43291.423999999999</v>
      </c>
      <c r="G15" s="16">
        <f t="shared" ref="G15:I15" si="34">G31+G479+G863+G1519+G1535+G1599</f>
        <v>26769.574289999993</v>
      </c>
      <c r="H15" s="16">
        <f t="shared" si="34"/>
        <v>45286</v>
      </c>
      <c r="I15" s="16">
        <f t="shared" si="34"/>
        <v>34892</v>
      </c>
      <c r="J15" s="211">
        <f t="shared" ref="J15" si="35">J31+J479+J863+J1519+J1535+J1599</f>
        <v>32299</v>
      </c>
      <c r="K15" s="16">
        <f t="shared" si="3"/>
        <v>-2593</v>
      </c>
      <c r="L15" s="211">
        <f t="shared" ref="L15" si="36">L31+L479+L863+L1519+L1535+L1599</f>
        <v>58864</v>
      </c>
      <c r="M15" s="16">
        <f t="shared" si="9"/>
        <v>26565</v>
      </c>
    </row>
    <row r="16" spans="1:15" ht="36" x14ac:dyDescent="0.25">
      <c r="B16" s="2" t="str">
        <f t="shared" si="5"/>
        <v>a</v>
      </c>
      <c r="C16" s="33" t="s">
        <v>0</v>
      </c>
      <c r="D16" s="34" t="s">
        <v>15</v>
      </c>
      <c r="E16" s="17">
        <f t="shared" si="0"/>
        <v>12761.996800000001</v>
      </c>
      <c r="F16" s="17">
        <f t="shared" si="0"/>
        <v>10402.474</v>
      </c>
      <c r="G16" s="17">
        <f t="shared" ref="G16:I16" si="37">G32+G480+G864+G1520+G1536+G1600</f>
        <v>7260.5983399999996</v>
      </c>
      <c r="H16" s="17">
        <f t="shared" si="37"/>
        <v>11956</v>
      </c>
      <c r="I16" s="17">
        <f t="shared" si="37"/>
        <v>14942</v>
      </c>
      <c r="J16" s="212">
        <f t="shared" ref="J16" si="38">J32+J480+J864+J1520+J1536+J1600</f>
        <v>12349</v>
      </c>
      <c r="K16" s="17">
        <f t="shared" si="3"/>
        <v>-2593</v>
      </c>
      <c r="L16" s="212">
        <f t="shared" ref="L16" si="39">L32+L480+L864+L1520+L1536+L1600</f>
        <v>16714</v>
      </c>
      <c r="M16" s="17">
        <f t="shared" si="9"/>
        <v>4365</v>
      </c>
    </row>
    <row r="17" spans="1:14" ht="36" x14ac:dyDescent="0.25">
      <c r="B17" s="2" t="str">
        <f t="shared" si="5"/>
        <v>a</v>
      </c>
      <c r="C17" s="33" t="s">
        <v>0</v>
      </c>
      <c r="D17" s="34" t="s">
        <v>16</v>
      </c>
      <c r="E17" s="17">
        <f t="shared" si="0"/>
        <v>34372</v>
      </c>
      <c r="F17" s="17">
        <f t="shared" si="0"/>
        <v>32888.949999999997</v>
      </c>
      <c r="G17" s="17">
        <f t="shared" ref="G17:I17" si="40">G33+G481+G865+G1521+G1537+G1601</f>
        <v>19508.975949999996</v>
      </c>
      <c r="H17" s="17">
        <f t="shared" si="40"/>
        <v>33330</v>
      </c>
      <c r="I17" s="17">
        <f t="shared" si="40"/>
        <v>19950</v>
      </c>
      <c r="J17" s="212">
        <f t="shared" ref="J17" si="41">J33+J481+J865+J1521+J1537+J1601</f>
        <v>19950</v>
      </c>
      <c r="K17" s="17">
        <f t="shared" si="3"/>
        <v>0</v>
      </c>
      <c r="L17" s="212">
        <f t="shared" ref="L17" si="42">L33+L481+L865+L1521+L1537+L1601</f>
        <v>42150</v>
      </c>
      <c r="M17" s="17">
        <f t="shared" si="9"/>
        <v>22200</v>
      </c>
    </row>
    <row r="18" spans="1:14" ht="18" x14ac:dyDescent="0.25">
      <c r="B18" s="2" t="str">
        <f t="shared" si="5"/>
        <v>a</v>
      </c>
      <c r="C18" s="28" t="s">
        <v>0</v>
      </c>
      <c r="D18" s="29" t="s">
        <v>17</v>
      </c>
      <c r="E18" s="15">
        <f t="shared" si="0"/>
        <v>47435</v>
      </c>
      <c r="F18" s="15">
        <f t="shared" si="0"/>
        <v>52672.404999999999</v>
      </c>
      <c r="G18" s="15">
        <f t="shared" ref="G18:I18" si="43">G34+G482+G866+G1522+G1538+G1602</f>
        <v>33004.454730000005</v>
      </c>
      <c r="H18" s="15">
        <f t="shared" si="43"/>
        <v>47022</v>
      </c>
      <c r="I18" s="15">
        <f t="shared" si="43"/>
        <v>58080</v>
      </c>
      <c r="J18" s="210">
        <f t="shared" ref="J18" si="44">J34+J482+J866+J1522+J1538+J1602</f>
        <v>58080</v>
      </c>
      <c r="K18" s="15">
        <f t="shared" si="3"/>
        <v>0</v>
      </c>
      <c r="L18" s="210">
        <f t="shared" ref="L18" si="45">L34+L482+L866+L1522+L1538+L1602</f>
        <v>85067</v>
      </c>
      <c r="M18" s="15">
        <f t="shared" si="9"/>
        <v>26987</v>
      </c>
    </row>
    <row r="19" spans="1:14" ht="15.75" hidden="1" x14ac:dyDescent="0.25">
      <c r="B19" s="2" t="str">
        <f t="shared" si="5"/>
        <v>b</v>
      </c>
      <c r="C19" s="6" t="s">
        <v>0</v>
      </c>
      <c r="D19" s="7" t="s">
        <v>18</v>
      </c>
      <c r="E19" s="15">
        <f t="shared" si="0"/>
        <v>0</v>
      </c>
      <c r="F19" s="15">
        <f t="shared" si="0"/>
        <v>0</v>
      </c>
      <c r="G19" s="15">
        <f t="shared" ref="G19:I19" si="46">G35+G483+G867+G1523+G1539+G1603</f>
        <v>0</v>
      </c>
      <c r="H19" s="15">
        <f t="shared" si="46"/>
        <v>0</v>
      </c>
      <c r="I19" s="15">
        <f t="shared" si="46"/>
        <v>0</v>
      </c>
      <c r="J19" s="210">
        <f t="shared" ref="J19" si="47">J35+J483+J867+J1523+J1539+J1603</f>
        <v>0</v>
      </c>
      <c r="K19" s="15">
        <f t="shared" si="3"/>
        <v>0</v>
      </c>
      <c r="L19" s="210">
        <f t="shared" ref="L19" si="48">L35+L483+L867+L1523+L1539+L1603</f>
        <v>0</v>
      </c>
      <c r="M19" s="15">
        <f t="shared" si="9"/>
        <v>0</v>
      </c>
      <c r="N19"/>
    </row>
    <row r="20" spans="1:14" ht="15.75" hidden="1" x14ac:dyDescent="0.25">
      <c r="B20" s="2" t="str">
        <f t="shared" si="5"/>
        <v>b</v>
      </c>
      <c r="C20" s="6" t="s">
        <v>0</v>
      </c>
      <c r="D20" s="7" t="s">
        <v>19</v>
      </c>
      <c r="E20" s="15">
        <f t="shared" si="0"/>
        <v>0</v>
      </c>
      <c r="F20" s="15">
        <f t="shared" si="0"/>
        <v>0</v>
      </c>
      <c r="G20" s="15">
        <f t="shared" ref="G20:I20" si="49">G36+G484+G868+G1524+G1540+G1604</f>
        <v>0</v>
      </c>
      <c r="H20" s="15">
        <f t="shared" si="49"/>
        <v>0</v>
      </c>
      <c r="I20" s="15">
        <f t="shared" si="49"/>
        <v>0</v>
      </c>
      <c r="J20" s="210">
        <f t="shared" ref="J20" si="50">J36+J484+J868+J1524+J1540+J1604</f>
        <v>0</v>
      </c>
      <c r="K20" s="15">
        <f t="shared" si="3"/>
        <v>0</v>
      </c>
      <c r="L20" s="210">
        <f t="shared" ref="L20" si="51">L36+L484+L868+L1524+L1540+L1604</f>
        <v>0</v>
      </c>
      <c r="M20" s="15">
        <f t="shared" si="9"/>
        <v>0</v>
      </c>
      <c r="N20"/>
    </row>
    <row r="21" spans="1:14" ht="72" x14ac:dyDescent="0.25">
      <c r="A21" s="2" t="s">
        <v>211</v>
      </c>
      <c r="B21" s="2" t="str">
        <f t="shared" si="5"/>
        <v>a</v>
      </c>
      <c r="C21" s="24" t="s">
        <v>20</v>
      </c>
      <c r="D21" s="25" t="s">
        <v>21</v>
      </c>
      <c r="E21" s="13">
        <f t="shared" ref="E21:F36" si="52">E37+E53+E149+E165+E389+E405+E421+E437+E453</f>
        <v>57802.996800000001</v>
      </c>
      <c r="F21" s="13">
        <f t="shared" si="52"/>
        <v>58452.189999999988</v>
      </c>
      <c r="G21" s="13">
        <f t="shared" ref="G21:I21" si="53">G37+G53+G149+G165+G389+G405+G421+G437+G453</f>
        <v>43518.7307</v>
      </c>
      <c r="H21" s="13">
        <f t="shared" si="53"/>
        <v>66000</v>
      </c>
      <c r="I21" s="13">
        <f t="shared" si="53"/>
        <v>57885</v>
      </c>
      <c r="J21" s="208">
        <f t="shared" ref="J21" si="54">J37+J53+J149+J165+J389+J405+J421+J437+J453</f>
        <v>58438</v>
      </c>
      <c r="K21" s="13">
        <f t="shared" si="3"/>
        <v>553</v>
      </c>
      <c r="L21" s="208">
        <f t="shared" ref="L21" si="55">L37+L53+L149+L165+L389+L405+L421+L437+L453</f>
        <v>65937</v>
      </c>
      <c r="M21" s="13">
        <f t="shared" si="9"/>
        <v>7499</v>
      </c>
    </row>
    <row r="22" spans="1:14" ht="18" x14ac:dyDescent="0.25">
      <c r="B22" s="2" t="str">
        <f t="shared" si="5"/>
        <v>a</v>
      </c>
      <c r="C22" s="26" t="s">
        <v>0</v>
      </c>
      <c r="D22" s="27" t="s">
        <v>5</v>
      </c>
      <c r="E22" s="14">
        <f t="shared" si="52"/>
        <v>2667</v>
      </c>
      <c r="F22" s="14">
        <f t="shared" si="52"/>
        <v>2667</v>
      </c>
      <c r="G22" s="14">
        <f t="shared" ref="G22:I22" si="56">G38+G54+G150+G166+G390+G406+G422+G438+G454</f>
        <v>2667</v>
      </c>
      <c r="H22" s="14">
        <f t="shared" si="56"/>
        <v>2667</v>
      </c>
      <c r="I22" s="14">
        <f t="shared" si="56"/>
        <v>2667</v>
      </c>
      <c r="J22" s="209">
        <f t="shared" ref="J22" si="57">J38+J54+J150+J166+J390+J406+J422+J438+J454</f>
        <v>2667</v>
      </c>
      <c r="K22" s="14">
        <f t="shared" si="3"/>
        <v>0</v>
      </c>
      <c r="L22" s="209">
        <f t="shared" ref="L22" si="58">L38+L54+L150+L166+L390+L406+L422+L438+L454</f>
        <v>2667</v>
      </c>
      <c r="M22" s="14">
        <f t="shared" si="9"/>
        <v>0</v>
      </c>
    </row>
    <row r="23" spans="1:14" ht="18" x14ac:dyDescent="0.25">
      <c r="B23" s="2" t="str">
        <f t="shared" si="5"/>
        <v>a</v>
      </c>
      <c r="C23" s="26" t="s">
        <v>0</v>
      </c>
      <c r="D23" s="27" t="s">
        <v>6</v>
      </c>
      <c r="E23" s="14">
        <f t="shared" si="52"/>
        <v>578</v>
      </c>
      <c r="F23" s="14">
        <f t="shared" si="52"/>
        <v>578</v>
      </c>
      <c r="G23" s="14">
        <f t="shared" ref="G23:I23" si="59">G39+G55+G151+G167+G391+G407+G423+G439+G455</f>
        <v>578</v>
      </c>
      <c r="H23" s="14">
        <f t="shared" si="59"/>
        <v>640</v>
      </c>
      <c r="I23" s="14">
        <f t="shared" si="59"/>
        <v>640</v>
      </c>
      <c r="J23" s="209">
        <f t="shared" ref="J23" si="60">J39+J55+J151+J167+J391+J407+J423+J439+J455</f>
        <v>573</v>
      </c>
      <c r="K23" s="14">
        <f t="shared" si="3"/>
        <v>-67</v>
      </c>
      <c r="L23" s="209">
        <f t="shared" ref="L23" si="61">L39+L55+L151+L167+L391+L407+L423+L439+L455</f>
        <v>573</v>
      </c>
      <c r="M23" s="14">
        <f t="shared" si="9"/>
        <v>0</v>
      </c>
    </row>
    <row r="24" spans="1:14" ht="18" x14ac:dyDescent="0.25">
      <c r="B24" s="2" t="str">
        <f t="shared" si="5"/>
        <v>a</v>
      </c>
      <c r="C24" s="28" t="s">
        <v>0</v>
      </c>
      <c r="D24" s="29" t="s">
        <v>7</v>
      </c>
      <c r="E24" s="15">
        <f t="shared" si="52"/>
        <v>57305.996800000001</v>
      </c>
      <c r="F24" s="15">
        <f t="shared" si="52"/>
        <v>57573.347999999991</v>
      </c>
      <c r="G24" s="15">
        <f t="shared" ref="G24:I24" si="62">G40+G56+G152+G168+G392+G408+G424+G440+G456</f>
        <v>42943.659809999997</v>
      </c>
      <c r="H24" s="15">
        <f t="shared" si="62"/>
        <v>64476</v>
      </c>
      <c r="I24" s="15">
        <f t="shared" si="62"/>
        <v>57335</v>
      </c>
      <c r="J24" s="210">
        <f t="shared" ref="J24" si="63">J40+J56+J152+J168+J392+J408+J424+J440+J456</f>
        <v>57988</v>
      </c>
      <c r="K24" s="15">
        <f t="shared" si="3"/>
        <v>653</v>
      </c>
      <c r="L24" s="210">
        <f t="shared" ref="L24" si="64">L40+L56+L152+L168+L392+L408+L424+L440+L456</f>
        <v>64440</v>
      </c>
      <c r="M24" s="15">
        <f t="shared" si="9"/>
        <v>6452</v>
      </c>
    </row>
    <row r="25" spans="1:14" ht="18" x14ac:dyDescent="0.25">
      <c r="B25" s="2" t="str">
        <f t="shared" si="5"/>
        <v>a</v>
      </c>
      <c r="C25" s="30" t="s">
        <v>0</v>
      </c>
      <c r="D25" s="31" t="s">
        <v>8</v>
      </c>
      <c r="E25" s="16">
        <f t="shared" si="52"/>
        <v>33210</v>
      </c>
      <c r="F25" s="16">
        <f t="shared" si="52"/>
        <v>32664.574000000001</v>
      </c>
      <c r="G25" s="16">
        <f t="shared" ref="G25:I25" si="65">G41+G57+G153+G169+G393+G409+G425+G441+G457</f>
        <v>24319.584099999996</v>
      </c>
      <c r="H25" s="16">
        <f t="shared" si="65"/>
        <v>36850</v>
      </c>
      <c r="I25" s="16">
        <f t="shared" si="65"/>
        <v>33040</v>
      </c>
      <c r="J25" s="211">
        <f t="shared" ref="J25" si="66">J41+J57+J153+J169+J393+J409+J425+J441+J457</f>
        <v>35503</v>
      </c>
      <c r="K25" s="16">
        <f t="shared" si="3"/>
        <v>2463</v>
      </c>
      <c r="L25" s="211">
        <f t="shared" ref="L25" si="67">L41+L57+L153+L169+L393+L409+L425+L441+L457</f>
        <v>38608</v>
      </c>
      <c r="M25" s="16">
        <f t="shared" si="9"/>
        <v>3105</v>
      </c>
    </row>
    <row r="26" spans="1:14" ht="18" x14ac:dyDescent="0.25">
      <c r="B26" s="2" t="str">
        <f t="shared" si="5"/>
        <v>a</v>
      </c>
      <c r="C26" s="30" t="s">
        <v>0</v>
      </c>
      <c r="D26" s="31" t="s">
        <v>9</v>
      </c>
      <c r="E26" s="16">
        <f t="shared" si="52"/>
        <v>20612</v>
      </c>
      <c r="F26" s="16">
        <f t="shared" si="52"/>
        <v>20177.248</v>
      </c>
      <c r="G26" s="16">
        <f t="shared" ref="G26:I26" si="68">G42+G58+G154+G170+G394+G410+G426+G442+G458</f>
        <v>14444.99605</v>
      </c>
      <c r="H26" s="16">
        <f t="shared" si="68"/>
        <v>23752</v>
      </c>
      <c r="I26" s="16">
        <f t="shared" si="68"/>
        <v>21333</v>
      </c>
      <c r="J26" s="211">
        <f t="shared" ref="J26" si="69">J42+J58+J154+J170+J394+J410+J426+J442+J458</f>
        <v>19963</v>
      </c>
      <c r="K26" s="16">
        <f t="shared" si="3"/>
        <v>-1370</v>
      </c>
      <c r="L26" s="211">
        <f t="shared" ref="L26" si="70">L42+L58+L154+L170+L394+L410+L426+L442+L458</f>
        <v>23271</v>
      </c>
      <c r="M26" s="16">
        <f t="shared" si="9"/>
        <v>3308</v>
      </c>
    </row>
    <row r="27" spans="1:14" ht="15.75" hidden="1" x14ac:dyDescent="0.25">
      <c r="B27" s="2" t="str">
        <f t="shared" si="5"/>
        <v>b</v>
      </c>
      <c r="C27" s="8" t="s">
        <v>0</v>
      </c>
      <c r="D27" s="9" t="s">
        <v>10</v>
      </c>
      <c r="E27" s="16">
        <f t="shared" si="52"/>
        <v>0</v>
      </c>
      <c r="F27" s="16">
        <f t="shared" si="52"/>
        <v>0</v>
      </c>
      <c r="G27" s="16">
        <f t="shared" ref="G27:I27" si="71">G43+G59+G155+G171+G395+G411+G427+G443+G459</f>
        <v>0</v>
      </c>
      <c r="H27" s="16">
        <f t="shared" si="71"/>
        <v>0</v>
      </c>
      <c r="I27" s="16">
        <f t="shared" si="71"/>
        <v>0</v>
      </c>
      <c r="J27" s="211">
        <f t="shared" ref="J27" si="72">J43+J59+J155+J171+J395+J411+J427+J443+J459</f>
        <v>0</v>
      </c>
      <c r="K27" s="16">
        <f t="shared" si="3"/>
        <v>0</v>
      </c>
      <c r="L27" s="211">
        <f t="shared" ref="L27" si="73">L43+L59+L155+L171+L395+L411+L427+L443+L459</f>
        <v>0</v>
      </c>
      <c r="M27" s="16">
        <f t="shared" si="9"/>
        <v>0</v>
      </c>
      <c r="N27"/>
    </row>
    <row r="28" spans="1:14" ht="15.75" x14ac:dyDescent="0.25">
      <c r="B28" s="2" t="str">
        <f t="shared" si="5"/>
        <v>a</v>
      </c>
      <c r="C28" s="8" t="s">
        <v>0</v>
      </c>
      <c r="D28" s="9" t="s">
        <v>11</v>
      </c>
      <c r="E28" s="16">
        <f t="shared" si="52"/>
        <v>0</v>
      </c>
      <c r="F28" s="16">
        <f t="shared" si="52"/>
        <v>230</v>
      </c>
      <c r="G28" s="16">
        <f t="shared" ref="G28:I28" si="74">G44+G60+G156+G172+G396+G412+G428+G444+G460</f>
        <v>230</v>
      </c>
      <c r="H28" s="16">
        <f t="shared" si="74"/>
        <v>0</v>
      </c>
      <c r="I28" s="16">
        <f t="shared" si="74"/>
        <v>0</v>
      </c>
      <c r="J28" s="211">
        <f t="shared" ref="J28" si="75">J44+J60+J156+J172+J396+J412+J428+J444+J460</f>
        <v>0</v>
      </c>
      <c r="K28" s="16">
        <f t="shared" si="3"/>
        <v>0</v>
      </c>
      <c r="L28" s="211">
        <f t="shared" ref="L28" si="76">L44+L60+L156+L172+L396+L412+L428+L444+L460</f>
        <v>0</v>
      </c>
      <c r="M28" s="16">
        <f t="shared" si="9"/>
        <v>0</v>
      </c>
    </row>
    <row r="29" spans="1:14" ht="18" x14ac:dyDescent="0.25">
      <c r="B29" s="2" t="str">
        <f t="shared" si="5"/>
        <v>a</v>
      </c>
      <c r="C29" s="30" t="s">
        <v>0</v>
      </c>
      <c r="D29" s="31" t="s">
        <v>12</v>
      </c>
      <c r="E29" s="16">
        <f t="shared" si="52"/>
        <v>2493</v>
      </c>
      <c r="F29" s="16">
        <f t="shared" si="52"/>
        <v>3104.1</v>
      </c>
      <c r="G29" s="16">
        <f t="shared" ref="G29:I29" si="77">G45+G61+G157+G173+G397+G413+G429+G445+G461</f>
        <v>3031.1712299999999</v>
      </c>
      <c r="H29" s="16">
        <f t="shared" si="77"/>
        <v>1895</v>
      </c>
      <c r="I29" s="16">
        <f t="shared" si="77"/>
        <v>1895</v>
      </c>
      <c r="J29" s="211">
        <f t="shared" ref="J29" si="78">J45+J61+J157+J173+J397+J413+J429+J445+J461</f>
        <v>1895</v>
      </c>
      <c r="K29" s="16">
        <f t="shared" si="3"/>
        <v>0</v>
      </c>
      <c r="L29" s="211">
        <f t="shared" ref="L29" si="79">L45+L61+L157+L173+L397+L413+L429+L445+L461</f>
        <v>1895</v>
      </c>
      <c r="M29" s="16">
        <f t="shared" si="9"/>
        <v>0</v>
      </c>
    </row>
    <row r="30" spans="1:14" ht="18" x14ac:dyDescent="0.25">
      <c r="B30" s="2" t="str">
        <f t="shared" si="5"/>
        <v>a</v>
      </c>
      <c r="C30" s="30" t="s">
        <v>0</v>
      </c>
      <c r="D30" s="31" t="s">
        <v>13</v>
      </c>
      <c r="E30" s="16">
        <f t="shared" si="52"/>
        <v>390</v>
      </c>
      <c r="F30" s="16">
        <f t="shared" si="52"/>
        <v>801.92599999999993</v>
      </c>
      <c r="G30" s="16">
        <f t="shared" ref="G30:I30" si="80">G46+G62+G158+G174+G398+G414+G430+G446+G462</f>
        <v>697.15219999999999</v>
      </c>
      <c r="H30" s="16">
        <f t="shared" si="80"/>
        <v>463</v>
      </c>
      <c r="I30" s="16">
        <f t="shared" si="80"/>
        <v>445</v>
      </c>
      <c r="J30" s="211">
        <f t="shared" ref="J30" si="81">J46+J62+J158+J174+J398+J414+J430+J446+J462</f>
        <v>415</v>
      </c>
      <c r="K30" s="16">
        <f t="shared" si="3"/>
        <v>-30</v>
      </c>
      <c r="L30" s="211">
        <f t="shared" ref="L30" si="82">L46+L62+L158+L174+L398+L414+L430+L446+L462</f>
        <v>449</v>
      </c>
      <c r="M30" s="16">
        <f t="shared" si="9"/>
        <v>34</v>
      </c>
    </row>
    <row r="31" spans="1:14" ht="18" x14ac:dyDescent="0.25">
      <c r="B31" s="2" t="str">
        <f t="shared" si="5"/>
        <v>a</v>
      </c>
      <c r="C31" s="30" t="s">
        <v>0</v>
      </c>
      <c r="D31" s="31" t="s">
        <v>14</v>
      </c>
      <c r="E31" s="16">
        <f t="shared" si="52"/>
        <v>600.99680000000001</v>
      </c>
      <c r="F31" s="16">
        <f t="shared" si="52"/>
        <v>595.5</v>
      </c>
      <c r="G31" s="16">
        <f t="shared" ref="G31:I31" si="83">G47+G63+G159+G175+G399+G415+G431+G447+G463</f>
        <v>220.75623000000002</v>
      </c>
      <c r="H31" s="16">
        <f t="shared" si="83"/>
        <v>1516</v>
      </c>
      <c r="I31" s="16">
        <f t="shared" si="83"/>
        <v>622</v>
      </c>
      <c r="J31" s="211">
        <f t="shared" ref="J31" si="84">J47+J63+J159+J175+J399+J415+J431+J447+J463</f>
        <v>212</v>
      </c>
      <c r="K31" s="16">
        <f t="shared" si="3"/>
        <v>-410</v>
      </c>
      <c r="L31" s="211">
        <f t="shared" ref="L31" si="85">L47+L63+L159+L175+L399+L415+L431+L447+L463</f>
        <v>217</v>
      </c>
      <c r="M31" s="16">
        <f t="shared" si="9"/>
        <v>5</v>
      </c>
    </row>
    <row r="32" spans="1:14" ht="36" x14ac:dyDescent="0.25">
      <c r="B32" s="2" t="str">
        <f t="shared" si="5"/>
        <v>a</v>
      </c>
      <c r="C32" s="33" t="s">
        <v>0</v>
      </c>
      <c r="D32" s="34" t="s">
        <v>15</v>
      </c>
      <c r="E32" s="17">
        <f t="shared" si="52"/>
        <v>500.99680000000001</v>
      </c>
      <c r="F32" s="17">
        <f t="shared" si="52"/>
        <v>495.5</v>
      </c>
      <c r="G32" s="17">
        <f t="shared" ref="G32:I32" si="86">G48+G64+G160+G176+G400+G416+G432+G448+G464</f>
        <v>150.85381000000001</v>
      </c>
      <c r="H32" s="17">
        <f t="shared" si="86"/>
        <v>436</v>
      </c>
      <c r="I32" s="17">
        <f t="shared" si="86"/>
        <v>422</v>
      </c>
      <c r="J32" s="212">
        <f t="shared" ref="J32" si="87">J48+J64+J160+J176+J400+J416+J432+J448+J464</f>
        <v>212</v>
      </c>
      <c r="K32" s="17">
        <f t="shared" si="3"/>
        <v>-210</v>
      </c>
      <c r="L32" s="212">
        <f t="shared" ref="L32" si="88">L48+L64+L160+L176+L400+L416+L432+L448+L464</f>
        <v>217</v>
      </c>
      <c r="M32" s="17">
        <f t="shared" si="9"/>
        <v>5</v>
      </c>
    </row>
    <row r="33" spans="2:15" ht="36" x14ac:dyDescent="0.25">
      <c r="B33" s="2" t="str">
        <f t="shared" si="5"/>
        <v>a</v>
      </c>
      <c r="C33" s="33" t="s">
        <v>0</v>
      </c>
      <c r="D33" s="34" t="s">
        <v>16</v>
      </c>
      <c r="E33" s="17">
        <f t="shared" si="52"/>
        <v>100</v>
      </c>
      <c r="F33" s="17">
        <f t="shared" si="52"/>
        <v>100</v>
      </c>
      <c r="G33" s="17">
        <f t="shared" ref="G33:I33" si="89">G49+G65+G161+G177+G401+G417+G433+G449+G465</f>
        <v>69.902419999999992</v>
      </c>
      <c r="H33" s="17">
        <f t="shared" si="89"/>
        <v>1080</v>
      </c>
      <c r="I33" s="17">
        <f t="shared" si="89"/>
        <v>200</v>
      </c>
      <c r="J33" s="212">
        <f t="shared" ref="J33" si="90">J49+J65+J161+J177+J401+J417+J433+J449+J465</f>
        <v>0</v>
      </c>
      <c r="K33" s="17">
        <f t="shared" si="3"/>
        <v>-200</v>
      </c>
      <c r="L33" s="212">
        <f t="shared" ref="L33" si="91">L49+L65+L161+L177+L401+L417+L433+L449+L465</f>
        <v>0</v>
      </c>
      <c r="M33" s="17">
        <f t="shared" si="9"/>
        <v>0</v>
      </c>
    </row>
    <row r="34" spans="2:15" ht="18" x14ac:dyDescent="0.25">
      <c r="B34" s="2" t="str">
        <f t="shared" si="5"/>
        <v>a</v>
      </c>
      <c r="C34" s="28" t="s">
        <v>0</v>
      </c>
      <c r="D34" s="29" t="s">
        <v>17</v>
      </c>
      <c r="E34" s="15">
        <f t="shared" si="52"/>
        <v>497</v>
      </c>
      <c r="F34" s="15">
        <f t="shared" si="52"/>
        <v>878.84199999999998</v>
      </c>
      <c r="G34" s="15">
        <f t="shared" ref="G34:I34" si="92">G50+G66+G162+G178+G402+G418+G434+G450+G466</f>
        <v>575.07088999999996</v>
      </c>
      <c r="H34" s="15">
        <f t="shared" si="92"/>
        <v>1524</v>
      </c>
      <c r="I34" s="15">
        <f t="shared" si="92"/>
        <v>550</v>
      </c>
      <c r="J34" s="210">
        <f t="shared" ref="J34" si="93">J50+J66+J162+J178+J402+J418+J434+J450+J466</f>
        <v>450</v>
      </c>
      <c r="K34" s="15">
        <f t="shared" si="3"/>
        <v>-100</v>
      </c>
      <c r="L34" s="210">
        <f t="shared" ref="L34" si="94">L50+L66+L162+L178+L402+L418+L434+L450+L466</f>
        <v>1497</v>
      </c>
      <c r="M34" s="15">
        <f t="shared" si="9"/>
        <v>1047</v>
      </c>
    </row>
    <row r="35" spans="2:15" ht="15.75" hidden="1" x14ac:dyDescent="0.25">
      <c r="B35" s="2" t="str">
        <f t="shared" si="5"/>
        <v>b</v>
      </c>
      <c r="C35" s="6" t="s">
        <v>0</v>
      </c>
      <c r="D35" s="7" t="s">
        <v>18</v>
      </c>
      <c r="E35" s="15">
        <f t="shared" si="52"/>
        <v>0</v>
      </c>
      <c r="F35" s="15">
        <f t="shared" si="52"/>
        <v>0</v>
      </c>
      <c r="G35" s="15">
        <f t="shared" ref="G35:I35" si="95">G51+G67+G163+G179+G403+G419+G435+G451+G467</f>
        <v>0</v>
      </c>
      <c r="H35" s="15">
        <f t="shared" si="95"/>
        <v>0</v>
      </c>
      <c r="I35" s="15">
        <f t="shared" si="95"/>
        <v>0</v>
      </c>
      <c r="J35" s="210">
        <f t="shared" ref="J35" si="96">J51+J67+J163+J179+J403+J419+J435+J451+J467</f>
        <v>0</v>
      </c>
      <c r="K35" s="15">
        <f t="shared" si="3"/>
        <v>0</v>
      </c>
      <c r="L35" s="210">
        <f t="shared" ref="L35" si="97">L51+L67+L163+L179+L403+L419+L435+L451+L467</f>
        <v>0</v>
      </c>
      <c r="M35" s="15">
        <f t="shared" si="9"/>
        <v>0</v>
      </c>
      <c r="N35"/>
    </row>
    <row r="36" spans="2:15" ht="15.75" hidden="1" x14ac:dyDescent="0.25">
      <c r="B36" s="2" t="str">
        <f t="shared" si="5"/>
        <v>b</v>
      </c>
      <c r="C36" s="6" t="s">
        <v>0</v>
      </c>
      <c r="D36" s="7" t="s">
        <v>19</v>
      </c>
      <c r="E36" s="15">
        <f t="shared" si="52"/>
        <v>0</v>
      </c>
      <c r="F36" s="15">
        <f t="shared" si="52"/>
        <v>0</v>
      </c>
      <c r="G36" s="15">
        <f t="shared" ref="G36:I36" si="98">G52+G68+G164+G180+G404+G420+G436+G452+G468</f>
        <v>0</v>
      </c>
      <c r="H36" s="15">
        <f t="shared" si="98"/>
        <v>0</v>
      </c>
      <c r="I36" s="15">
        <f t="shared" si="98"/>
        <v>0</v>
      </c>
      <c r="J36" s="210">
        <f t="shared" ref="J36" si="99">J52+J68+J164+J180+J404+J420+J436+J452+J468</f>
        <v>0</v>
      </c>
      <c r="K36" s="15">
        <f t="shared" si="3"/>
        <v>0</v>
      </c>
      <c r="L36" s="210">
        <f t="shared" ref="L36" si="100">L52+L68+L164+L180+L404+L420+L436+L452+L468</f>
        <v>0</v>
      </c>
      <c r="M36" s="15">
        <f t="shared" si="9"/>
        <v>0</v>
      </c>
      <c r="N36"/>
    </row>
    <row r="37" spans="2:15" ht="72" x14ac:dyDescent="0.25">
      <c r="B37" s="2" t="str">
        <f t="shared" si="5"/>
        <v>a</v>
      </c>
      <c r="C37" s="24" t="s">
        <v>22</v>
      </c>
      <c r="D37" s="25" t="s">
        <v>23</v>
      </c>
      <c r="E37" s="13">
        <f t="shared" ref="E37" si="101">E40+E50+E51+E52</f>
        <v>11850</v>
      </c>
      <c r="F37" s="13">
        <f t="shared" ref="F37:I37" si="102">F40+F50+F51+F52</f>
        <v>12704.269999999999</v>
      </c>
      <c r="G37" s="13">
        <f t="shared" si="102"/>
        <v>10581.045469999999</v>
      </c>
      <c r="H37" s="13">
        <f t="shared" si="102"/>
        <v>12100</v>
      </c>
      <c r="I37" s="13">
        <f t="shared" si="102"/>
        <v>11015</v>
      </c>
      <c r="J37" s="208">
        <f>J40+J50+J51+J52</f>
        <v>11015</v>
      </c>
      <c r="K37" s="13">
        <f t="shared" si="3"/>
        <v>0</v>
      </c>
      <c r="L37" s="208">
        <f t="shared" ref="L37" si="103">L40+L50+L51+L52</f>
        <v>13250</v>
      </c>
      <c r="M37" s="13">
        <f t="shared" si="9"/>
        <v>2235</v>
      </c>
      <c r="O37" t="s">
        <v>575</v>
      </c>
    </row>
    <row r="38" spans="2:15" ht="18" x14ac:dyDescent="0.25">
      <c r="B38" s="2" t="str">
        <f t="shared" si="5"/>
        <v>a</v>
      </c>
      <c r="C38" s="26" t="s">
        <v>0</v>
      </c>
      <c r="D38" s="27" t="s">
        <v>5</v>
      </c>
      <c r="E38" s="14">
        <v>237</v>
      </c>
      <c r="F38" s="14">
        <v>237</v>
      </c>
      <c r="G38" s="14">
        <v>237</v>
      </c>
      <c r="H38" s="14">
        <v>237</v>
      </c>
      <c r="I38" s="14">
        <v>237</v>
      </c>
      <c r="J38" s="209">
        <v>237</v>
      </c>
      <c r="K38" s="14">
        <f t="shared" si="3"/>
        <v>0</v>
      </c>
      <c r="L38" s="209">
        <v>237</v>
      </c>
      <c r="M38" s="14">
        <f t="shared" si="9"/>
        <v>0</v>
      </c>
    </row>
    <row r="39" spans="2:15" ht="18" x14ac:dyDescent="0.25">
      <c r="B39" s="2" t="str">
        <f t="shared" si="5"/>
        <v>a</v>
      </c>
      <c r="C39" s="26" t="s">
        <v>0</v>
      </c>
      <c r="D39" s="27" t="s">
        <v>6</v>
      </c>
      <c r="E39" s="14">
        <v>114</v>
      </c>
      <c r="F39" s="14">
        <v>114</v>
      </c>
      <c r="G39" s="14">
        <v>114</v>
      </c>
      <c r="H39" s="14">
        <v>114</v>
      </c>
      <c r="I39" s="14">
        <v>114</v>
      </c>
      <c r="J39" s="209">
        <v>114</v>
      </c>
      <c r="K39" s="14">
        <f t="shared" si="3"/>
        <v>0</v>
      </c>
      <c r="L39" s="209">
        <v>114</v>
      </c>
      <c r="M39" s="14">
        <f t="shared" si="9"/>
        <v>0</v>
      </c>
    </row>
    <row r="40" spans="2:15" ht="18" x14ac:dyDescent="0.25">
      <c r="B40" s="2" t="str">
        <f t="shared" si="5"/>
        <v>a</v>
      </c>
      <c r="C40" s="28" t="s">
        <v>0</v>
      </c>
      <c r="D40" s="29" t="s">
        <v>7</v>
      </c>
      <c r="E40" s="15">
        <f t="shared" ref="E40:I40" si="104">SUM(E41:E47)</f>
        <v>11755</v>
      </c>
      <c r="F40" s="15">
        <f t="shared" si="104"/>
        <v>12603.977999999999</v>
      </c>
      <c r="G40" s="15">
        <f t="shared" si="104"/>
        <v>10480.75398</v>
      </c>
      <c r="H40" s="15">
        <f t="shared" si="104"/>
        <v>11510</v>
      </c>
      <c r="I40" s="15">
        <f t="shared" si="104"/>
        <v>10915</v>
      </c>
      <c r="J40" s="210">
        <f>SUM(J41:J47)</f>
        <v>10915</v>
      </c>
      <c r="K40" s="15">
        <f t="shared" si="3"/>
        <v>0</v>
      </c>
      <c r="L40" s="210">
        <f t="shared" ref="L40" si="105">SUM(L41:L47)</f>
        <v>12650</v>
      </c>
      <c r="M40" s="15">
        <f t="shared" si="9"/>
        <v>1735</v>
      </c>
    </row>
    <row r="41" spans="2:15" ht="18" x14ac:dyDescent="0.25">
      <c r="B41" s="2" t="str">
        <f t="shared" si="5"/>
        <v>a</v>
      </c>
      <c r="C41" s="30" t="s">
        <v>0</v>
      </c>
      <c r="D41" s="31" t="s">
        <v>8</v>
      </c>
      <c r="E41" s="16">
        <v>5400</v>
      </c>
      <c r="F41" s="16">
        <v>5053.6000000000004</v>
      </c>
      <c r="G41" s="16">
        <v>3810.45444</v>
      </c>
      <c r="H41" s="16">
        <v>5400</v>
      </c>
      <c r="I41" s="16">
        <v>5200</v>
      </c>
      <c r="J41" s="211">
        <v>5200</v>
      </c>
      <c r="K41" s="16">
        <f t="shared" si="3"/>
        <v>0</v>
      </c>
      <c r="L41" s="211">
        <v>5200</v>
      </c>
      <c r="M41" s="16">
        <f t="shared" si="9"/>
        <v>0</v>
      </c>
    </row>
    <row r="42" spans="2:15" ht="150" x14ac:dyDescent="0.25">
      <c r="B42" s="2" t="str">
        <f t="shared" si="5"/>
        <v>a</v>
      </c>
      <c r="C42" s="30" t="s">
        <v>0</v>
      </c>
      <c r="D42" s="31" t="s">
        <v>9</v>
      </c>
      <c r="E42" s="16">
        <v>3765</v>
      </c>
      <c r="F42" s="16">
        <v>3855.078</v>
      </c>
      <c r="G42" s="16">
        <v>3049.1455200000005</v>
      </c>
      <c r="H42" s="16">
        <v>4160</v>
      </c>
      <c r="I42" s="16">
        <v>3765</v>
      </c>
      <c r="J42" s="211">
        <v>3765</v>
      </c>
      <c r="K42" s="16">
        <f t="shared" si="3"/>
        <v>0</v>
      </c>
      <c r="L42" s="211">
        <f>5000+500</f>
        <v>5500</v>
      </c>
      <c r="M42" s="255">
        <f t="shared" si="9"/>
        <v>1735</v>
      </c>
      <c r="N42" s="40" t="s">
        <v>593</v>
      </c>
    </row>
    <row r="43" spans="2:15" ht="15.75" hidden="1" x14ac:dyDescent="0.25">
      <c r="B43" s="2" t="str">
        <f t="shared" si="5"/>
        <v>b</v>
      </c>
      <c r="C43" s="8" t="s">
        <v>0</v>
      </c>
      <c r="D43" s="9" t="s">
        <v>10</v>
      </c>
      <c r="E43" s="16"/>
      <c r="F43" s="16"/>
      <c r="G43" s="16"/>
      <c r="H43" s="16">
        <v>0</v>
      </c>
      <c r="I43" s="16">
        <v>0</v>
      </c>
      <c r="J43" s="211">
        <v>0</v>
      </c>
      <c r="K43" s="16">
        <f t="shared" si="3"/>
        <v>0</v>
      </c>
      <c r="L43" s="211">
        <v>0</v>
      </c>
      <c r="M43" s="16">
        <f t="shared" si="9"/>
        <v>0</v>
      </c>
      <c r="N43"/>
    </row>
    <row r="44" spans="2:15" ht="15.75" x14ac:dyDescent="0.25">
      <c r="B44" s="2" t="str">
        <f t="shared" si="5"/>
        <v>a</v>
      </c>
      <c r="C44" s="8" t="s">
        <v>0</v>
      </c>
      <c r="D44" s="9" t="s">
        <v>11</v>
      </c>
      <c r="E44" s="16"/>
      <c r="F44" s="16">
        <v>230</v>
      </c>
      <c r="G44" s="16">
        <v>230</v>
      </c>
      <c r="H44" s="16">
        <v>0</v>
      </c>
      <c r="I44" s="16">
        <v>0</v>
      </c>
      <c r="J44" s="211">
        <v>0</v>
      </c>
      <c r="K44" s="16">
        <f t="shared" si="3"/>
        <v>0</v>
      </c>
      <c r="L44" s="211">
        <v>0</v>
      </c>
      <c r="M44" s="16">
        <f t="shared" si="9"/>
        <v>0</v>
      </c>
    </row>
    <row r="45" spans="2:15" ht="18" x14ac:dyDescent="0.25">
      <c r="B45" s="2" t="str">
        <f t="shared" si="5"/>
        <v>a</v>
      </c>
      <c r="C45" s="30" t="s">
        <v>0</v>
      </c>
      <c r="D45" s="31" t="s">
        <v>12</v>
      </c>
      <c r="E45" s="16">
        <v>2440</v>
      </c>
      <c r="F45" s="16">
        <v>3010.9</v>
      </c>
      <c r="G45" s="16">
        <v>2985.2812100000001</v>
      </c>
      <c r="H45" s="16">
        <v>1800</v>
      </c>
      <c r="I45" s="16">
        <v>1800</v>
      </c>
      <c r="J45" s="211">
        <v>1800</v>
      </c>
      <c r="K45" s="16">
        <f t="shared" si="3"/>
        <v>0</v>
      </c>
      <c r="L45" s="211">
        <v>1800</v>
      </c>
      <c r="M45" s="16">
        <f t="shared" si="9"/>
        <v>0</v>
      </c>
    </row>
    <row r="46" spans="2:15" ht="18" x14ac:dyDescent="0.25">
      <c r="B46" s="2" t="str">
        <f t="shared" si="5"/>
        <v>a</v>
      </c>
      <c r="C46" s="30" t="s">
        <v>0</v>
      </c>
      <c r="D46" s="31" t="s">
        <v>13</v>
      </c>
      <c r="E46" s="16">
        <v>110</v>
      </c>
      <c r="F46" s="16">
        <v>420.4</v>
      </c>
      <c r="G46" s="16">
        <v>383.38978000000003</v>
      </c>
      <c r="H46" s="16">
        <v>110</v>
      </c>
      <c r="I46" s="16">
        <v>110</v>
      </c>
      <c r="J46" s="211">
        <v>110</v>
      </c>
      <c r="K46" s="16">
        <f t="shared" si="3"/>
        <v>0</v>
      </c>
      <c r="L46" s="211">
        <v>110</v>
      </c>
      <c r="M46" s="16">
        <f t="shared" si="9"/>
        <v>0</v>
      </c>
    </row>
    <row r="47" spans="2:15" ht="18" x14ac:dyDescent="0.25">
      <c r="B47" s="2" t="str">
        <f t="shared" si="5"/>
        <v>a</v>
      </c>
      <c r="C47" s="30" t="s">
        <v>0</v>
      </c>
      <c r="D47" s="31" t="s">
        <v>14</v>
      </c>
      <c r="E47" s="16">
        <f>E48+E49</f>
        <v>40</v>
      </c>
      <c r="F47" s="16">
        <f>F48+F49</f>
        <v>34</v>
      </c>
      <c r="G47" s="16">
        <f>G48+G49</f>
        <v>22.483029999999999</v>
      </c>
      <c r="H47" s="16">
        <f>H48+H49</f>
        <v>40</v>
      </c>
      <c r="I47" s="16">
        <v>40</v>
      </c>
      <c r="J47" s="211">
        <v>40</v>
      </c>
      <c r="K47" s="16">
        <f t="shared" si="3"/>
        <v>0</v>
      </c>
      <c r="L47" s="211">
        <v>40</v>
      </c>
      <c r="M47" s="16">
        <f t="shared" si="9"/>
        <v>0</v>
      </c>
    </row>
    <row r="48" spans="2:15" ht="36" x14ac:dyDescent="0.25">
      <c r="B48" s="2" t="str">
        <f t="shared" si="5"/>
        <v>a</v>
      </c>
      <c r="C48" s="33" t="s">
        <v>0</v>
      </c>
      <c r="D48" s="34" t="s">
        <v>15</v>
      </c>
      <c r="E48" s="17">
        <v>40</v>
      </c>
      <c r="F48" s="17">
        <v>34</v>
      </c>
      <c r="G48" s="17">
        <v>22.483029999999999</v>
      </c>
      <c r="H48" s="17">
        <v>40</v>
      </c>
      <c r="I48" s="17">
        <v>40</v>
      </c>
      <c r="J48" s="212">
        <v>40</v>
      </c>
      <c r="K48" s="17">
        <f t="shared" si="3"/>
        <v>0</v>
      </c>
      <c r="L48" s="212">
        <v>40</v>
      </c>
      <c r="M48" s="17">
        <f t="shared" si="9"/>
        <v>0</v>
      </c>
    </row>
    <row r="49" spans="2:14" ht="30" hidden="1" x14ac:dyDescent="0.25">
      <c r="B49" s="2" t="str">
        <f t="shared" si="5"/>
        <v>b</v>
      </c>
      <c r="C49" s="10" t="s">
        <v>0</v>
      </c>
      <c r="D49" s="11" t="s">
        <v>16</v>
      </c>
      <c r="E49" s="17"/>
      <c r="F49" s="17"/>
      <c r="G49" s="17"/>
      <c r="H49" s="17">
        <v>0</v>
      </c>
      <c r="I49" s="17">
        <v>0</v>
      </c>
      <c r="J49" s="212">
        <v>0</v>
      </c>
      <c r="K49" s="17">
        <f t="shared" si="3"/>
        <v>0</v>
      </c>
      <c r="L49" s="212">
        <v>0</v>
      </c>
      <c r="M49" s="17">
        <f t="shared" si="9"/>
        <v>0</v>
      </c>
      <c r="N49"/>
    </row>
    <row r="50" spans="2:14" ht="18" x14ac:dyDescent="0.25">
      <c r="B50" s="2" t="str">
        <f t="shared" si="5"/>
        <v>a</v>
      </c>
      <c r="C50" s="28" t="s">
        <v>0</v>
      </c>
      <c r="D50" s="29" t="s">
        <v>17</v>
      </c>
      <c r="E50" s="15">
        <v>95</v>
      </c>
      <c r="F50" s="15">
        <v>100.292</v>
      </c>
      <c r="G50" s="15">
        <v>100.29149000000001</v>
      </c>
      <c r="H50" s="15">
        <v>590</v>
      </c>
      <c r="I50" s="15">
        <v>100</v>
      </c>
      <c r="J50" s="210">
        <v>100</v>
      </c>
      <c r="K50" s="15">
        <f t="shared" si="3"/>
        <v>0</v>
      </c>
      <c r="L50" s="210">
        <v>600</v>
      </c>
      <c r="M50" s="15">
        <f t="shared" si="9"/>
        <v>500</v>
      </c>
      <c r="N50" s="40" t="s">
        <v>589</v>
      </c>
    </row>
    <row r="51" spans="2:14" ht="15.75" hidden="1" x14ac:dyDescent="0.25">
      <c r="B51" s="2" t="str">
        <f t="shared" si="5"/>
        <v>b</v>
      </c>
      <c r="C51" s="6" t="s">
        <v>0</v>
      </c>
      <c r="D51" s="7" t="s">
        <v>18</v>
      </c>
      <c r="E51" s="15">
        <v>0</v>
      </c>
      <c r="F51" s="15">
        <v>0</v>
      </c>
      <c r="G51" s="15">
        <v>0</v>
      </c>
      <c r="H51" s="15">
        <v>0</v>
      </c>
      <c r="I51" s="15">
        <v>0</v>
      </c>
      <c r="J51" s="210">
        <v>0</v>
      </c>
      <c r="K51" s="15">
        <f t="shared" si="3"/>
        <v>0</v>
      </c>
      <c r="L51" s="210">
        <v>0</v>
      </c>
      <c r="M51" s="15">
        <f t="shared" si="9"/>
        <v>0</v>
      </c>
      <c r="N51"/>
    </row>
    <row r="52" spans="2:14" ht="15.75" hidden="1" x14ac:dyDescent="0.25">
      <c r="B52" s="2" t="str">
        <f t="shared" si="5"/>
        <v>b</v>
      </c>
      <c r="C52" s="6" t="s">
        <v>0</v>
      </c>
      <c r="D52" s="7" t="s">
        <v>19</v>
      </c>
      <c r="E52" s="15">
        <v>0</v>
      </c>
      <c r="F52" s="15">
        <v>0</v>
      </c>
      <c r="G52" s="15">
        <v>0</v>
      </c>
      <c r="H52" s="15">
        <v>0</v>
      </c>
      <c r="I52" s="15">
        <v>0</v>
      </c>
      <c r="J52" s="210">
        <v>0</v>
      </c>
      <c r="K52" s="15">
        <f t="shared" si="3"/>
        <v>0</v>
      </c>
      <c r="L52" s="210">
        <v>0</v>
      </c>
      <c r="M52" s="15">
        <f t="shared" si="9"/>
        <v>0</v>
      </c>
      <c r="N52"/>
    </row>
    <row r="53" spans="2:14" ht="36" x14ac:dyDescent="0.25">
      <c r="B53" s="2" t="str">
        <f t="shared" si="5"/>
        <v>a</v>
      </c>
      <c r="C53" s="24" t="s">
        <v>24</v>
      </c>
      <c r="D53" s="25" t="s">
        <v>217</v>
      </c>
      <c r="E53" s="13">
        <f t="shared" ref="E53" si="106">E69+E85+E101</f>
        <v>4020</v>
      </c>
      <c r="F53" s="13">
        <f t="shared" ref="F53:I53" si="107">F69+F85+F101</f>
        <v>4020</v>
      </c>
      <c r="G53" s="13">
        <f t="shared" si="107"/>
        <v>2645.1251600000005</v>
      </c>
      <c r="H53" s="13">
        <f t="shared" si="107"/>
        <v>4800</v>
      </c>
      <c r="I53" s="13">
        <f t="shared" si="107"/>
        <v>4080</v>
      </c>
      <c r="J53" s="208">
        <f>J69+J85+J101</f>
        <v>4575</v>
      </c>
      <c r="K53" s="13">
        <f t="shared" si="3"/>
        <v>495</v>
      </c>
      <c r="L53" s="208">
        <f t="shared" ref="L53" si="108">L69+L85+L101</f>
        <v>4625</v>
      </c>
      <c r="M53" s="13">
        <f t="shared" si="9"/>
        <v>50</v>
      </c>
    </row>
    <row r="54" spans="2:14" ht="18" x14ac:dyDescent="0.25">
      <c r="B54" s="2" t="str">
        <f t="shared" si="5"/>
        <v>a</v>
      </c>
      <c r="C54" s="26" t="s">
        <v>0</v>
      </c>
      <c r="D54" s="27" t="s">
        <v>5</v>
      </c>
      <c r="E54" s="14">
        <f t="shared" ref="E54" si="109">E70+E86+E102</f>
        <v>174</v>
      </c>
      <c r="F54" s="14">
        <f t="shared" ref="F54:G54" si="110">F70+F86+F102</f>
        <v>174</v>
      </c>
      <c r="G54" s="14">
        <f t="shared" si="110"/>
        <v>174</v>
      </c>
      <c r="H54" s="14">
        <f t="shared" ref="H54:I68" si="111">H70+H86+H102</f>
        <v>174</v>
      </c>
      <c r="I54" s="14">
        <f t="shared" si="111"/>
        <v>174</v>
      </c>
      <c r="J54" s="209">
        <f t="shared" ref="J54:J68" si="112">J70+J86+J102</f>
        <v>184</v>
      </c>
      <c r="K54" s="14">
        <f t="shared" si="3"/>
        <v>10</v>
      </c>
      <c r="L54" s="209">
        <v>184</v>
      </c>
      <c r="M54" s="14">
        <f t="shared" si="9"/>
        <v>0</v>
      </c>
    </row>
    <row r="55" spans="2:14" ht="18" x14ac:dyDescent="0.25">
      <c r="B55" s="2" t="str">
        <f t="shared" si="5"/>
        <v>a</v>
      </c>
      <c r="C55" s="26" t="s">
        <v>0</v>
      </c>
      <c r="D55" s="27" t="s">
        <v>6</v>
      </c>
      <c r="E55" s="14">
        <f t="shared" ref="E55" si="113">E71+E87+E103</f>
        <v>50</v>
      </c>
      <c r="F55" s="14">
        <f t="shared" ref="F55:G55" si="114">F71+F87+F103</f>
        <v>50</v>
      </c>
      <c r="G55" s="14">
        <f t="shared" si="114"/>
        <v>50</v>
      </c>
      <c r="H55" s="14">
        <f t="shared" si="111"/>
        <v>50</v>
      </c>
      <c r="I55" s="14">
        <f t="shared" si="111"/>
        <v>50</v>
      </c>
      <c r="J55" s="209">
        <f t="shared" si="112"/>
        <v>61</v>
      </c>
      <c r="K55" s="14">
        <f t="shared" si="3"/>
        <v>11</v>
      </c>
      <c r="L55" s="209">
        <f t="shared" ref="L55" si="115">L71+L87+L103</f>
        <v>61</v>
      </c>
      <c r="M55" s="14">
        <f t="shared" si="9"/>
        <v>0</v>
      </c>
    </row>
    <row r="56" spans="2:14" ht="18" x14ac:dyDescent="0.25">
      <c r="B56" s="2" t="str">
        <f t="shared" si="5"/>
        <v>a</v>
      </c>
      <c r="C56" s="28" t="s">
        <v>0</v>
      </c>
      <c r="D56" s="29" t="s">
        <v>7</v>
      </c>
      <c r="E56" s="15">
        <f t="shared" ref="E56" si="116">E72+E88+E104</f>
        <v>4000</v>
      </c>
      <c r="F56" s="15">
        <f t="shared" ref="F56:G56" si="117">F72+F88+F104</f>
        <v>3998.6</v>
      </c>
      <c r="G56" s="15">
        <f t="shared" si="117"/>
        <v>2638.2552600000004</v>
      </c>
      <c r="H56" s="15">
        <f t="shared" si="111"/>
        <v>4780</v>
      </c>
      <c r="I56" s="15">
        <f t="shared" si="111"/>
        <v>4060</v>
      </c>
      <c r="J56" s="210">
        <f t="shared" si="112"/>
        <v>4555</v>
      </c>
      <c r="K56" s="15">
        <f t="shared" si="3"/>
        <v>495</v>
      </c>
      <c r="L56" s="210">
        <f t="shared" ref="L56" si="118">L72+L88+L104</f>
        <v>4605</v>
      </c>
      <c r="M56" s="15">
        <f t="shared" si="9"/>
        <v>50</v>
      </c>
    </row>
    <row r="57" spans="2:14" ht="30" x14ac:dyDescent="0.25">
      <c r="B57" s="2" t="str">
        <f t="shared" si="5"/>
        <v>a</v>
      </c>
      <c r="C57" s="30" t="s">
        <v>0</v>
      </c>
      <c r="D57" s="31" t="s">
        <v>8</v>
      </c>
      <c r="E57" s="16">
        <f t="shared" ref="E57" si="119">E73+E89+E105</f>
        <v>2930</v>
      </c>
      <c r="F57" s="16">
        <f t="shared" ref="F57:G57" si="120">F73+F89+F105</f>
        <v>2782.8</v>
      </c>
      <c r="G57" s="16">
        <f t="shared" si="120"/>
        <v>1810.89516</v>
      </c>
      <c r="H57" s="16">
        <f t="shared" si="111"/>
        <v>3015</v>
      </c>
      <c r="I57" s="16">
        <f t="shared" si="111"/>
        <v>2880</v>
      </c>
      <c r="J57" s="211">
        <f t="shared" si="112"/>
        <v>3058</v>
      </c>
      <c r="K57" s="16">
        <f t="shared" si="3"/>
        <v>178</v>
      </c>
      <c r="L57" s="211">
        <f t="shared" ref="L57" si="121">L73+L89+L105</f>
        <v>3058</v>
      </c>
      <c r="M57" s="16">
        <f t="shared" si="9"/>
        <v>0</v>
      </c>
      <c r="N57" s="40" t="s">
        <v>608</v>
      </c>
    </row>
    <row r="58" spans="2:14" ht="30" x14ac:dyDescent="0.25">
      <c r="B58" s="2" t="str">
        <f t="shared" si="5"/>
        <v>a</v>
      </c>
      <c r="C58" s="30" t="s">
        <v>0</v>
      </c>
      <c r="D58" s="31" t="s">
        <v>9</v>
      </c>
      <c r="E58" s="16">
        <f t="shared" ref="E58" si="122">E74+E90+E106</f>
        <v>1043</v>
      </c>
      <c r="F58" s="16">
        <f t="shared" ref="F58:G58" si="123">F74+F90+F106</f>
        <v>1155.5999999999999</v>
      </c>
      <c r="G58" s="16">
        <f t="shared" si="123"/>
        <v>778.32566000000008</v>
      </c>
      <c r="H58" s="16">
        <f t="shared" si="111"/>
        <v>1723</v>
      </c>
      <c r="I58" s="16">
        <f t="shared" si="111"/>
        <v>1153</v>
      </c>
      <c r="J58" s="211">
        <f t="shared" si="112"/>
        <v>1470</v>
      </c>
      <c r="K58" s="16">
        <f t="shared" si="3"/>
        <v>317</v>
      </c>
      <c r="L58" s="211">
        <f t="shared" ref="L58" si="124">L74+L90+L106</f>
        <v>1520</v>
      </c>
      <c r="M58" s="16">
        <f t="shared" si="9"/>
        <v>50</v>
      </c>
      <c r="N58" s="40" t="s">
        <v>609</v>
      </c>
    </row>
    <row r="59" spans="2:14" ht="15.75" hidden="1" x14ac:dyDescent="0.25">
      <c r="B59" s="2" t="str">
        <f t="shared" si="5"/>
        <v>b</v>
      </c>
      <c r="C59" s="8" t="s">
        <v>0</v>
      </c>
      <c r="D59" s="9" t="s">
        <v>10</v>
      </c>
      <c r="E59" s="16">
        <f t="shared" ref="E59" si="125">E75+E91+E107</f>
        <v>0</v>
      </c>
      <c r="F59" s="16">
        <f t="shared" ref="F59:G59" si="126">F75+F91+F107</f>
        <v>0</v>
      </c>
      <c r="G59" s="16">
        <f t="shared" si="126"/>
        <v>0</v>
      </c>
      <c r="H59" s="16">
        <f t="shared" si="111"/>
        <v>0</v>
      </c>
      <c r="I59" s="16">
        <f t="shared" si="111"/>
        <v>0</v>
      </c>
      <c r="J59" s="211">
        <f t="shared" si="112"/>
        <v>0</v>
      </c>
      <c r="K59" s="16">
        <f t="shared" si="3"/>
        <v>0</v>
      </c>
      <c r="L59" s="211">
        <f t="shared" ref="L59" si="127">L75+L91+L107</f>
        <v>0</v>
      </c>
      <c r="M59" s="16">
        <f t="shared" si="9"/>
        <v>0</v>
      </c>
      <c r="N59"/>
    </row>
    <row r="60" spans="2:14" ht="15.75" hidden="1" x14ac:dyDescent="0.25">
      <c r="B60" s="2" t="str">
        <f t="shared" si="5"/>
        <v>b</v>
      </c>
      <c r="C60" s="8" t="s">
        <v>0</v>
      </c>
      <c r="D60" s="9" t="s">
        <v>11</v>
      </c>
      <c r="E60" s="16">
        <f t="shared" ref="E60" si="128">E76+E92+E108</f>
        <v>0</v>
      </c>
      <c r="F60" s="16">
        <f t="shared" ref="F60:G60" si="129">F76+F92+F108</f>
        <v>0</v>
      </c>
      <c r="G60" s="16">
        <f t="shared" si="129"/>
        <v>0</v>
      </c>
      <c r="H60" s="16">
        <f t="shared" si="111"/>
        <v>0</v>
      </c>
      <c r="I60" s="16">
        <f t="shared" si="111"/>
        <v>0</v>
      </c>
      <c r="J60" s="211">
        <f t="shared" si="112"/>
        <v>0</v>
      </c>
      <c r="K60" s="16">
        <f t="shared" si="3"/>
        <v>0</v>
      </c>
      <c r="L60" s="211">
        <f t="shared" ref="L60" si="130">L76+L92+L108</f>
        <v>0</v>
      </c>
      <c r="M60" s="16">
        <f t="shared" si="9"/>
        <v>0</v>
      </c>
      <c r="N60"/>
    </row>
    <row r="61" spans="2:14" ht="15.75" hidden="1" x14ac:dyDescent="0.25">
      <c r="B61" s="2" t="str">
        <f t="shared" si="5"/>
        <v>b</v>
      </c>
      <c r="C61" s="8" t="s">
        <v>0</v>
      </c>
      <c r="D61" s="9" t="s">
        <v>12</v>
      </c>
      <c r="E61" s="16">
        <f t="shared" ref="E61" si="131">E77+E93+E109</f>
        <v>0</v>
      </c>
      <c r="F61" s="16">
        <f t="shared" ref="F61:G61" si="132">F77+F93+F109</f>
        <v>0</v>
      </c>
      <c r="G61" s="16">
        <f t="shared" si="132"/>
        <v>0</v>
      </c>
      <c r="H61" s="16">
        <f t="shared" si="111"/>
        <v>0</v>
      </c>
      <c r="I61" s="16">
        <f t="shared" si="111"/>
        <v>0</v>
      </c>
      <c r="J61" s="211">
        <f t="shared" si="112"/>
        <v>0</v>
      </c>
      <c r="K61" s="16">
        <f t="shared" si="3"/>
        <v>0</v>
      </c>
      <c r="L61" s="211">
        <f t="shared" ref="L61" si="133">L77+L93+L109</f>
        <v>0</v>
      </c>
      <c r="M61" s="16">
        <f t="shared" si="9"/>
        <v>0</v>
      </c>
      <c r="N61"/>
    </row>
    <row r="62" spans="2:14" ht="18" x14ac:dyDescent="0.25">
      <c r="B62" s="2" t="str">
        <f t="shared" si="5"/>
        <v>a</v>
      </c>
      <c r="C62" s="30" t="s">
        <v>0</v>
      </c>
      <c r="D62" s="31" t="s">
        <v>13</v>
      </c>
      <c r="E62" s="16">
        <f t="shared" ref="E62" si="134">E78+E94+E110</f>
        <v>15</v>
      </c>
      <c r="F62" s="16">
        <f t="shared" ref="F62:G62" si="135">F78+F94+F110</f>
        <v>47.7</v>
      </c>
      <c r="G62" s="16">
        <f t="shared" si="135"/>
        <v>43.251140000000007</v>
      </c>
      <c r="H62" s="16">
        <f t="shared" si="111"/>
        <v>30</v>
      </c>
      <c r="I62" s="16">
        <f t="shared" si="111"/>
        <v>15</v>
      </c>
      <c r="J62" s="211">
        <f t="shared" si="112"/>
        <v>15</v>
      </c>
      <c r="K62" s="16">
        <f t="shared" si="3"/>
        <v>0</v>
      </c>
      <c r="L62" s="211">
        <f t="shared" ref="L62" si="136">L78+L94+L110</f>
        <v>15</v>
      </c>
      <c r="M62" s="16">
        <f t="shared" si="9"/>
        <v>0</v>
      </c>
    </row>
    <row r="63" spans="2:14" ht="18" x14ac:dyDescent="0.25">
      <c r="B63" s="2" t="str">
        <f t="shared" si="5"/>
        <v>a</v>
      </c>
      <c r="C63" s="30" t="s">
        <v>0</v>
      </c>
      <c r="D63" s="31" t="s">
        <v>14</v>
      </c>
      <c r="E63" s="16">
        <f t="shared" ref="E63" si="137">E79+E95+E111</f>
        <v>12</v>
      </c>
      <c r="F63" s="16">
        <f t="shared" ref="F63:G63" si="138">F79+F95+F111</f>
        <v>12.5</v>
      </c>
      <c r="G63" s="16">
        <f t="shared" si="138"/>
        <v>5.7833000000000006</v>
      </c>
      <c r="H63" s="16">
        <f t="shared" si="111"/>
        <v>12</v>
      </c>
      <c r="I63" s="16">
        <f t="shared" si="111"/>
        <v>12</v>
      </c>
      <c r="J63" s="211">
        <f t="shared" si="112"/>
        <v>12</v>
      </c>
      <c r="K63" s="16">
        <f t="shared" si="3"/>
        <v>0</v>
      </c>
      <c r="L63" s="211">
        <f t="shared" ref="L63" si="139">L79+L95+L111</f>
        <v>12</v>
      </c>
      <c r="M63" s="16">
        <f t="shared" si="9"/>
        <v>0</v>
      </c>
    </row>
    <row r="64" spans="2:14" ht="36" x14ac:dyDescent="0.25">
      <c r="B64" s="2" t="str">
        <f t="shared" si="5"/>
        <v>a</v>
      </c>
      <c r="C64" s="33" t="s">
        <v>0</v>
      </c>
      <c r="D64" s="34" t="s">
        <v>15</v>
      </c>
      <c r="E64" s="17">
        <f t="shared" ref="E64" si="140">E80+E96+E112</f>
        <v>12</v>
      </c>
      <c r="F64" s="17">
        <f t="shared" ref="F64:G64" si="141">F80+F96+F112</f>
        <v>12.5</v>
      </c>
      <c r="G64" s="17">
        <f t="shared" si="141"/>
        <v>5.7833000000000006</v>
      </c>
      <c r="H64" s="17">
        <f t="shared" si="111"/>
        <v>12</v>
      </c>
      <c r="I64" s="17">
        <f t="shared" si="111"/>
        <v>12</v>
      </c>
      <c r="J64" s="212">
        <f t="shared" si="112"/>
        <v>12</v>
      </c>
      <c r="K64" s="17">
        <f t="shared" si="3"/>
        <v>0</v>
      </c>
      <c r="L64" s="212">
        <f t="shared" ref="L64" si="142">L80+L96+L112</f>
        <v>12</v>
      </c>
      <c r="M64" s="17">
        <f t="shared" si="9"/>
        <v>0</v>
      </c>
    </row>
    <row r="65" spans="2:15" ht="30" hidden="1" x14ac:dyDescent="0.25">
      <c r="B65" s="2" t="str">
        <f t="shared" si="5"/>
        <v>b</v>
      </c>
      <c r="C65" s="10" t="s">
        <v>0</v>
      </c>
      <c r="D65" s="11" t="s">
        <v>16</v>
      </c>
      <c r="E65" s="17">
        <f t="shared" ref="E65" si="143">E81+E97+E113</f>
        <v>0</v>
      </c>
      <c r="F65" s="17">
        <f t="shared" ref="F65:G65" si="144">F81+F97+F113</f>
        <v>0</v>
      </c>
      <c r="G65" s="17">
        <f t="shared" si="144"/>
        <v>0</v>
      </c>
      <c r="H65" s="17">
        <f t="shared" si="111"/>
        <v>0</v>
      </c>
      <c r="I65" s="17">
        <f t="shared" si="111"/>
        <v>0</v>
      </c>
      <c r="J65" s="212">
        <f t="shared" si="112"/>
        <v>0</v>
      </c>
      <c r="K65" s="17">
        <f t="shared" si="3"/>
        <v>0</v>
      </c>
      <c r="L65" s="212">
        <f t="shared" ref="L65" si="145">L81+L97+L113</f>
        <v>0</v>
      </c>
      <c r="M65" s="17">
        <f t="shared" si="9"/>
        <v>0</v>
      </c>
      <c r="N65"/>
    </row>
    <row r="66" spans="2:15" ht="18" x14ac:dyDescent="0.25">
      <c r="B66" s="2" t="str">
        <f t="shared" si="5"/>
        <v>a</v>
      </c>
      <c r="C66" s="28" t="s">
        <v>0</v>
      </c>
      <c r="D66" s="29" t="s">
        <v>17</v>
      </c>
      <c r="E66" s="15">
        <f t="shared" ref="E66" si="146">E82+E98+E114</f>
        <v>20</v>
      </c>
      <c r="F66" s="15">
        <f t="shared" ref="F66:G66" si="147">F82+F98+F114</f>
        <v>21.4</v>
      </c>
      <c r="G66" s="15">
        <f t="shared" si="147"/>
        <v>6.8698999999999995</v>
      </c>
      <c r="H66" s="15">
        <f t="shared" si="111"/>
        <v>20</v>
      </c>
      <c r="I66" s="15">
        <f t="shared" si="111"/>
        <v>20</v>
      </c>
      <c r="J66" s="210">
        <f t="shared" si="112"/>
        <v>20</v>
      </c>
      <c r="K66" s="15">
        <f t="shared" si="3"/>
        <v>0</v>
      </c>
      <c r="L66" s="210">
        <f t="shared" ref="L66" si="148">L82+L98+L114</f>
        <v>20</v>
      </c>
      <c r="M66" s="15">
        <f t="shared" si="9"/>
        <v>0</v>
      </c>
    </row>
    <row r="67" spans="2:15" ht="15.75" hidden="1" x14ac:dyDescent="0.25">
      <c r="B67" s="2" t="str">
        <f t="shared" si="5"/>
        <v>b</v>
      </c>
      <c r="C67" s="6" t="s">
        <v>0</v>
      </c>
      <c r="D67" s="7" t="s">
        <v>18</v>
      </c>
      <c r="E67" s="15">
        <f t="shared" ref="E67" si="149">E83+E99+E115</f>
        <v>0</v>
      </c>
      <c r="F67" s="15">
        <f t="shared" ref="F67:G67" si="150">F83+F99+F115</f>
        <v>0</v>
      </c>
      <c r="G67" s="15">
        <f t="shared" si="150"/>
        <v>0</v>
      </c>
      <c r="H67" s="15">
        <f t="shared" si="111"/>
        <v>0</v>
      </c>
      <c r="I67" s="15">
        <f t="shared" si="111"/>
        <v>0</v>
      </c>
      <c r="J67" s="210">
        <f t="shared" si="112"/>
        <v>0</v>
      </c>
      <c r="K67" s="15">
        <f t="shared" si="3"/>
        <v>0</v>
      </c>
      <c r="L67" s="210">
        <f t="shared" ref="L67" si="151">L83+L99+L115</f>
        <v>0</v>
      </c>
      <c r="M67" s="15">
        <f t="shared" si="9"/>
        <v>0</v>
      </c>
      <c r="N67"/>
    </row>
    <row r="68" spans="2:15" ht="15.75" hidden="1" x14ac:dyDescent="0.25">
      <c r="B68" s="2" t="str">
        <f t="shared" si="5"/>
        <v>b</v>
      </c>
      <c r="C68" s="6" t="s">
        <v>0</v>
      </c>
      <c r="D68" s="7" t="s">
        <v>19</v>
      </c>
      <c r="E68" s="15">
        <f t="shared" ref="E68" si="152">E84+E100+E116</f>
        <v>0</v>
      </c>
      <c r="F68" s="15">
        <f t="shared" ref="F68:G68" si="153">F84+F100+F116</f>
        <v>0</v>
      </c>
      <c r="G68" s="15">
        <f t="shared" si="153"/>
        <v>0</v>
      </c>
      <c r="H68" s="15">
        <f t="shared" si="111"/>
        <v>0</v>
      </c>
      <c r="I68" s="15">
        <f t="shared" si="111"/>
        <v>0</v>
      </c>
      <c r="J68" s="210">
        <f t="shared" si="112"/>
        <v>0</v>
      </c>
      <c r="K68" s="15">
        <f t="shared" si="3"/>
        <v>0</v>
      </c>
      <c r="L68" s="210">
        <f t="shared" ref="L68" si="154">L84+L100+L116</f>
        <v>0</v>
      </c>
      <c r="M68" s="15">
        <f t="shared" si="9"/>
        <v>0</v>
      </c>
      <c r="N68"/>
    </row>
    <row r="69" spans="2:15" ht="36" x14ac:dyDescent="0.25">
      <c r="B69" s="2" t="str">
        <f t="shared" si="5"/>
        <v>a</v>
      </c>
      <c r="C69" s="24" t="s">
        <v>25</v>
      </c>
      <c r="D69" s="25" t="s">
        <v>218</v>
      </c>
      <c r="E69" s="13">
        <f t="shared" ref="E69" si="155">E72+E82+E83+E84</f>
        <v>2705</v>
      </c>
      <c r="F69" s="13">
        <f t="shared" ref="F69:I69" si="156">F72+F82+F83+F84</f>
        <v>2839.6840000000002</v>
      </c>
      <c r="G69" s="13">
        <f t="shared" si="156"/>
        <v>1663.6380000000001</v>
      </c>
      <c r="H69" s="13">
        <f t="shared" si="156"/>
        <v>2800</v>
      </c>
      <c r="I69" s="13">
        <f t="shared" si="156"/>
        <v>2700</v>
      </c>
      <c r="J69" s="208">
        <f>J72+J82+J83+J84</f>
        <v>4325</v>
      </c>
      <c r="K69" s="13">
        <f t="shared" ref="K69:K132" si="157">J69-I69</f>
        <v>1625</v>
      </c>
      <c r="L69" s="208">
        <f>L72+L82+L83+L84</f>
        <v>4325</v>
      </c>
      <c r="M69" s="13">
        <f t="shared" si="9"/>
        <v>0</v>
      </c>
      <c r="O69" s="2" t="s">
        <v>576</v>
      </c>
    </row>
    <row r="70" spans="2:15" ht="18" x14ac:dyDescent="0.25">
      <c r="B70" s="2" t="str">
        <f t="shared" ref="B70:B133" si="158">IF((E70+F70+G70+I70++J70+K70+L70)&gt;0,"a","b")</f>
        <v>a</v>
      </c>
      <c r="C70" s="26" t="s">
        <v>0</v>
      </c>
      <c r="D70" s="27" t="s">
        <v>5</v>
      </c>
      <c r="E70" s="14">
        <v>117</v>
      </c>
      <c r="F70" s="14">
        <v>117</v>
      </c>
      <c r="G70" s="14">
        <v>117</v>
      </c>
      <c r="H70" s="14">
        <v>117</v>
      </c>
      <c r="I70" s="14">
        <v>117</v>
      </c>
      <c r="J70" s="209">
        <f>117+57+10</f>
        <v>184</v>
      </c>
      <c r="K70" s="14">
        <f t="shared" si="157"/>
        <v>67</v>
      </c>
      <c r="L70" s="209">
        <f>117+57+10</f>
        <v>184</v>
      </c>
      <c r="M70" s="14">
        <f t="shared" ref="M70:M133" si="159">L70-J70</f>
        <v>0</v>
      </c>
    </row>
    <row r="71" spans="2:15" ht="18" x14ac:dyDescent="0.25">
      <c r="B71" s="2" t="str">
        <f t="shared" si="158"/>
        <v>a</v>
      </c>
      <c r="C71" s="26" t="s">
        <v>0</v>
      </c>
      <c r="D71" s="27" t="s">
        <v>6</v>
      </c>
      <c r="E71" s="14">
        <v>18</v>
      </c>
      <c r="F71" s="14">
        <v>18</v>
      </c>
      <c r="G71" s="14">
        <v>18</v>
      </c>
      <c r="H71" s="14">
        <v>18</v>
      </c>
      <c r="I71" s="14">
        <v>18</v>
      </c>
      <c r="J71" s="209">
        <f>18+11+32</f>
        <v>61</v>
      </c>
      <c r="K71" s="14">
        <f t="shared" si="157"/>
        <v>43</v>
      </c>
      <c r="L71" s="209">
        <f>18+11+32</f>
        <v>61</v>
      </c>
      <c r="M71" s="14">
        <f t="shared" si="159"/>
        <v>0</v>
      </c>
    </row>
    <row r="72" spans="2:15" ht="18" x14ac:dyDescent="0.25">
      <c r="B72" s="2" t="str">
        <f t="shared" si="158"/>
        <v>a</v>
      </c>
      <c r="C72" s="28" t="s">
        <v>0</v>
      </c>
      <c r="D72" s="29" t="s">
        <v>7</v>
      </c>
      <c r="E72" s="15">
        <f t="shared" ref="E72:I72" si="160">E73+E74+E75+E76+E77+E78+E79</f>
        <v>2685</v>
      </c>
      <c r="F72" s="15">
        <f t="shared" si="160"/>
        <v>2819.614</v>
      </c>
      <c r="G72" s="15">
        <f t="shared" si="160"/>
        <v>1658.0976000000001</v>
      </c>
      <c r="H72" s="15">
        <f t="shared" si="160"/>
        <v>2780</v>
      </c>
      <c r="I72" s="15">
        <f t="shared" si="160"/>
        <v>2680</v>
      </c>
      <c r="J72" s="210">
        <f>J73+J74+J75+J76+J77+J78+J79</f>
        <v>4305</v>
      </c>
      <c r="K72" s="15">
        <f t="shared" si="157"/>
        <v>1625</v>
      </c>
      <c r="L72" s="210">
        <f>L73+L74+L75+L76+L77+L78+L79</f>
        <v>4305</v>
      </c>
      <c r="M72" s="15">
        <f t="shared" si="159"/>
        <v>0</v>
      </c>
    </row>
    <row r="73" spans="2:15" ht="18" x14ac:dyDescent="0.25">
      <c r="B73" s="2" t="str">
        <f t="shared" si="158"/>
        <v>a</v>
      </c>
      <c r="C73" s="30" t="s">
        <v>0</v>
      </c>
      <c r="D73" s="31" t="s">
        <v>8</v>
      </c>
      <c r="E73" s="16">
        <v>2285</v>
      </c>
      <c r="F73" s="16">
        <v>2222.297</v>
      </c>
      <c r="G73" s="16">
        <v>1250.39282</v>
      </c>
      <c r="H73" s="16">
        <v>2200</v>
      </c>
      <c r="I73" s="16">
        <v>2200</v>
      </c>
      <c r="J73" s="211">
        <f>2200+680+178</f>
        <v>3058</v>
      </c>
      <c r="K73" s="16">
        <f t="shared" si="157"/>
        <v>858</v>
      </c>
      <c r="L73" s="211">
        <f>2200+680+178</f>
        <v>3058</v>
      </c>
      <c r="M73" s="16">
        <f t="shared" si="159"/>
        <v>0</v>
      </c>
    </row>
    <row r="74" spans="2:15" ht="18" x14ac:dyDescent="0.25">
      <c r="B74" s="2" t="str">
        <f t="shared" si="158"/>
        <v>a</v>
      </c>
      <c r="C74" s="30" t="s">
        <v>0</v>
      </c>
      <c r="D74" s="31" t="s">
        <v>9</v>
      </c>
      <c r="E74" s="16">
        <v>380</v>
      </c>
      <c r="F74" s="16">
        <v>561.81399999999996</v>
      </c>
      <c r="G74" s="16">
        <v>381.72995000000003</v>
      </c>
      <c r="H74" s="16">
        <v>560</v>
      </c>
      <c r="I74" s="16">
        <v>460</v>
      </c>
      <c r="J74" s="211">
        <f>460+450+117+200</f>
        <v>1227</v>
      </c>
      <c r="K74" s="16">
        <f t="shared" si="157"/>
        <v>767</v>
      </c>
      <c r="L74" s="211">
        <f>460+450+117+200</f>
        <v>1227</v>
      </c>
      <c r="M74" s="16">
        <f t="shared" si="159"/>
        <v>0</v>
      </c>
    </row>
    <row r="75" spans="2:15" ht="15.75" hidden="1" x14ac:dyDescent="0.25">
      <c r="B75" s="2" t="str">
        <f t="shared" si="158"/>
        <v>b</v>
      </c>
      <c r="C75" s="8" t="s">
        <v>0</v>
      </c>
      <c r="D75" s="9" t="s">
        <v>10</v>
      </c>
      <c r="E75" s="16"/>
      <c r="F75" s="16"/>
      <c r="G75" s="16"/>
      <c r="H75" s="16">
        <v>0</v>
      </c>
      <c r="I75" s="16">
        <v>0</v>
      </c>
      <c r="J75" s="211"/>
      <c r="K75" s="16">
        <f t="shared" si="157"/>
        <v>0</v>
      </c>
      <c r="L75" s="211"/>
      <c r="M75" s="16">
        <f t="shared" si="159"/>
        <v>0</v>
      </c>
      <c r="N75"/>
    </row>
    <row r="76" spans="2:15" ht="15.75" hidden="1" x14ac:dyDescent="0.25">
      <c r="B76" s="2" t="str">
        <f t="shared" si="158"/>
        <v>b</v>
      </c>
      <c r="C76" s="8" t="s">
        <v>0</v>
      </c>
      <c r="D76" s="9" t="s">
        <v>11</v>
      </c>
      <c r="E76" s="16"/>
      <c r="F76" s="16"/>
      <c r="G76" s="16"/>
      <c r="H76" s="16">
        <v>0</v>
      </c>
      <c r="I76" s="16">
        <v>0</v>
      </c>
      <c r="J76" s="211"/>
      <c r="K76" s="16">
        <f t="shared" si="157"/>
        <v>0</v>
      </c>
      <c r="L76" s="211"/>
      <c r="M76" s="16">
        <f t="shared" si="159"/>
        <v>0</v>
      </c>
      <c r="N76"/>
    </row>
    <row r="77" spans="2:15" ht="15.75" hidden="1" x14ac:dyDescent="0.25">
      <c r="B77" s="2" t="str">
        <f t="shared" si="158"/>
        <v>b</v>
      </c>
      <c r="C77" s="8" t="s">
        <v>0</v>
      </c>
      <c r="D77" s="9" t="s">
        <v>12</v>
      </c>
      <c r="E77" s="16"/>
      <c r="F77" s="16"/>
      <c r="G77" s="16"/>
      <c r="H77" s="16">
        <v>0</v>
      </c>
      <c r="I77" s="16">
        <v>0</v>
      </c>
      <c r="J77" s="211"/>
      <c r="K77" s="16">
        <f t="shared" si="157"/>
        <v>0</v>
      </c>
      <c r="L77" s="211"/>
      <c r="M77" s="16">
        <f t="shared" si="159"/>
        <v>0</v>
      </c>
      <c r="N77"/>
    </row>
    <row r="78" spans="2:15" ht="18" x14ac:dyDescent="0.25">
      <c r="B78" s="2" t="str">
        <f t="shared" si="158"/>
        <v>a</v>
      </c>
      <c r="C78" s="30" t="s">
        <v>0</v>
      </c>
      <c r="D78" s="31" t="s">
        <v>13</v>
      </c>
      <c r="E78" s="16">
        <v>15</v>
      </c>
      <c r="F78" s="16">
        <v>30.222999999999999</v>
      </c>
      <c r="G78" s="16">
        <v>25.774830000000001</v>
      </c>
      <c r="H78" s="16">
        <v>15</v>
      </c>
      <c r="I78" s="16">
        <v>15</v>
      </c>
      <c r="J78" s="211">
        <f>15</f>
        <v>15</v>
      </c>
      <c r="K78" s="16">
        <f t="shared" si="157"/>
        <v>0</v>
      </c>
      <c r="L78" s="211">
        <f>15</f>
        <v>15</v>
      </c>
      <c r="M78" s="16">
        <f t="shared" si="159"/>
        <v>0</v>
      </c>
    </row>
    <row r="79" spans="2:15" ht="18" x14ac:dyDescent="0.25">
      <c r="B79" s="2" t="str">
        <f t="shared" si="158"/>
        <v>a</v>
      </c>
      <c r="C79" s="30" t="s">
        <v>0</v>
      </c>
      <c r="D79" s="31" t="s">
        <v>14</v>
      </c>
      <c r="E79" s="16">
        <f>E80+E81</f>
        <v>5</v>
      </c>
      <c r="F79" s="16">
        <f>F80+F81</f>
        <v>5.28</v>
      </c>
      <c r="G79" s="16">
        <f>G80+G81</f>
        <v>0.2</v>
      </c>
      <c r="H79" s="16">
        <f>H80+H81</f>
        <v>5</v>
      </c>
      <c r="I79" s="16">
        <v>5</v>
      </c>
      <c r="J79" s="211">
        <v>5</v>
      </c>
      <c r="K79" s="16">
        <f t="shared" si="157"/>
        <v>0</v>
      </c>
      <c r="L79" s="211">
        <v>5</v>
      </c>
      <c r="M79" s="16">
        <f t="shared" si="159"/>
        <v>0</v>
      </c>
    </row>
    <row r="80" spans="2:15" ht="36" x14ac:dyDescent="0.25">
      <c r="B80" s="2" t="str">
        <f t="shared" si="158"/>
        <v>a</v>
      </c>
      <c r="C80" s="33" t="s">
        <v>0</v>
      </c>
      <c r="D80" s="34" t="s">
        <v>15</v>
      </c>
      <c r="E80" s="17">
        <v>5</v>
      </c>
      <c r="F80" s="17">
        <v>5.28</v>
      </c>
      <c r="G80" s="17">
        <v>0.2</v>
      </c>
      <c r="H80" s="17">
        <v>5</v>
      </c>
      <c r="I80" s="17">
        <v>5</v>
      </c>
      <c r="J80" s="212">
        <f>5</f>
        <v>5</v>
      </c>
      <c r="K80" s="17">
        <f t="shared" si="157"/>
        <v>0</v>
      </c>
      <c r="L80" s="212">
        <f>5</f>
        <v>5</v>
      </c>
      <c r="M80" s="17">
        <f t="shared" si="159"/>
        <v>0</v>
      </c>
    </row>
    <row r="81" spans="2:15" ht="30" hidden="1" x14ac:dyDescent="0.25">
      <c r="B81" s="2" t="str">
        <f t="shared" si="158"/>
        <v>b</v>
      </c>
      <c r="C81" s="10" t="s">
        <v>0</v>
      </c>
      <c r="D81" s="11" t="s">
        <v>16</v>
      </c>
      <c r="E81" s="17">
        <v>0</v>
      </c>
      <c r="F81" s="17">
        <v>0</v>
      </c>
      <c r="G81" s="17">
        <v>0</v>
      </c>
      <c r="H81" s="17">
        <v>0</v>
      </c>
      <c r="I81" s="17">
        <v>0</v>
      </c>
      <c r="J81" s="212"/>
      <c r="K81" s="17">
        <f t="shared" si="157"/>
        <v>0</v>
      </c>
      <c r="L81" s="212"/>
      <c r="M81" s="17">
        <f t="shared" si="159"/>
        <v>0</v>
      </c>
      <c r="N81"/>
    </row>
    <row r="82" spans="2:15" ht="18" x14ac:dyDescent="0.25">
      <c r="B82" s="2" t="str">
        <f t="shared" si="158"/>
        <v>a</v>
      </c>
      <c r="C82" s="28" t="s">
        <v>0</v>
      </c>
      <c r="D82" s="29" t="s">
        <v>17</v>
      </c>
      <c r="E82" s="15">
        <v>20</v>
      </c>
      <c r="F82" s="15">
        <v>20.07</v>
      </c>
      <c r="G82" s="15">
        <v>5.5404</v>
      </c>
      <c r="H82" s="15">
        <v>20</v>
      </c>
      <c r="I82" s="15">
        <v>20</v>
      </c>
      <c r="J82" s="210">
        <f>20</f>
        <v>20</v>
      </c>
      <c r="K82" s="15">
        <f t="shared" si="157"/>
        <v>0</v>
      </c>
      <c r="L82" s="210">
        <f>20</f>
        <v>20</v>
      </c>
      <c r="M82" s="15">
        <f t="shared" si="159"/>
        <v>0</v>
      </c>
    </row>
    <row r="83" spans="2:15" ht="15.75" hidden="1" x14ac:dyDescent="0.25">
      <c r="B83" s="2" t="str">
        <f t="shared" si="158"/>
        <v>b</v>
      </c>
      <c r="C83" s="6" t="s">
        <v>0</v>
      </c>
      <c r="D83" s="7" t="s">
        <v>18</v>
      </c>
      <c r="E83" s="15"/>
      <c r="F83" s="15">
        <v>0</v>
      </c>
      <c r="G83" s="15">
        <v>0</v>
      </c>
      <c r="H83" s="15">
        <v>0</v>
      </c>
      <c r="I83" s="15">
        <v>0</v>
      </c>
      <c r="J83" s="210"/>
      <c r="K83" s="15">
        <f t="shared" si="157"/>
        <v>0</v>
      </c>
      <c r="L83" s="210"/>
      <c r="M83" s="15">
        <f t="shared" si="159"/>
        <v>0</v>
      </c>
      <c r="N83"/>
    </row>
    <row r="84" spans="2:15" ht="15.75" hidden="1" x14ac:dyDescent="0.25">
      <c r="B84" s="2" t="str">
        <f t="shared" si="158"/>
        <v>b</v>
      </c>
      <c r="C84" s="6" t="s">
        <v>0</v>
      </c>
      <c r="D84" s="7" t="s">
        <v>19</v>
      </c>
      <c r="E84" s="15"/>
      <c r="F84" s="15">
        <v>0</v>
      </c>
      <c r="G84" s="15">
        <v>0</v>
      </c>
      <c r="H84" s="15">
        <v>0</v>
      </c>
      <c r="I84" s="15">
        <v>0</v>
      </c>
      <c r="J84" s="210"/>
      <c r="K84" s="15">
        <f t="shared" si="157"/>
        <v>0</v>
      </c>
      <c r="L84" s="210"/>
      <c r="M84" s="15">
        <f t="shared" si="159"/>
        <v>0</v>
      </c>
      <c r="N84"/>
    </row>
    <row r="85" spans="2:15" ht="36" x14ac:dyDescent="0.25">
      <c r="B85" s="2" t="str">
        <f t="shared" si="158"/>
        <v>a</v>
      </c>
      <c r="C85" s="24" t="s">
        <v>26</v>
      </c>
      <c r="D85" s="25" t="s">
        <v>27</v>
      </c>
      <c r="E85" s="13">
        <f t="shared" ref="E85" si="161">E88+E98+E99+E100</f>
        <v>100</v>
      </c>
      <c r="F85" s="13">
        <f t="shared" ref="F85:I85" si="162">F88+F98+F99+F100</f>
        <v>100</v>
      </c>
      <c r="G85" s="13">
        <f t="shared" si="162"/>
        <v>46.151000000000003</v>
      </c>
      <c r="H85" s="13">
        <f t="shared" si="162"/>
        <v>150</v>
      </c>
      <c r="I85" s="13">
        <f t="shared" si="162"/>
        <v>100</v>
      </c>
      <c r="J85" s="208">
        <f>J88+J98+J99+J100</f>
        <v>100</v>
      </c>
      <c r="K85" s="13">
        <f t="shared" si="157"/>
        <v>0</v>
      </c>
      <c r="L85" s="208">
        <f t="shared" ref="L85" si="163">L88+L98+L99+L100</f>
        <v>150</v>
      </c>
      <c r="M85" s="13">
        <f t="shared" si="159"/>
        <v>50</v>
      </c>
      <c r="O85" s="2" t="s">
        <v>576</v>
      </c>
    </row>
    <row r="86" spans="2:15" ht="15.75" hidden="1" x14ac:dyDescent="0.25">
      <c r="B86" s="2" t="str">
        <f t="shared" si="158"/>
        <v>b</v>
      </c>
      <c r="C86" s="4" t="s">
        <v>0</v>
      </c>
      <c r="D86" s="5" t="s">
        <v>5</v>
      </c>
      <c r="E86" s="14">
        <v>0</v>
      </c>
      <c r="F86" s="14">
        <v>0</v>
      </c>
      <c r="G86" s="14">
        <v>0</v>
      </c>
      <c r="H86" s="14">
        <v>0</v>
      </c>
      <c r="I86" s="14">
        <v>0</v>
      </c>
      <c r="J86" s="209">
        <v>0</v>
      </c>
      <c r="K86" s="14">
        <f t="shared" si="157"/>
        <v>0</v>
      </c>
      <c r="L86" s="209">
        <v>0</v>
      </c>
      <c r="M86" s="14">
        <f t="shared" si="159"/>
        <v>0</v>
      </c>
      <c r="N86"/>
    </row>
    <row r="87" spans="2:15" ht="15.75" hidden="1" x14ac:dyDescent="0.25">
      <c r="B87" s="2" t="str">
        <f t="shared" si="158"/>
        <v>b</v>
      </c>
      <c r="C87" s="4" t="s">
        <v>0</v>
      </c>
      <c r="D87" s="5" t="s">
        <v>6</v>
      </c>
      <c r="E87" s="14">
        <v>0</v>
      </c>
      <c r="F87" s="14">
        <v>0</v>
      </c>
      <c r="G87" s="14">
        <v>0</v>
      </c>
      <c r="H87" s="14">
        <v>0</v>
      </c>
      <c r="I87" s="14">
        <v>0</v>
      </c>
      <c r="J87" s="209">
        <v>0</v>
      </c>
      <c r="K87" s="14">
        <f t="shared" si="157"/>
        <v>0</v>
      </c>
      <c r="L87" s="209">
        <v>0</v>
      </c>
      <c r="M87" s="14">
        <f t="shared" si="159"/>
        <v>0</v>
      </c>
      <c r="N87"/>
    </row>
    <row r="88" spans="2:15" ht="18" x14ac:dyDescent="0.25">
      <c r="B88" s="2" t="str">
        <f t="shared" si="158"/>
        <v>a</v>
      </c>
      <c r="C88" s="28" t="s">
        <v>0</v>
      </c>
      <c r="D88" s="29" t="s">
        <v>7</v>
      </c>
      <c r="E88" s="15">
        <f t="shared" ref="E88:I88" si="164">E89+E90+E91+E92+E93+E94+E95</f>
        <v>100</v>
      </c>
      <c r="F88" s="15">
        <f t="shared" si="164"/>
        <v>100</v>
      </c>
      <c r="G88" s="15">
        <f t="shared" si="164"/>
        <v>46.151000000000003</v>
      </c>
      <c r="H88" s="15">
        <f t="shared" si="164"/>
        <v>150</v>
      </c>
      <c r="I88" s="15">
        <f t="shared" si="164"/>
        <v>100</v>
      </c>
      <c r="J88" s="210">
        <f>J89+J90+J91+J92+J93+J94+J95</f>
        <v>100</v>
      </c>
      <c r="K88" s="15">
        <f t="shared" si="157"/>
        <v>0</v>
      </c>
      <c r="L88" s="210">
        <f t="shared" ref="L88" si="165">L89+L90+L91+L92+L93+L94+L95</f>
        <v>150</v>
      </c>
      <c r="M88" s="15">
        <f t="shared" si="159"/>
        <v>50</v>
      </c>
    </row>
    <row r="89" spans="2:15" ht="15.75" hidden="1" x14ac:dyDescent="0.25">
      <c r="B89" s="2" t="str">
        <f t="shared" si="158"/>
        <v>b</v>
      </c>
      <c r="C89" s="8" t="s">
        <v>0</v>
      </c>
      <c r="D89" s="9" t="s">
        <v>8</v>
      </c>
      <c r="E89" s="16">
        <v>0</v>
      </c>
      <c r="F89" s="16">
        <v>0</v>
      </c>
      <c r="G89" s="16">
        <v>0</v>
      </c>
      <c r="H89" s="16">
        <v>0</v>
      </c>
      <c r="I89" s="16">
        <v>0</v>
      </c>
      <c r="J89" s="211"/>
      <c r="K89" s="16">
        <f t="shared" si="157"/>
        <v>0</v>
      </c>
      <c r="L89" s="211">
        <v>0</v>
      </c>
      <c r="M89" s="16">
        <f t="shared" si="159"/>
        <v>0</v>
      </c>
      <c r="N89"/>
    </row>
    <row r="90" spans="2:15" ht="18" x14ac:dyDescent="0.25">
      <c r="B90" s="2" t="str">
        <f t="shared" si="158"/>
        <v>a</v>
      </c>
      <c r="C90" s="30" t="s">
        <v>0</v>
      </c>
      <c r="D90" s="31" t="s">
        <v>9</v>
      </c>
      <c r="E90" s="16">
        <v>100</v>
      </c>
      <c r="F90" s="16">
        <v>100</v>
      </c>
      <c r="G90" s="16">
        <v>46.151000000000003</v>
      </c>
      <c r="H90" s="16">
        <v>150</v>
      </c>
      <c r="I90" s="16">
        <v>100</v>
      </c>
      <c r="J90" s="211">
        <v>100</v>
      </c>
      <c r="K90" s="16">
        <f t="shared" si="157"/>
        <v>0</v>
      </c>
      <c r="L90" s="211">
        <v>150</v>
      </c>
      <c r="M90" s="16">
        <f t="shared" si="159"/>
        <v>50</v>
      </c>
    </row>
    <row r="91" spans="2:15" ht="15.75" hidden="1" x14ac:dyDescent="0.25">
      <c r="B91" s="2" t="str">
        <f t="shared" si="158"/>
        <v>b</v>
      </c>
      <c r="C91" s="8" t="s">
        <v>0</v>
      </c>
      <c r="D91" s="9" t="s">
        <v>10</v>
      </c>
      <c r="E91" s="16">
        <v>0</v>
      </c>
      <c r="F91" s="16">
        <v>0</v>
      </c>
      <c r="G91" s="16">
        <v>0</v>
      </c>
      <c r="H91" s="16">
        <v>0</v>
      </c>
      <c r="I91" s="16">
        <v>0</v>
      </c>
      <c r="J91" s="211"/>
      <c r="K91" s="16">
        <f t="shared" si="157"/>
        <v>0</v>
      </c>
      <c r="L91" s="211">
        <v>0</v>
      </c>
      <c r="M91" s="16">
        <f t="shared" si="159"/>
        <v>0</v>
      </c>
      <c r="N91"/>
    </row>
    <row r="92" spans="2:15" ht="15.75" hidden="1" x14ac:dyDescent="0.25">
      <c r="B92" s="2" t="str">
        <f t="shared" si="158"/>
        <v>b</v>
      </c>
      <c r="C92" s="8" t="s">
        <v>0</v>
      </c>
      <c r="D92" s="9" t="s">
        <v>11</v>
      </c>
      <c r="E92" s="16">
        <v>0</v>
      </c>
      <c r="F92" s="16">
        <v>0</v>
      </c>
      <c r="G92" s="16">
        <v>0</v>
      </c>
      <c r="H92" s="16">
        <v>0</v>
      </c>
      <c r="I92" s="16">
        <v>0</v>
      </c>
      <c r="J92" s="211"/>
      <c r="K92" s="16">
        <f t="shared" si="157"/>
        <v>0</v>
      </c>
      <c r="L92" s="211">
        <v>0</v>
      </c>
      <c r="M92" s="16">
        <f t="shared" si="159"/>
        <v>0</v>
      </c>
      <c r="N92"/>
    </row>
    <row r="93" spans="2:15" ht="15.75" hidden="1" x14ac:dyDescent="0.25">
      <c r="B93" s="2" t="str">
        <f t="shared" si="158"/>
        <v>b</v>
      </c>
      <c r="C93" s="8" t="s">
        <v>0</v>
      </c>
      <c r="D93" s="9" t="s">
        <v>12</v>
      </c>
      <c r="E93" s="16">
        <v>0</v>
      </c>
      <c r="F93" s="16">
        <v>0</v>
      </c>
      <c r="G93" s="16">
        <v>0</v>
      </c>
      <c r="H93" s="16">
        <v>0</v>
      </c>
      <c r="I93" s="16">
        <v>0</v>
      </c>
      <c r="J93" s="211"/>
      <c r="K93" s="16">
        <f t="shared" si="157"/>
        <v>0</v>
      </c>
      <c r="L93" s="211">
        <v>0</v>
      </c>
      <c r="M93" s="16">
        <f t="shared" si="159"/>
        <v>0</v>
      </c>
      <c r="N93"/>
    </row>
    <row r="94" spans="2:15" ht="15.75" hidden="1" x14ac:dyDescent="0.25">
      <c r="B94" s="2" t="str">
        <f t="shared" si="158"/>
        <v>b</v>
      </c>
      <c r="C94" s="8" t="s">
        <v>0</v>
      </c>
      <c r="D94" s="9" t="s">
        <v>13</v>
      </c>
      <c r="E94" s="16">
        <v>0</v>
      </c>
      <c r="F94" s="16">
        <v>0</v>
      </c>
      <c r="G94" s="16">
        <v>0</v>
      </c>
      <c r="H94" s="16">
        <v>0</v>
      </c>
      <c r="I94" s="16">
        <v>0</v>
      </c>
      <c r="J94" s="211"/>
      <c r="K94" s="16">
        <f t="shared" si="157"/>
        <v>0</v>
      </c>
      <c r="L94" s="211">
        <v>0</v>
      </c>
      <c r="M94" s="16">
        <f t="shared" si="159"/>
        <v>0</v>
      </c>
      <c r="N94"/>
    </row>
    <row r="95" spans="2:15" ht="15.75" hidden="1" x14ac:dyDescent="0.25">
      <c r="B95" s="2" t="str">
        <f t="shared" si="158"/>
        <v>b</v>
      </c>
      <c r="C95" s="8" t="s">
        <v>0</v>
      </c>
      <c r="D95" s="9" t="s">
        <v>14</v>
      </c>
      <c r="E95" s="16">
        <f t="shared" ref="E95:I95" si="166">E96+E97</f>
        <v>0</v>
      </c>
      <c r="F95" s="16">
        <f t="shared" si="166"/>
        <v>0</v>
      </c>
      <c r="G95" s="16">
        <f t="shared" si="166"/>
        <v>0</v>
      </c>
      <c r="H95" s="16">
        <f t="shared" si="166"/>
        <v>0</v>
      </c>
      <c r="I95" s="16">
        <f t="shared" si="166"/>
        <v>0</v>
      </c>
      <c r="J95" s="211"/>
      <c r="K95" s="16">
        <f t="shared" si="157"/>
        <v>0</v>
      </c>
      <c r="L95" s="211">
        <f t="shared" ref="L95" si="167">L96+L97</f>
        <v>0</v>
      </c>
      <c r="M95" s="16">
        <f t="shared" si="159"/>
        <v>0</v>
      </c>
      <c r="N95"/>
    </row>
    <row r="96" spans="2:15" ht="30" hidden="1" x14ac:dyDescent="0.25">
      <c r="B96" s="2" t="str">
        <f t="shared" si="158"/>
        <v>b</v>
      </c>
      <c r="C96" s="10" t="s">
        <v>0</v>
      </c>
      <c r="D96" s="11" t="s">
        <v>15</v>
      </c>
      <c r="E96" s="17">
        <v>0</v>
      </c>
      <c r="F96" s="17">
        <v>0</v>
      </c>
      <c r="G96" s="17">
        <v>0</v>
      </c>
      <c r="H96" s="17">
        <v>0</v>
      </c>
      <c r="I96" s="17">
        <v>0</v>
      </c>
      <c r="J96" s="212"/>
      <c r="K96" s="17">
        <f t="shared" si="157"/>
        <v>0</v>
      </c>
      <c r="L96" s="212">
        <v>0</v>
      </c>
      <c r="M96" s="17">
        <f t="shared" si="159"/>
        <v>0</v>
      </c>
      <c r="N96"/>
    </row>
    <row r="97" spans="2:15" ht="30" hidden="1" x14ac:dyDescent="0.25">
      <c r="B97" s="2" t="str">
        <f t="shared" si="158"/>
        <v>b</v>
      </c>
      <c r="C97" s="10" t="s">
        <v>0</v>
      </c>
      <c r="D97" s="11" t="s">
        <v>16</v>
      </c>
      <c r="E97" s="17">
        <v>0</v>
      </c>
      <c r="F97" s="17">
        <v>0</v>
      </c>
      <c r="G97" s="17">
        <v>0</v>
      </c>
      <c r="H97" s="17">
        <v>0</v>
      </c>
      <c r="I97" s="17">
        <v>0</v>
      </c>
      <c r="J97" s="212"/>
      <c r="K97" s="17">
        <f t="shared" si="157"/>
        <v>0</v>
      </c>
      <c r="L97" s="212">
        <v>0</v>
      </c>
      <c r="M97" s="17">
        <f t="shared" si="159"/>
        <v>0</v>
      </c>
      <c r="N97"/>
    </row>
    <row r="98" spans="2:15" ht="15.75" hidden="1" x14ac:dyDescent="0.25">
      <c r="B98" s="2" t="str">
        <f t="shared" si="158"/>
        <v>b</v>
      </c>
      <c r="C98" s="6" t="s">
        <v>0</v>
      </c>
      <c r="D98" s="7" t="s">
        <v>17</v>
      </c>
      <c r="E98" s="15">
        <v>0</v>
      </c>
      <c r="F98" s="15">
        <v>0</v>
      </c>
      <c r="G98" s="15">
        <v>0</v>
      </c>
      <c r="H98" s="15">
        <v>0</v>
      </c>
      <c r="I98" s="15">
        <v>0</v>
      </c>
      <c r="J98" s="210"/>
      <c r="K98" s="15">
        <f t="shared" si="157"/>
        <v>0</v>
      </c>
      <c r="L98" s="210">
        <v>0</v>
      </c>
      <c r="M98" s="15">
        <f t="shared" si="159"/>
        <v>0</v>
      </c>
      <c r="N98"/>
    </row>
    <row r="99" spans="2:15" ht="15.75" hidden="1" x14ac:dyDescent="0.25">
      <c r="B99" s="2" t="str">
        <f t="shared" si="158"/>
        <v>b</v>
      </c>
      <c r="C99" s="6" t="s">
        <v>0</v>
      </c>
      <c r="D99" s="7" t="s">
        <v>18</v>
      </c>
      <c r="E99" s="15">
        <v>0</v>
      </c>
      <c r="F99" s="15">
        <v>0</v>
      </c>
      <c r="G99" s="15">
        <v>0</v>
      </c>
      <c r="H99" s="15">
        <v>0</v>
      </c>
      <c r="I99" s="15">
        <v>0</v>
      </c>
      <c r="J99" s="210"/>
      <c r="K99" s="15">
        <f t="shared" si="157"/>
        <v>0</v>
      </c>
      <c r="L99" s="210">
        <v>0</v>
      </c>
      <c r="M99" s="15">
        <f t="shared" si="159"/>
        <v>0</v>
      </c>
      <c r="N99"/>
    </row>
    <row r="100" spans="2:15" ht="15.75" hidden="1" x14ac:dyDescent="0.25">
      <c r="B100" s="2" t="str">
        <f t="shared" si="158"/>
        <v>b</v>
      </c>
      <c r="C100" s="6" t="s">
        <v>0</v>
      </c>
      <c r="D100" s="7" t="s">
        <v>19</v>
      </c>
      <c r="E100" s="15">
        <v>0</v>
      </c>
      <c r="F100" s="15">
        <v>0</v>
      </c>
      <c r="G100" s="15">
        <v>0</v>
      </c>
      <c r="H100" s="15">
        <v>0</v>
      </c>
      <c r="I100" s="15">
        <v>0</v>
      </c>
      <c r="J100" s="210"/>
      <c r="K100" s="15">
        <f t="shared" si="157"/>
        <v>0</v>
      </c>
      <c r="L100" s="210">
        <v>0</v>
      </c>
      <c r="M100" s="15">
        <f t="shared" si="159"/>
        <v>0</v>
      </c>
      <c r="N100"/>
    </row>
    <row r="101" spans="2:15" ht="36" x14ac:dyDescent="0.25">
      <c r="B101" s="2" t="str">
        <f t="shared" si="158"/>
        <v>a</v>
      </c>
      <c r="C101" s="24" t="s">
        <v>28</v>
      </c>
      <c r="D101" s="25" t="s">
        <v>29</v>
      </c>
      <c r="E101" s="13">
        <f t="shared" ref="E101" si="168">E117+E133</f>
        <v>1215</v>
      </c>
      <c r="F101" s="13">
        <f t="shared" ref="F101:I101" si="169">F117+F133</f>
        <v>1080.316</v>
      </c>
      <c r="G101" s="13">
        <f t="shared" si="169"/>
        <v>935.33616000000018</v>
      </c>
      <c r="H101" s="13">
        <f t="shared" si="169"/>
        <v>1850</v>
      </c>
      <c r="I101" s="13">
        <f t="shared" si="169"/>
        <v>1280</v>
      </c>
      <c r="J101" s="208">
        <f>J117+J133</f>
        <v>150</v>
      </c>
      <c r="K101" s="13">
        <f t="shared" si="157"/>
        <v>-1130</v>
      </c>
      <c r="L101" s="208">
        <f t="shared" ref="L101:L116" si="170">L117+L133</f>
        <v>150</v>
      </c>
      <c r="M101" s="13">
        <f t="shared" si="159"/>
        <v>0</v>
      </c>
      <c r="O101" s="2" t="s">
        <v>576</v>
      </c>
    </row>
    <row r="102" spans="2:15" ht="18" x14ac:dyDescent="0.25">
      <c r="B102" s="2" t="str">
        <f t="shared" si="158"/>
        <v>a</v>
      </c>
      <c r="C102" s="26" t="s">
        <v>0</v>
      </c>
      <c r="D102" s="27" t="s">
        <v>5</v>
      </c>
      <c r="E102" s="14">
        <f t="shared" ref="E102" si="171">E118+E134</f>
        <v>57</v>
      </c>
      <c r="F102" s="14">
        <f t="shared" ref="F102:G116" si="172">F118+F134</f>
        <v>57</v>
      </c>
      <c r="G102" s="14">
        <f t="shared" si="172"/>
        <v>57</v>
      </c>
      <c r="H102" s="14">
        <f t="shared" ref="H102:J102" si="173">H118+H134</f>
        <v>57</v>
      </c>
      <c r="I102" s="14">
        <f t="shared" si="173"/>
        <v>57</v>
      </c>
      <c r="J102" s="209">
        <f t="shared" si="173"/>
        <v>0</v>
      </c>
      <c r="K102" s="14">
        <f t="shared" si="157"/>
        <v>-57</v>
      </c>
      <c r="L102" s="209">
        <f t="shared" si="170"/>
        <v>0</v>
      </c>
      <c r="M102" s="14">
        <f t="shared" si="159"/>
        <v>0</v>
      </c>
    </row>
    <row r="103" spans="2:15" ht="18" x14ac:dyDescent="0.25">
      <c r="B103" s="2" t="str">
        <f t="shared" si="158"/>
        <v>a</v>
      </c>
      <c r="C103" s="26" t="s">
        <v>0</v>
      </c>
      <c r="D103" s="27" t="s">
        <v>6</v>
      </c>
      <c r="E103" s="14">
        <f t="shared" ref="E103" si="174">E119+E135</f>
        <v>32</v>
      </c>
      <c r="F103" s="14">
        <f t="shared" si="172"/>
        <v>32</v>
      </c>
      <c r="G103" s="14">
        <f t="shared" si="172"/>
        <v>32</v>
      </c>
      <c r="H103" s="14">
        <f t="shared" ref="H103:J103" si="175">H119+H135</f>
        <v>32</v>
      </c>
      <c r="I103" s="14">
        <f t="shared" si="175"/>
        <v>32</v>
      </c>
      <c r="J103" s="209">
        <f t="shared" si="175"/>
        <v>0</v>
      </c>
      <c r="K103" s="14">
        <f t="shared" si="157"/>
        <v>-32</v>
      </c>
      <c r="L103" s="209">
        <f t="shared" si="170"/>
        <v>0</v>
      </c>
      <c r="M103" s="14">
        <f t="shared" si="159"/>
        <v>0</v>
      </c>
    </row>
    <row r="104" spans="2:15" ht="18" x14ac:dyDescent="0.25">
      <c r="B104" s="2" t="str">
        <f t="shared" si="158"/>
        <v>a</v>
      </c>
      <c r="C104" s="28" t="s">
        <v>0</v>
      </c>
      <c r="D104" s="29" t="s">
        <v>7</v>
      </c>
      <c r="E104" s="15">
        <f t="shared" ref="E104" si="176">E120+E136</f>
        <v>1215</v>
      </c>
      <c r="F104" s="15">
        <f t="shared" si="172"/>
        <v>1078.9859999999999</v>
      </c>
      <c r="G104" s="15">
        <f t="shared" si="172"/>
        <v>934.00666000000012</v>
      </c>
      <c r="H104" s="15">
        <f t="shared" ref="H104:J104" si="177">H120+H136</f>
        <v>1850</v>
      </c>
      <c r="I104" s="15">
        <f t="shared" si="177"/>
        <v>1280</v>
      </c>
      <c r="J104" s="210">
        <f t="shared" si="177"/>
        <v>150</v>
      </c>
      <c r="K104" s="15">
        <f t="shared" si="157"/>
        <v>-1130</v>
      </c>
      <c r="L104" s="210">
        <f t="shared" si="170"/>
        <v>150</v>
      </c>
      <c r="M104" s="15">
        <f t="shared" si="159"/>
        <v>0</v>
      </c>
    </row>
    <row r="105" spans="2:15" ht="18" x14ac:dyDescent="0.25">
      <c r="B105" s="2" t="str">
        <f t="shared" si="158"/>
        <v>a</v>
      </c>
      <c r="C105" s="30" t="s">
        <v>0</v>
      </c>
      <c r="D105" s="31" t="s">
        <v>8</v>
      </c>
      <c r="E105" s="16">
        <f t="shared" ref="E105" si="178">E121+E137</f>
        <v>645</v>
      </c>
      <c r="F105" s="16">
        <f t="shared" si="172"/>
        <v>560.50300000000004</v>
      </c>
      <c r="G105" s="16">
        <f t="shared" si="172"/>
        <v>560.50234</v>
      </c>
      <c r="H105" s="16">
        <f t="shared" ref="H105:J105" si="179">H121+H137</f>
        <v>815</v>
      </c>
      <c r="I105" s="16">
        <f t="shared" si="179"/>
        <v>680</v>
      </c>
      <c r="J105" s="211">
        <f t="shared" si="179"/>
        <v>0</v>
      </c>
      <c r="K105" s="16">
        <f t="shared" si="157"/>
        <v>-680</v>
      </c>
      <c r="L105" s="211">
        <f t="shared" si="170"/>
        <v>0</v>
      </c>
      <c r="M105" s="16">
        <f t="shared" si="159"/>
        <v>0</v>
      </c>
    </row>
    <row r="106" spans="2:15" ht="18" x14ac:dyDescent="0.25">
      <c r="B106" s="2" t="str">
        <f t="shared" si="158"/>
        <v>a</v>
      </c>
      <c r="C106" s="30" t="s">
        <v>0</v>
      </c>
      <c r="D106" s="31" t="s">
        <v>9</v>
      </c>
      <c r="E106" s="16">
        <f t="shared" ref="E106" si="180">E122+E138</f>
        <v>563</v>
      </c>
      <c r="F106" s="16">
        <f t="shared" si="172"/>
        <v>493.786</v>
      </c>
      <c r="G106" s="16">
        <f t="shared" si="172"/>
        <v>350.44471000000004</v>
      </c>
      <c r="H106" s="16">
        <f t="shared" ref="H106:J106" si="181">H122+H138</f>
        <v>1013</v>
      </c>
      <c r="I106" s="16">
        <f t="shared" si="181"/>
        <v>593</v>
      </c>
      <c r="J106" s="211">
        <f t="shared" si="181"/>
        <v>143</v>
      </c>
      <c r="K106" s="16">
        <f t="shared" si="157"/>
        <v>-450</v>
      </c>
      <c r="L106" s="211">
        <f t="shared" si="170"/>
        <v>143</v>
      </c>
      <c r="M106" s="16">
        <f t="shared" si="159"/>
        <v>0</v>
      </c>
    </row>
    <row r="107" spans="2:15" ht="15.75" hidden="1" x14ac:dyDescent="0.25">
      <c r="B107" s="2" t="str">
        <f t="shared" si="158"/>
        <v>b</v>
      </c>
      <c r="C107" s="8" t="s">
        <v>0</v>
      </c>
      <c r="D107" s="9" t="s">
        <v>10</v>
      </c>
      <c r="E107" s="16">
        <f t="shared" ref="E107" si="182">E123+E139</f>
        <v>0</v>
      </c>
      <c r="F107" s="16">
        <f t="shared" si="172"/>
        <v>0</v>
      </c>
      <c r="G107" s="16">
        <f t="shared" si="172"/>
        <v>0</v>
      </c>
      <c r="H107" s="16">
        <f t="shared" ref="H107:J107" si="183">H123+H139</f>
        <v>0</v>
      </c>
      <c r="I107" s="16">
        <f t="shared" si="183"/>
        <v>0</v>
      </c>
      <c r="J107" s="211">
        <f t="shared" si="183"/>
        <v>0</v>
      </c>
      <c r="K107" s="16">
        <f t="shared" si="157"/>
        <v>0</v>
      </c>
      <c r="L107" s="211">
        <f t="shared" si="170"/>
        <v>0</v>
      </c>
      <c r="M107" s="16">
        <f t="shared" si="159"/>
        <v>0</v>
      </c>
      <c r="N107"/>
    </row>
    <row r="108" spans="2:15" ht="15.75" hidden="1" x14ac:dyDescent="0.25">
      <c r="B108" s="2" t="str">
        <f t="shared" si="158"/>
        <v>b</v>
      </c>
      <c r="C108" s="8" t="s">
        <v>0</v>
      </c>
      <c r="D108" s="9" t="s">
        <v>11</v>
      </c>
      <c r="E108" s="16">
        <f t="shared" ref="E108" si="184">E124+E140</f>
        <v>0</v>
      </c>
      <c r="F108" s="16">
        <f t="shared" si="172"/>
        <v>0</v>
      </c>
      <c r="G108" s="16">
        <f t="shared" si="172"/>
        <v>0</v>
      </c>
      <c r="H108" s="16">
        <f t="shared" ref="H108:J108" si="185">H124+H140</f>
        <v>0</v>
      </c>
      <c r="I108" s="16">
        <f t="shared" si="185"/>
        <v>0</v>
      </c>
      <c r="J108" s="211">
        <f t="shared" si="185"/>
        <v>0</v>
      </c>
      <c r="K108" s="16">
        <f t="shared" si="157"/>
        <v>0</v>
      </c>
      <c r="L108" s="211">
        <f t="shared" si="170"/>
        <v>0</v>
      </c>
      <c r="M108" s="16">
        <f t="shared" si="159"/>
        <v>0</v>
      </c>
      <c r="N108"/>
    </row>
    <row r="109" spans="2:15" ht="15.75" hidden="1" x14ac:dyDescent="0.25">
      <c r="B109" s="2" t="str">
        <f t="shared" si="158"/>
        <v>b</v>
      </c>
      <c r="C109" s="8" t="s">
        <v>0</v>
      </c>
      <c r="D109" s="9" t="s">
        <v>12</v>
      </c>
      <c r="E109" s="16">
        <f t="shared" ref="E109" si="186">E125+E141</f>
        <v>0</v>
      </c>
      <c r="F109" s="16">
        <f t="shared" si="172"/>
        <v>0</v>
      </c>
      <c r="G109" s="16">
        <f t="shared" si="172"/>
        <v>0</v>
      </c>
      <c r="H109" s="16">
        <f t="shared" ref="H109:J109" si="187">H125+H141</f>
        <v>0</v>
      </c>
      <c r="I109" s="16">
        <f t="shared" si="187"/>
        <v>0</v>
      </c>
      <c r="J109" s="211">
        <f t="shared" si="187"/>
        <v>0</v>
      </c>
      <c r="K109" s="16">
        <f t="shared" si="157"/>
        <v>0</v>
      </c>
      <c r="L109" s="211">
        <f t="shared" si="170"/>
        <v>0</v>
      </c>
      <c r="M109" s="16">
        <f t="shared" si="159"/>
        <v>0</v>
      </c>
      <c r="N109"/>
    </row>
    <row r="110" spans="2:15" ht="18" x14ac:dyDescent="0.25">
      <c r="B110" s="2" t="str">
        <f t="shared" si="158"/>
        <v>a</v>
      </c>
      <c r="C110" s="30" t="s">
        <v>0</v>
      </c>
      <c r="D110" s="31" t="s">
        <v>13</v>
      </c>
      <c r="E110" s="16">
        <f t="shared" ref="E110" si="188">E126+E142</f>
        <v>0</v>
      </c>
      <c r="F110" s="16">
        <f t="shared" si="172"/>
        <v>17.477</v>
      </c>
      <c r="G110" s="16">
        <f t="shared" si="172"/>
        <v>17.476310000000002</v>
      </c>
      <c r="H110" s="16">
        <f t="shared" ref="H110:J110" si="189">H126+H142</f>
        <v>15</v>
      </c>
      <c r="I110" s="16">
        <f t="shared" si="189"/>
        <v>0</v>
      </c>
      <c r="J110" s="211">
        <f t="shared" si="189"/>
        <v>0</v>
      </c>
      <c r="K110" s="16">
        <f t="shared" si="157"/>
        <v>0</v>
      </c>
      <c r="L110" s="211">
        <f t="shared" si="170"/>
        <v>0</v>
      </c>
      <c r="M110" s="16">
        <f t="shared" si="159"/>
        <v>0</v>
      </c>
    </row>
    <row r="111" spans="2:15" ht="18" x14ac:dyDescent="0.25">
      <c r="B111" s="2" t="str">
        <f t="shared" si="158"/>
        <v>a</v>
      </c>
      <c r="C111" s="30" t="s">
        <v>0</v>
      </c>
      <c r="D111" s="31" t="s">
        <v>14</v>
      </c>
      <c r="E111" s="16">
        <f t="shared" ref="E111" si="190">E127+E143</f>
        <v>7</v>
      </c>
      <c r="F111" s="16">
        <f t="shared" si="172"/>
        <v>7.22</v>
      </c>
      <c r="G111" s="16">
        <f t="shared" si="172"/>
        <v>5.5833000000000004</v>
      </c>
      <c r="H111" s="16">
        <f t="shared" ref="H111:J111" si="191">H127+H143</f>
        <v>7</v>
      </c>
      <c r="I111" s="16">
        <f t="shared" si="191"/>
        <v>7</v>
      </c>
      <c r="J111" s="211">
        <f t="shared" si="191"/>
        <v>7</v>
      </c>
      <c r="K111" s="16">
        <f t="shared" si="157"/>
        <v>0</v>
      </c>
      <c r="L111" s="211">
        <f t="shared" si="170"/>
        <v>7</v>
      </c>
      <c r="M111" s="16">
        <f t="shared" si="159"/>
        <v>0</v>
      </c>
    </row>
    <row r="112" spans="2:15" ht="36" x14ac:dyDescent="0.25">
      <c r="B112" s="2" t="str">
        <f t="shared" si="158"/>
        <v>a</v>
      </c>
      <c r="C112" s="33" t="s">
        <v>0</v>
      </c>
      <c r="D112" s="34" t="s">
        <v>15</v>
      </c>
      <c r="E112" s="17">
        <f t="shared" ref="E112" si="192">E128+E144</f>
        <v>7</v>
      </c>
      <c r="F112" s="17">
        <f t="shared" si="172"/>
        <v>7.22</v>
      </c>
      <c r="G112" s="17">
        <f t="shared" si="172"/>
        <v>5.5833000000000004</v>
      </c>
      <c r="H112" s="17">
        <f t="shared" ref="H112:J112" si="193">H128+H144</f>
        <v>7</v>
      </c>
      <c r="I112" s="17">
        <f t="shared" si="193"/>
        <v>7</v>
      </c>
      <c r="J112" s="212">
        <f t="shared" si="193"/>
        <v>7</v>
      </c>
      <c r="K112" s="17">
        <f t="shared" si="157"/>
        <v>0</v>
      </c>
      <c r="L112" s="212">
        <f t="shared" si="170"/>
        <v>7</v>
      </c>
      <c r="M112" s="17">
        <f t="shared" si="159"/>
        <v>0</v>
      </c>
    </row>
    <row r="113" spans="2:14" ht="30" hidden="1" x14ac:dyDescent="0.25">
      <c r="B113" s="2" t="str">
        <f t="shared" si="158"/>
        <v>b</v>
      </c>
      <c r="C113" s="10" t="s">
        <v>0</v>
      </c>
      <c r="D113" s="11" t="s">
        <v>16</v>
      </c>
      <c r="E113" s="17">
        <f t="shared" ref="E113" si="194">E129+E145</f>
        <v>0</v>
      </c>
      <c r="F113" s="17">
        <f t="shared" si="172"/>
        <v>0</v>
      </c>
      <c r="G113" s="17">
        <f t="shared" si="172"/>
        <v>0</v>
      </c>
      <c r="H113" s="17">
        <f t="shared" ref="H113:J113" si="195">H129+H145</f>
        <v>0</v>
      </c>
      <c r="I113" s="17">
        <f t="shared" si="195"/>
        <v>0</v>
      </c>
      <c r="J113" s="212">
        <f t="shared" si="195"/>
        <v>0</v>
      </c>
      <c r="K113" s="17">
        <f t="shared" si="157"/>
        <v>0</v>
      </c>
      <c r="L113" s="212">
        <f t="shared" si="170"/>
        <v>0</v>
      </c>
      <c r="M113" s="17">
        <f t="shared" si="159"/>
        <v>0</v>
      </c>
      <c r="N113"/>
    </row>
    <row r="114" spans="2:14" ht="15.75" x14ac:dyDescent="0.25">
      <c r="B114" s="2" t="str">
        <f t="shared" si="158"/>
        <v>a</v>
      </c>
      <c r="C114" s="6" t="s">
        <v>0</v>
      </c>
      <c r="D114" s="7" t="s">
        <v>17</v>
      </c>
      <c r="E114" s="15">
        <f t="shared" ref="E114" si="196">E130+E146</f>
        <v>0</v>
      </c>
      <c r="F114" s="15">
        <f t="shared" si="172"/>
        <v>1.33</v>
      </c>
      <c r="G114" s="15">
        <f t="shared" si="172"/>
        <v>1.3294999999999999</v>
      </c>
      <c r="H114" s="15">
        <f t="shared" ref="H114:J114" si="197">H130+H146</f>
        <v>0</v>
      </c>
      <c r="I114" s="15">
        <f t="shared" si="197"/>
        <v>0</v>
      </c>
      <c r="J114" s="210">
        <f t="shared" si="197"/>
        <v>0</v>
      </c>
      <c r="K114" s="15">
        <f t="shared" si="157"/>
        <v>0</v>
      </c>
      <c r="L114" s="210">
        <f t="shared" si="170"/>
        <v>0</v>
      </c>
      <c r="M114" s="15">
        <f t="shared" si="159"/>
        <v>0</v>
      </c>
    </row>
    <row r="115" spans="2:14" ht="15.75" hidden="1" x14ac:dyDescent="0.25">
      <c r="B115" s="2" t="str">
        <f t="shared" si="158"/>
        <v>b</v>
      </c>
      <c r="C115" s="6" t="s">
        <v>0</v>
      </c>
      <c r="D115" s="7" t="s">
        <v>18</v>
      </c>
      <c r="E115" s="15">
        <f t="shared" ref="E115" si="198">E131+E147</f>
        <v>0</v>
      </c>
      <c r="F115" s="15">
        <f t="shared" si="172"/>
        <v>0</v>
      </c>
      <c r="G115" s="15">
        <f t="shared" si="172"/>
        <v>0</v>
      </c>
      <c r="H115" s="15">
        <f t="shared" ref="H115:J115" si="199">H131+H147</f>
        <v>0</v>
      </c>
      <c r="I115" s="15">
        <f t="shared" si="199"/>
        <v>0</v>
      </c>
      <c r="J115" s="210">
        <f t="shared" si="199"/>
        <v>0</v>
      </c>
      <c r="K115" s="15">
        <f t="shared" si="157"/>
        <v>0</v>
      </c>
      <c r="L115" s="210">
        <f t="shared" si="170"/>
        <v>0</v>
      </c>
      <c r="M115" s="15">
        <f t="shared" si="159"/>
        <v>0</v>
      </c>
      <c r="N115"/>
    </row>
    <row r="116" spans="2:14" ht="15.75" hidden="1" x14ac:dyDescent="0.25">
      <c r="B116" s="2" t="str">
        <f t="shared" si="158"/>
        <v>b</v>
      </c>
      <c r="C116" s="6" t="s">
        <v>0</v>
      </c>
      <c r="D116" s="7" t="s">
        <v>19</v>
      </c>
      <c r="E116" s="15">
        <f t="shared" ref="E116" si="200">E132+E148</f>
        <v>0</v>
      </c>
      <c r="F116" s="15">
        <f t="shared" si="172"/>
        <v>0</v>
      </c>
      <c r="G116" s="15">
        <f t="shared" si="172"/>
        <v>0</v>
      </c>
      <c r="H116" s="15">
        <f t="shared" ref="H116:J116" si="201">H132+H148</f>
        <v>0</v>
      </c>
      <c r="I116" s="15">
        <f t="shared" si="201"/>
        <v>0</v>
      </c>
      <c r="J116" s="210">
        <f t="shared" si="201"/>
        <v>0</v>
      </c>
      <c r="K116" s="15">
        <f t="shared" si="157"/>
        <v>0</v>
      </c>
      <c r="L116" s="210">
        <f t="shared" si="170"/>
        <v>0</v>
      </c>
      <c r="M116" s="15">
        <f t="shared" si="159"/>
        <v>0</v>
      </c>
      <c r="N116"/>
    </row>
    <row r="117" spans="2:14" ht="36" hidden="1" x14ac:dyDescent="0.25">
      <c r="B117" s="2" t="str">
        <f t="shared" si="158"/>
        <v>a</v>
      </c>
      <c r="C117" s="24" t="s">
        <v>30</v>
      </c>
      <c r="D117" s="25" t="s">
        <v>31</v>
      </c>
      <c r="E117" s="13">
        <f t="shared" ref="E117" si="202">E120+E130+E131+E132</f>
        <v>1065</v>
      </c>
      <c r="F117" s="13">
        <f t="shared" ref="F117:I117" si="203">F120+F130+F131+F132</f>
        <v>930.31600000000003</v>
      </c>
      <c r="G117" s="13">
        <f t="shared" si="203"/>
        <v>928.13616000000013</v>
      </c>
      <c r="H117" s="13">
        <f t="shared" si="203"/>
        <v>1700</v>
      </c>
      <c r="I117" s="13">
        <f t="shared" si="203"/>
        <v>1130</v>
      </c>
      <c r="J117" s="208">
        <f>J120+J130+J131+J132</f>
        <v>0</v>
      </c>
      <c r="K117" s="13">
        <f t="shared" si="157"/>
        <v>-1130</v>
      </c>
      <c r="L117" s="208">
        <f>L120+L130+L131+L132</f>
        <v>0</v>
      </c>
      <c r="M117" s="13">
        <f t="shared" si="159"/>
        <v>0</v>
      </c>
      <c r="N117"/>
    </row>
    <row r="118" spans="2:14" ht="18" hidden="1" x14ac:dyDescent="0.25">
      <c r="B118" s="2" t="str">
        <f t="shared" si="158"/>
        <v>a</v>
      </c>
      <c r="C118" s="26" t="s">
        <v>0</v>
      </c>
      <c r="D118" s="27" t="s">
        <v>5</v>
      </c>
      <c r="E118" s="14">
        <v>57</v>
      </c>
      <c r="F118" s="14">
        <v>57</v>
      </c>
      <c r="G118" s="14">
        <v>57</v>
      </c>
      <c r="H118" s="14">
        <v>57</v>
      </c>
      <c r="I118" s="14">
        <v>57</v>
      </c>
      <c r="J118" s="209"/>
      <c r="K118" s="14">
        <f t="shared" si="157"/>
        <v>-57</v>
      </c>
      <c r="L118" s="209"/>
      <c r="M118" s="14">
        <f t="shared" si="159"/>
        <v>0</v>
      </c>
      <c r="N118"/>
    </row>
    <row r="119" spans="2:14" ht="18" hidden="1" x14ac:dyDescent="0.25">
      <c r="B119" s="2" t="str">
        <f t="shared" si="158"/>
        <v>a</v>
      </c>
      <c r="C119" s="26" t="s">
        <v>0</v>
      </c>
      <c r="D119" s="27" t="s">
        <v>6</v>
      </c>
      <c r="E119" s="14">
        <v>32</v>
      </c>
      <c r="F119" s="14">
        <v>32</v>
      </c>
      <c r="G119" s="14">
        <v>32</v>
      </c>
      <c r="H119" s="14">
        <v>32</v>
      </c>
      <c r="I119" s="14">
        <v>32</v>
      </c>
      <c r="J119" s="209"/>
      <c r="K119" s="14">
        <f t="shared" si="157"/>
        <v>-32</v>
      </c>
      <c r="L119" s="209"/>
      <c r="M119" s="14">
        <f t="shared" si="159"/>
        <v>0</v>
      </c>
      <c r="N119"/>
    </row>
    <row r="120" spans="2:14" ht="18" hidden="1" x14ac:dyDescent="0.25">
      <c r="B120" s="2" t="str">
        <f t="shared" si="158"/>
        <v>a</v>
      </c>
      <c r="C120" s="28" t="s">
        <v>0</v>
      </c>
      <c r="D120" s="29" t="s">
        <v>7</v>
      </c>
      <c r="E120" s="15">
        <f t="shared" ref="E120:I120" si="204">E121+E122+E123+E124+E125+E126+E127</f>
        <v>1065</v>
      </c>
      <c r="F120" s="15">
        <f t="shared" si="204"/>
        <v>928.98599999999999</v>
      </c>
      <c r="G120" s="15">
        <f t="shared" si="204"/>
        <v>926.80666000000008</v>
      </c>
      <c r="H120" s="15">
        <f t="shared" si="204"/>
        <v>1700</v>
      </c>
      <c r="I120" s="15">
        <f t="shared" si="204"/>
        <v>1130</v>
      </c>
      <c r="J120" s="210">
        <f>J121+J122+J123+J124+J125+J126+J127</f>
        <v>0</v>
      </c>
      <c r="K120" s="15">
        <f t="shared" si="157"/>
        <v>-1130</v>
      </c>
      <c r="L120" s="210">
        <f>L121+L122+L123+L124+L125+L126+L127</f>
        <v>0</v>
      </c>
      <c r="M120" s="15">
        <f t="shared" si="159"/>
        <v>0</v>
      </c>
      <c r="N120"/>
    </row>
    <row r="121" spans="2:14" ht="18" hidden="1" x14ac:dyDescent="0.25">
      <c r="B121" s="2" t="str">
        <f t="shared" si="158"/>
        <v>a</v>
      </c>
      <c r="C121" s="30" t="s">
        <v>0</v>
      </c>
      <c r="D121" s="31" t="s">
        <v>8</v>
      </c>
      <c r="E121" s="16">
        <v>645</v>
      </c>
      <c r="F121" s="16">
        <v>560.50300000000004</v>
      </c>
      <c r="G121" s="16">
        <v>560.50234</v>
      </c>
      <c r="H121" s="16">
        <v>815</v>
      </c>
      <c r="I121" s="16">
        <f>680</f>
        <v>680</v>
      </c>
      <c r="J121" s="211">
        <v>0</v>
      </c>
      <c r="K121" s="16">
        <f t="shared" si="157"/>
        <v>-680</v>
      </c>
      <c r="L121" s="211">
        <v>0</v>
      </c>
      <c r="M121" s="16">
        <f t="shared" si="159"/>
        <v>0</v>
      </c>
      <c r="N121"/>
    </row>
    <row r="122" spans="2:14" ht="18" hidden="1" x14ac:dyDescent="0.25">
      <c r="B122" s="2" t="str">
        <f t="shared" si="158"/>
        <v>a</v>
      </c>
      <c r="C122" s="30" t="s">
        <v>0</v>
      </c>
      <c r="D122" s="31" t="s">
        <v>9</v>
      </c>
      <c r="E122" s="16">
        <v>420</v>
      </c>
      <c r="F122" s="16">
        <v>350.786</v>
      </c>
      <c r="G122" s="16">
        <v>348.64471000000003</v>
      </c>
      <c r="H122" s="16">
        <v>870</v>
      </c>
      <c r="I122" s="16">
        <v>450</v>
      </c>
      <c r="J122" s="211">
        <v>0</v>
      </c>
      <c r="K122" s="16">
        <f t="shared" si="157"/>
        <v>-450</v>
      </c>
      <c r="L122" s="211">
        <v>0</v>
      </c>
      <c r="M122" s="16">
        <f t="shared" si="159"/>
        <v>0</v>
      </c>
      <c r="N122"/>
    </row>
    <row r="123" spans="2:14" ht="15.75" hidden="1" x14ac:dyDescent="0.25">
      <c r="B123" s="2" t="str">
        <f t="shared" si="158"/>
        <v>b</v>
      </c>
      <c r="C123" s="8" t="s">
        <v>0</v>
      </c>
      <c r="D123" s="9" t="s">
        <v>10</v>
      </c>
      <c r="E123" s="16"/>
      <c r="F123" s="16">
        <v>0</v>
      </c>
      <c r="G123" s="16"/>
      <c r="H123" s="16">
        <v>0</v>
      </c>
      <c r="I123" s="16">
        <v>0</v>
      </c>
      <c r="J123" s="211">
        <v>0</v>
      </c>
      <c r="K123" s="16">
        <f t="shared" si="157"/>
        <v>0</v>
      </c>
      <c r="L123" s="211">
        <v>0</v>
      </c>
      <c r="M123" s="16">
        <f t="shared" si="159"/>
        <v>0</v>
      </c>
      <c r="N123"/>
    </row>
    <row r="124" spans="2:14" ht="15.75" hidden="1" x14ac:dyDescent="0.25">
      <c r="B124" s="2" t="str">
        <f t="shared" si="158"/>
        <v>b</v>
      </c>
      <c r="C124" s="8" t="s">
        <v>0</v>
      </c>
      <c r="D124" s="9" t="s">
        <v>11</v>
      </c>
      <c r="E124" s="16"/>
      <c r="F124" s="16">
        <v>0</v>
      </c>
      <c r="G124" s="16"/>
      <c r="H124" s="16">
        <v>0</v>
      </c>
      <c r="I124" s="16">
        <v>0</v>
      </c>
      <c r="J124" s="211">
        <v>0</v>
      </c>
      <c r="K124" s="16">
        <f t="shared" si="157"/>
        <v>0</v>
      </c>
      <c r="L124" s="211">
        <v>0</v>
      </c>
      <c r="M124" s="16">
        <f t="shared" si="159"/>
        <v>0</v>
      </c>
      <c r="N124"/>
    </row>
    <row r="125" spans="2:14" ht="15.75" hidden="1" x14ac:dyDescent="0.25">
      <c r="B125" s="2" t="str">
        <f t="shared" si="158"/>
        <v>b</v>
      </c>
      <c r="C125" s="8" t="s">
        <v>0</v>
      </c>
      <c r="D125" s="9" t="s">
        <v>12</v>
      </c>
      <c r="E125" s="16"/>
      <c r="F125" s="16">
        <v>0</v>
      </c>
      <c r="G125" s="16"/>
      <c r="H125" s="16">
        <v>0</v>
      </c>
      <c r="I125" s="16">
        <v>0</v>
      </c>
      <c r="J125" s="211">
        <v>0</v>
      </c>
      <c r="K125" s="16">
        <f t="shared" si="157"/>
        <v>0</v>
      </c>
      <c r="L125" s="211">
        <v>0</v>
      </c>
      <c r="M125" s="16">
        <f t="shared" si="159"/>
        <v>0</v>
      </c>
      <c r="N125"/>
    </row>
    <row r="126" spans="2:14" ht="18" hidden="1" x14ac:dyDescent="0.25">
      <c r="B126" s="2" t="str">
        <f t="shared" si="158"/>
        <v>a</v>
      </c>
      <c r="C126" s="30" t="s">
        <v>0</v>
      </c>
      <c r="D126" s="31" t="s">
        <v>13</v>
      </c>
      <c r="E126" s="16">
        <v>0</v>
      </c>
      <c r="F126" s="16">
        <v>17.477</v>
      </c>
      <c r="G126" s="16">
        <v>17.476310000000002</v>
      </c>
      <c r="H126" s="16">
        <v>15</v>
      </c>
      <c r="I126" s="16">
        <v>0</v>
      </c>
      <c r="J126" s="211">
        <v>0</v>
      </c>
      <c r="K126" s="16">
        <f t="shared" si="157"/>
        <v>0</v>
      </c>
      <c r="L126" s="211">
        <v>0</v>
      </c>
      <c r="M126" s="16">
        <f t="shared" si="159"/>
        <v>0</v>
      </c>
      <c r="N126"/>
    </row>
    <row r="127" spans="2:14" ht="15.75" hidden="1" x14ac:dyDescent="0.25">
      <c r="B127" s="2" t="str">
        <f t="shared" si="158"/>
        <v>a</v>
      </c>
      <c r="C127" s="8" t="s">
        <v>0</v>
      </c>
      <c r="D127" s="9" t="s">
        <v>14</v>
      </c>
      <c r="E127" s="16">
        <f t="shared" ref="E127:I127" si="205">E128+E129</f>
        <v>0</v>
      </c>
      <c r="F127" s="16">
        <f t="shared" si="205"/>
        <v>0.22</v>
      </c>
      <c r="G127" s="16">
        <f t="shared" si="205"/>
        <v>0.18330000000000002</v>
      </c>
      <c r="H127" s="16">
        <f t="shared" si="205"/>
        <v>0</v>
      </c>
      <c r="I127" s="16">
        <f t="shared" si="205"/>
        <v>0</v>
      </c>
      <c r="J127" s="211">
        <f>J128+J129</f>
        <v>0</v>
      </c>
      <c r="K127" s="16">
        <f t="shared" si="157"/>
        <v>0</v>
      </c>
      <c r="L127" s="211">
        <f>L128+L129</f>
        <v>0</v>
      </c>
      <c r="M127" s="16">
        <f t="shared" si="159"/>
        <v>0</v>
      </c>
      <c r="N127"/>
    </row>
    <row r="128" spans="2:14" ht="30" hidden="1" x14ac:dyDescent="0.25">
      <c r="B128" s="2" t="str">
        <f t="shared" si="158"/>
        <v>a</v>
      </c>
      <c r="C128" s="10" t="s">
        <v>0</v>
      </c>
      <c r="D128" s="11" t="s">
        <v>15</v>
      </c>
      <c r="E128" s="17">
        <v>0</v>
      </c>
      <c r="F128" s="17">
        <v>0.22</v>
      </c>
      <c r="G128" s="17">
        <v>0.18330000000000002</v>
      </c>
      <c r="H128" s="17">
        <v>0</v>
      </c>
      <c r="I128" s="17">
        <v>0</v>
      </c>
      <c r="J128" s="212">
        <v>0</v>
      </c>
      <c r="K128" s="17">
        <f t="shared" si="157"/>
        <v>0</v>
      </c>
      <c r="L128" s="212">
        <v>0</v>
      </c>
      <c r="M128" s="17">
        <f t="shared" si="159"/>
        <v>0</v>
      </c>
      <c r="N128"/>
    </row>
    <row r="129" spans="2:14" ht="30" hidden="1" x14ac:dyDescent="0.25">
      <c r="B129" s="2" t="str">
        <f t="shared" si="158"/>
        <v>b</v>
      </c>
      <c r="C129" s="10" t="s">
        <v>0</v>
      </c>
      <c r="D129" s="11" t="s">
        <v>16</v>
      </c>
      <c r="E129" s="17">
        <v>0</v>
      </c>
      <c r="F129" s="17">
        <v>0</v>
      </c>
      <c r="G129" s="17">
        <v>0</v>
      </c>
      <c r="H129" s="17">
        <v>0</v>
      </c>
      <c r="I129" s="17">
        <v>0</v>
      </c>
      <c r="J129" s="212">
        <v>0</v>
      </c>
      <c r="K129" s="17">
        <f t="shared" si="157"/>
        <v>0</v>
      </c>
      <c r="L129" s="212">
        <v>0</v>
      </c>
      <c r="M129" s="17">
        <f t="shared" si="159"/>
        <v>0</v>
      </c>
      <c r="N129"/>
    </row>
    <row r="130" spans="2:14" ht="15.75" hidden="1" x14ac:dyDescent="0.25">
      <c r="B130" s="2" t="str">
        <f t="shared" si="158"/>
        <v>a</v>
      </c>
      <c r="C130" s="6" t="s">
        <v>0</v>
      </c>
      <c r="D130" s="7" t="s">
        <v>17</v>
      </c>
      <c r="E130" s="15">
        <v>0</v>
      </c>
      <c r="F130" s="15">
        <v>1.33</v>
      </c>
      <c r="G130" s="15">
        <v>1.3294999999999999</v>
      </c>
      <c r="H130" s="15">
        <v>0</v>
      </c>
      <c r="I130" s="15">
        <v>0</v>
      </c>
      <c r="J130" s="210">
        <v>0</v>
      </c>
      <c r="K130" s="15">
        <f t="shared" si="157"/>
        <v>0</v>
      </c>
      <c r="L130" s="210">
        <v>0</v>
      </c>
      <c r="M130" s="15">
        <f t="shared" si="159"/>
        <v>0</v>
      </c>
      <c r="N130"/>
    </row>
    <row r="131" spans="2:14" ht="15.75" hidden="1" x14ac:dyDescent="0.25">
      <c r="B131" s="2" t="str">
        <f t="shared" si="158"/>
        <v>b</v>
      </c>
      <c r="C131" s="6" t="s">
        <v>0</v>
      </c>
      <c r="D131" s="7" t="s">
        <v>18</v>
      </c>
      <c r="E131" s="15">
        <v>0</v>
      </c>
      <c r="F131" s="15">
        <v>0</v>
      </c>
      <c r="G131" s="15">
        <v>0</v>
      </c>
      <c r="H131" s="15">
        <v>0</v>
      </c>
      <c r="I131" s="15">
        <v>0</v>
      </c>
      <c r="J131" s="210">
        <v>0</v>
      </c>
      <c r="K131" s="15">
        <f t="shared" si="157"/>
        <v>0</v>
      </c>
      <c r="L131" s="210">
        <v>0</v>
      </c>
      <c r="M131" s="15">
        <f t="shared" si="159"/>
        <v>0</v>
      </c>
      <c r="N131"/>
    </row>
    <row r="132" spans="2:14" ht="15.75" hidden="1" x14ac:dyDescent="0.25">
      <c r="B132" s="2" t="str">
        <f t="shared" si="158"/>
        <v>b</v>
      </c>
      <c r="C132" s="6" t="s">
        <v>0</v>
      </c>
      <c r="D132" s="7" t="s">
        <v>19</v>
      </c>
      <c r="E132" s="15">
        <v>0</v>
      </c>
      <c r="F132" s="15">
        <v>0</v>
      </c>
      <c r="G132" s="15">
        <v>0</v>
      </c>
      <c r="H132" s="15">
        <v>0</v>
      </c>
      <c r="I132" s="15">
        <v>0</v>
      </c>
      <c r="J132" s="210">
        <v>0</v>
      </c>
      <c r="K132" s="15">
        <f t="shared" si="157"/>
        <v>0</v>
      </c>
      <c r="L132" s="210">
        <v>0</v>
      </c>
      <c r="M132" s="15">
        <f t="shared" si="159"/>
        <v>0</v>
      </c>
      <c r="N132"/>
    </row>
    <row r="133" spans="2:14" ht="36" hidden="1" x14ac:dyDescent="0.25">
      <c r="B133" s="2" t="str">
        <f t="shared" si="158"/>
        <v>a</v>
      </c>
      <c r="C133" s="24" t="s">
        <v>32</v>
      </c>
      <c r="D133" s="25" t="s">
        <v>29</v>
      </c>
      <c r="E133" s="13">
        <f t="shared" ref="E133:J133" si="206">E136+E146+E147+E148</f>
        <v>150</v>
      </c>
      <c r="F133" s="13">
        <f t="shared" si="206"/>
        <v>150</v>
      </c>
      <c r="G133" s="13">
        <f t="shared" si="206"/>
        <v>7.2</v>
      </c>
      <c r="H133" s="13">
        <f t="shared" si="206"/>
        <v>150</v>
      </c>
      <c r="I133" s="13">
        <f t="shared" si="206"/>
        <v>150</v>
      </c>
      <c r="J133" s="208">
        <f t="shared" si="206"/>
        <v>150</v>
      </c>
      <c r="K133" s="13">
        <f t="shared" ref="K133:K196" si="207">J133-I133</f>
        <v>0</v>
      </c>
      <c r="L133" s="208">
        <v>150</v>
      </c>
      <c r="M133" s="13">
        <f t="shared" si="159"/>
        <v>0</v>
      </c>
      <c r="N133"/>
    </row>
    <row r="134" spans="2:14" ht="15.75" hidden="1" x14ac:dyDescent="0.25">
      <c r="B134" s="2" t="str">
        <f t="shared" ref="B134:B197" si="208">IF((E134+F134+G134+I134++J134+K134+L134)&gt;0,"a","b")</f>
        <v>b</v>
      </c>
      <c r="C134" s="4" t="s">
        <v>0</v>
      </c>
      <c r="D134" s="5" t="s">
        <v>5</v>
      </c>
      <c r="E134" s="14">
        <v>0</v>
      </c>
      <c r="F134" s="14">
        <v>0</v>
      </c>
      <c r="G134" s="14">
        <v>0</v>
      </c>
      <c r="H134" s="14">
        <v>0</v>
      </c>
      <c r="I134" s="14">
        <v>0</v>
      </c>
      <c r="J134" s="209"/>
      <c r="K134" s="14">
        <f t="shared" si="207"/>
        <v>0</v>
      </c>
      <c r="L134" s="209">
        <v>0</v>
      </c>
      <c r="M134" s="14">
        <f t="shared" ref="M134:M197" si="209">L134-J134</f>
        <v>0</v>
      </c>
      <c r="N134"/>
    </row>
    <row r="135" spans="2:14" ht="15.75" hidden="1" x14ac:dyDescent="0.25">
      <c r="B135" s="2" t="str">
        <f t="shared" si="208"/>
        <v>b</v>
      </c>
      <c r="C135" s="4" t="s">
        <v>0</v>
      </c>
      <c r="D135" s="5" t="s">
        <v>6</v>
      </c>
      <c r="E135" s="14">
        <v>0</v>
      </c>
      <c r="F135" s="14">
        <v>0</v>
      </c>
      <c r="G135" s="14">
        <v>0</v>
      </c>
      <c r="H135" s="14">
        <v>0</v>
      </c>
      <c r="I135" s="14">
        <v>0</v>
      </c>
      <c r="J135" s="209"/>
      <c r="K135" s="14">
        <f t="shared" si="207"/>
        <v>0</v>
      </c>
      <c r="L135" s="209">
        <v>0</v>
      </c>
      <c r="M135" s="14">
        <f t="shared" si="209"/>
        <v>0</v>
      </c>
      <c r="N135"/>
    </row>
    <row r="136" spans="2:14" ht="18" hidden="1" x14ac:dyDescent="0.25">
      <c r="B136" s="2" t="str">
        <f t="shared" si="208"/>
        <v>a</v>
      </c>
      <c r="C136" s="28" t="s">
        <v>0</v>
      </c>
      <c r="D136" s="29" t="s">
        <v>7</v>
      </c>
      <c r="E136" s="15">
        <f t="shared" ref="E136:I136" si="210">E137+E138+E139+E140+E141+E142+E143</f>
        <v>150</v>
      </c>
      <c r="F136" s="15">
        <f t="shared" si="210"/>
        <v>150</v>
      </c>
      <c r="G136" s="15">
        <f t="shared" si="210"/>
        <v>7.2</v>
      </c>
      <c r="H136" s="15">
        <f t="shared" si="210"/>
        <v>150</v>
      </c>
      <c r="I136" s="15">
        <f t="shared" si="210"/>
        <v>150</v>
      </c>
      <c r="J136" s="210">
        <f>J137+J138+J139+J140+J141+J142+J143</f>
        <v>150</v>
      </c>
      <c r="K136" s="15">
        <f t="shared" si="207"/>
        <v>0</v>
      </c>
      <c r="L136" s="210">
        <f t="shared" ref="L136" si="211">L137+L138+L139+L140+L141+L142+L143</f>
        <v>150</v>
      </c>
      <c r="M136" s="15">
        <f t="shared" si="209"/>
        <v>0</v>
      </c>
      <c r="N136"/>
    </row>
    <row r="137" spans="2:14" ht="15.75" hidden="1" x14ac:dyDescent="0.25">
      <c r="B137" s="2" t="str">
        <f t="shared" si="208"/>
        <v>b</v>
      </c>
      <c r="C137" s="8" t="s">
        <v>0</v>
      </c>
      <c r="D137" s="9" t="s">
        <v>8</v>
      </c>
      <c r="E137" s="16">
        <v>0</v>
      </c>
      <c r="F137" s="16">
        <v>0</v>
      </c>
      <c r="G137" s="16">
        <v>0</v>
      </c>
      <c r="H137" s="16">
        <v>0</v>
      </c>
      <c r="I137" s="16">
        <v>0</v>
      </c>
      <c r="J137" s="211">
        <v>0</v>
      </c>
      <c r="K137" s="16">
        <f t="shared" si="207"/>
        <v>0</v>
      </c>
      <c r="L137" s="211">
        <v>0</v>
      </c>
      <c r="M137" s="16">
        <f t="shared" si="209"/>
        <v>0</v>
      </c>
      <c r="N137"/>
    </row>
    <row r="138" spans="2:14" ht="18" hidden="1" x14ac:dyDescent="0.25">
      <c r="B138" s="2" t="str">
        <f t="shared" si="208"/>
        <v>a</v>
      </c>
      <c r="C138" s="30" t="s">
        <v>0</v>
      </c>
      <c r="D138" s="31" t="s">
        <v>9</v>
      </c>
      <c r="E138" s="16">
        <v>143</v>
      </c>
      <c r="F138" s="16">
        <v>143</v>
      </c>
      <c r="G138" s="16">
        <v>1.8</v>
      </c>
      <c r="H138" s="16">
        <v>143</v>
      </c>
      <c r="I138" s="16">
        <v>143</v>
      </c>
      <c r="J138" s="211">
        <v>143</v>
      </c>
      <c r="K138" s="16">
        <f t="shared" si="207"/>
        <v>0</v>
      </c>
      <c r="L138" s="211">
        <v>143</v>
      </c>
      <c r="M138" s="16">
        <f t="shared" si="209"/>
        <v>0</v>
      </c>
      <c r="N138"/>
    </row>
    <row r="139" spans="2:14" ht="15.75" hidden="1" x14ac:dyDescent="0.25">
      <c r="B139" s="2" t="str">
        <f t="shared" si="208"/>
        <v>b</v>
      </c>
      <c r="C139" s="8" t="s">
        <v>0</v>
      </c>
      <c r="D139" s="9" t="s">
        <v>10</v>
      </c>
      <c r="E139" s="16">
        <v>0</v>
      </c>
      <c r="F139" s="16">
        <v>0</v>
      </c>
      <c r="G139" s="16">
        <v>0</v>
      </c>
      <c r="H139" s="16">
        <v>0</v>
      </c>
      <c r="I139" s="16">
        <v>0</v>
      </c>
      <c r="J139" s="211">
        <v>0</v>
      </c>
      <c r="K139" s="16">
        <f t="shared" si="207"/>
        <v>0</v>
      </c>
      <c r="L139" s="211">
        <v>0</v>
      </c>
      <c r="M139" s="16">
        <f t="shared" si="209"/>
        <v>0</v>
      </c>
      <c r="N139"/>
    </row>
    <row r="140" spans="2:14" ht="15.75" hidden="1" x14ac:dyDescent="0.25">
      <c r="B140" s="2" t="str">
        <f t="shared" si="208"/>
        <v>b</v>
      </c>
      <c r="C140" s="8" t="s">
        <v>0</v>
      </c>
      <c r="D140" s="9" t="s">
        <v>11</v>
      </c>
      <c r="E140" s="16">
        <v>0</v>
      </c>
      <c r="F140" s="16">
        <v>0</v>
      </c>
      <c r="G140" s="16">
        <v>0</v>
      </c>
      <c r="H140" s="16">
        <v>0</v>
      </c>
      <c r="I140" s="16">
        <v>0</v>
      </c>
      <c r="J140" s="211">
        <v>0</v>
      </c>
      <c r="K140" s="16">
        <f t="shared" si="207"/>
        <v>0</v>
      </c>
      <c r="L140" s="211">
        <v>0</v>
      </c>
      <c r="M140" s="16">
        <f t="shared" si="209"/>
        <v>0</v>
      </c>
      <c r="N140"/>
    </row>
    <row r="141" spans="2:14" ht="15.75" hidden="1" x14ac:dyDescent="0.25">
      <c r="B141" s="2" t="str">
        <f t="shared" si="208"/>
        <v>b</v>
      </c>
      <c r="C141" s="8" t="s">
        <v>0</v>
      </c>
      <c r="D141" s="9" t="s">
        <v>12</v>
      </c>
      <c r="E141" s="16">
        <v>0</v>
      </c>
      <c r="F141" s="16">
        <v>0</v>
      </c>
      <c r="G141" s="16">
        <v>0</v>
      </c>
      <c r="H141" s="16">
        <v>0</v>
      </c>
      <c r="I141" s="16">
        <v>0</v>
      </c>
      <c r="J141" s="211">
        <v>0</v>
      </c>
      <c r="K141" s="16">
        <f t="shared" si="207"/>
        <v>0</v>
      </c>
      <c r="L141" s="211">
        <v>0</v>
      </c>
      <c r="M141" s="16">
        <f t="shared" si="209"/>
        <v>0</v>
      </c>
      <c r="N141"/>
    </row>
    <row r="142" spans="2:14" ht="15.75" hidden="1" x14ac:dyDescent="0.25">
      <c r="B142" s="2" t="str">
        <f t="shared" si="208"/>
        <v>b</v>
      </c>
      <c r="C142" s="8" t="s">
        <v>0</v>
      </c>
      <c r="D142" s="9" t="s">
        <v>13</v>
      </c>
      <c r="E142" s="16">
        <v>0</v>
      </c>
      <c r="F142" s="16">
        <v>0</v>
      </c>
      <c r="G142" s="16">
        <v>0</v>
      </c>
      <c r="H142" s="16">
        <v>0</v>
      </c>
      <c r="I142" s="16">
        <v>0</v>
      </c>
      <c r="J142" s="211">
        <v>0</v>
      </c>
      <c r="K142" s="16">
        <f t="shared" si="207"/>
        <v>0</v>
      </c>
      <c r="L142" s="211">
        <v>0</v>
      </c>
      <c r="M142" s="16">
        <f t="shared" si="209"/>
        <v>0</v>
      </c>
      <c r="N142"/>
    </row>
    <row r="143" spans="2:14" ht="18" hidden="1" x14ac:dyDescent="0.25">
      <c r="B143" s="2" t="str">
        <f t="shared" si="208"/>
        <v>a</v>
      </c>
      <c r="C143" s="30" t="s">
        <v>0</v>
      </c>
      <c r="D143" s="31" t="s">
        <v>14</v>
      </c>
      <c r="E143" s="16">
        <f t="shared" ref="E143:I143" si="212">E144+E145</f>
        <v>7</v>
      </c>
      <c r="F143" s="16">
        <f t="shared" si="212"/>
        <v>7</v>
      </c>
      <c r="G143" s="16">
        <f t="shared" si="212"/>
        <v>5.4</v>
      </c>
      <c r="H143" s="16">
        <f t="shared" si="212"/>
        <v>7</v>
      </c>
      <c r="I143" s="16">
        <f t="shared" si="212"/>
        <v>7</v>
      </c>
      <c r="J143" s="211">
        <f>J144+J145</f>
        <v>7</v>
      </c>
      <c r="K143" s="16">
        <f t="shared" si="207"/>
        <v>0</v>
      </c>
      <c r="L143" s="211">
        <f t="shared" ref="L143" si="213">L144+L145</f>
        <v>7</v>
      </c>
      <c r="M143" s="16">
        <f t="shared" si="209"/>
        <v>0</v>
      </c>
      <c r="N143"/>
    </row>
    <row r="144" spans="2:14" ht="36" hidden="1" x14ac:dyDescent="0.25">
      <c r="B144" s="2" t="str">
        <f t="shared" si="208"/>
        <v>a</v>
      </c>
      <c r="C144" s="33" t="s">
        <v>0</v>
      </c>
      <c r="D144" s="34" t="s">
        <v>15</v>
      </c>
      <c r="E144" s="17">
        <v>7</v>
      </c>
      <c r="F144" s="17">
        <v>7</v>
      </c>
      <c r="G144" s="17">
        <v>5.4</v>
      </c>
      <c r="H144" s="17">
        <v>7</v>
      </c>
      <c r="I144" s="17">
        <v>7</v>
      </c>
      <c r="J144" s="212">
        <v>7</v>
      </c>
      <c r="K144" s="17">
        <f t="shared" si="207"/>
        <v>0</v>
      </c>
      <c r="L144" s="212">
        <v>7</v>
      </c>
      <c r="M144" s="17">
        <f t="shared" si="209"/>
        <v>0</v>
      </c>
      <c r="N144"/>
    </row>
    <row r="145" spans="2:14" ht="30" hidden="1" x14ac:dyDescent="0.25">
      <c r="B145" s="2" t="str">
        <f t="shared" si="208"/>
        <v>b</v>
      </c>
      <c r="C145" s="10" t="s">
        <v>0</v>
      </c>
      <c r="D145" s="11" t="s">
        <v>16</v>
      </c>
      <c r="E145" s="17">
        <v>0</v>
      </c>
      <c r="F145" s="17">
        <v>0</v>
      </c>
      <c r="G145" s="17">
        <v>0</v>
      </c>
      <c r="H145" s="17">
        <v>0</v>
      </c>
      <c r="I145" s="17">
        <v>0</v>
      </c>
      <c r="J145" s="212">
        <v>0</v>
      </c>
      <c r="K145" s="17">
        <f t="shared" si="207"/>
        <v>0</v>
      </c>
      <c r="L145" s="212">
        <v>0</v>
      </c>
      <c r="M145" s="17">
        <f t="shared" si="209"/>
        <v>0</v>
      </c>
      <c r="N145"/>
    </row>
    <row r="146" spans="2:14" ht="15.75" hidden="1" x14ac:dyDescent="0.25">
      <c r="B146" s="2" t="str">
        <f t="shared" si="208"/>
        <v>b</v>
      </c>
      <c r="C146" s="6" t="s">
        <v>0</v>
      </c>
      <c r="D146" s="7" t="s">
        <v>17</v>
      </c>
      <c r="E146" s="15">
        <v>0</v>
      </c>
      <c r="F146" s="15">
        <v>0</v>
      </c>
      <c r="G146" s="15">
        <v>0</v>
      </c>
      <c r="H146" s="15">
        <v>0</v>
      </c>
      <c r="I146" s="15">
        <v>0</v>
      </c>
      <c r="J146" s="210">
        <v>0</v>
      </c>
      <c r="K146" s="15">
        <f t="shared" si="207"/>
        <v>0</v>
      </c>
      <c r="L146" s="210">
        <v>0</v>
      </c>
      <c r="M146" s="15">
        <f t="shared" si="209"/>
        <v>0</v>
      </c>
      <c r="N146"/>
    </row>
    <row r="147" spans="2:14" ht="15.75" hidden="1" x14ac:dyDescent="0.25">
      <c r="B147" s="2" t="str">
        <f t="shared" si="208"/>
        <v>b</v>
      </c>
      <c r="C147" s="6" t="s">
        <v>0</v>
      </c>
      <c r="D147" s="7" t="s">
        <v>18</v>
      </c>
      <c r="E147" s="15">
        <v>0</v>
      </c>
      <c r="F147" s="15">
        <v>0</v>
      </c>
      <c r="G147" s="15">
        <v>0</v>
      </c>
      <c r="H147" s="15">
        <v>0</v>
      </c>
      <c r="I147" s="15">
        <v>0</v>
      </c>
      <c r="J147" s="210">
        <v>0</v>
      </c>
      <c r="K147" s="15">
        <f t="shared" si="207"/>
        <v>0</v>
      </c>
      <c r="L147" s="210">
        <v>0</v>
      </c>
      <c r="M147" s="15">
        <f t="shared" si="209"/>
        <v>0</v>
      </c>
      <c r="N147"/>
    </row>
    <row r="148" spans="2:14" ht="15.75" hidden="1" x14ac:dyDescent="0.25">
      <c r="B148" s="2" t="str">
        <f t="shared" si="208"/>
        <v>b</v>
      </c>
      <c r="C148" s="6" t="s">
        <v>0</v>
      </c>
      <c r="D148" s="7" t="s">
        <v>19</v>
      </c>
      <c r="E148" s="15">
        <v>0</v>
      </c>
      <c r="F148" s="15">
        <v>0</v>
      </c>
      <c r="G148" s="15">
        <v>0</v>
      </c>
      <c r="H148" s="15">
        <v>0</v>
      </c>
      <c r="I148" s="15">
        <v>0</v>
      </c>
      <c r="J148" s="210">
        <v>0</v>
      </c>
      <c r="K148" s="15">
        <f t="shared" si="207"/>
        <v>0</v>
      </c>
      <c r="L148" s="210">
        <v>0</v>
      </c>
      <c r="M148" s="15">
        <f t="shared" si="209"/>
        <v>0</v>
      </c>
      <c r="N148"/>
    </row>
    <row r="149" spans="2:14" ht="54" x14ac:dyDescent="0.25">
      <c r="B149" s="2" t="str">
        <f t="shared" si="208"/>
        <v>a</v>
      </c>
      <c r="C149" s="24" t="s">
        <v>33</v>
      </c>
      <c r="D149" s="25" t="s">
        <v>34</v>
      </c>
      <c r="E149" s="13">
        <f t="shared" ref="E149" si="214">E152+E162+E163+E164</f>
        <v>11258</v>
      </c>
      <c r="F149" s="13">
        <f t="shared" ref="F149:I149" si="215">F152+F162+F163+F164</f>
        <v>11197.6</v>
      </c>
      <c r="G149" s="13">
        <f t="shared" si="215"/>
        <v>8472.7448499999991</v>
      </c>
      <c r="H149" s="13">
        <f t="shared" si="215"/>
        <v>11500</v>
      </c>
      <c r="I149" s="13">
        <f t="shared" si="215"/>
        <v>11300</v>
      </c>
      <c r="J149" s="208">
        <f>J152+J162+J163+J164</f>
        <v>11300</v>
      </c>
      <c r="K149" s="13">
        <f t="shared" si="207"/>
        <v>0</v>
      </c>
      <c r="L149" s="208">
        <f t="shared" ref="L149" si="216">L152+L162+L163+L164</f>
        <v>11502</v>
      </c>
      <c r="M149" s="13">
        <f t="shared" si="209"/>
        <v>202</v>
      </c>
    </row>
    <row r="150" spans="2:14" ht="18" x14ac:dyDescent="0.25">
      <c r="B150" s="2" t="str">
        <f t="shared" si="208"/>
        <v>a</v>
      </c>
      <c r="C150" s="26" t="s">
        <v>0</v>
      </c>
      <c r="D150" s="27" t="s">
        <v>5</v>
      </c>
      <c r="E150" s="14">
        <v>306</v>
      </c>
      <c r="F150" s="14">
        <v>306</v>
      </c>
      <c r="G150" s="14">
        <v>306</v>
      </c>
      <c r="H150" s="14">
        <v>306</v>
      </c>
      <c r="I150" s="14">
        <v>306</v>
      </c>
      <c r="J150" s="209">
        <v>306</v>
      </c>
      <c r="K150" s="14">
        <f t="shared" si="207"/>
        <v>0</v>
      </c>
      <c r="L150" s="209">
        <v>306</v>
      </c>
      <c r="M150" s="14">
        <f t="shared" si="209"/>
        <v>0</v>
      </c>
    </row>
    <row r="151" spans="2:14" ht="18" x14ac:dyDescent="0.25">
      <c r="B151" s="2" t="str">
        <f t="shared" si="208"/>
        <v>a</v>
      </c>
      <c r="C151" s="26" t="s">
        <v>0</v>
      </c>
      <c r="D151" s="27" t="s">
        <v>6</v>
      </c>
      <c r="E151" s="14">
        <v>44</v>
      </c>
      <c r="F151" s="14">
        <v>44</v>
      </c>
      <c r="G151" s="14">
        <v>44</v>
      </c>
      <c r="H151" s="14">
        <v>44</v>
      </c>
      <c r="I151" s="14">
        <v>44</v>
      </c>
      <c r="J151" s="209">
        <v>44</v>
      </c>
      <c r="K151" s="14">
        <f t="shared" si="207"/>
        <v>0</v>
      </c>
      <c r="L151" s="209">
        <v>44</v>
      </c>
      <c r="M151" s="14">
        <f t="shared" si="209"/>
        <v>0</v>
      </c>
    </row>
    <row r="152" spans="2:14" ht="18" x14ac:dyDescent="0.25">
      <c r="B152" s="2" t="str">
        <f t="shared" si="208"/>
        <v>a</v>
      </c>
      <c r="C152" s="28" t="s">
        <v>0</v>
      </c>
      <c r="D152" s="29" t="s">
        <v>7</v>
      </c>
      <c r="E152" s="15">
        <f t="shared" ref="E152:I152" si="217">E153+E154+E155+E156+E157+E158+E159</f>
        <v>11228</v>
      </c>
      <c r="F152" s="15">
        <f t="shared" si="217"/>
        <v>10792.45</v>
      </c>
      <c r="G152" s="15">
        <f t="shared" si="217"/>
        <v>8145.1002199999994</v>
      </c>
      <c r="H152" s="15">
        <f t="shared" si="217"/>
        <v>11212</v>
      </c>
      <c r="I152" s="15">
        <f t="shared" si="217"/>
        <v>11210</v>
      </c>
      <c r="J152" s="210">
        <f>J153+J154+J155+J156+J157+J158+J159</f>
        <v>11210</v>
      </c>
      <c r="K152" s="15">
        <f t="shared" si="207"/>
        <v>0</v>
      </c>
      <c r="L152" s="210">
        <f t="shared" ref="L152" si="218">L153+L154+L155+L156+L157+L158+L159</f>
        <v>11214</v>
      </c>
      <c r="M152" s="15">
        <f t="shared" si="209"/>
        <v>4</v>
      </c>
    </row>
    <row r="153" spans="2:14" ht="18" x14ac:dyDescent="0.25">
      <c r="B153" s="2" t="str">
        <f t="shared" si="208"/>
        <v>a</v>
      </c>
      <c r="C153" s="30" t="s">
        <v>0</v>
      </c>
      <c r="D153" s="31" t="s">
        <v>8</v>
      </c>
      <c r="E153" s="16">
        <v>3508</v>
      </c>
      <c r="F153" s="16">
        <v>3508</v>
      </c>
      <c r="G153" s="16">
        <v>2835.70858</v>
      </c>
      <c r="H153" s="16">
        <v>3564</v>
      </c>
      <c r="I153" s="16">
        <v>3560</v>
      </c>
      <c r="J153" s="211">
        <v>3560</v>
      </c>
      <c r="K153" s="16">
        <f t="shared" si="207"/>
        <v>0</v>
      </c>
      <c r="L153" s="211">
        <v>3564</v>
      </c>
      <c r="M153" s="16">
        <f t="shared" si="209"/>
        <v>4</v>
      </c>
    </row>
    <row r="154" spans="2:14" ht="18" x14ac:dyDescent="0.25">
      <c r="B154" s="2" t="str">
        <f t="shared" si="208"/>
        <v>a</v>
      </c>
      <c r="C154" s="30" t="s">
        <v>0</v>
      </c>
      <c r="D154" s="31" t="s">
        <v>9</v>
      </c>
      <c r="E154" s="16">
        <v>7550</v>
      </c>
      <c r="F154" s="16">
        <v>7114.45</v>
      </c>
      <c r="G154" s="16">
        <v>5265.2757699999993</v>
      </c>
      <c r="H154" s="16">
        <v>7448</v>
      </c>
      <c r="I154" s="16">
        <v>7450</v>
      </c>
      <c r="J154" s="211">
        <v>7450</v>
      </c>
      <c r="K154" s="16">
        <f t="shared" si="207"/>
        <v>0</v>
      </c>
      <c r="L154" s="211">
        <v>7450</v>
      </c>
      <c r="M154" s="16">
        <f t="shared" si="209"/>
        <v>0</v>
      </c>
    </row>
    <row r="155" spans="2:14" ht="15.75" hidden="1" x14ac:dyDescent="0.25">
      <c r="B155" s="2" t="str">
        <f t="shared" si="208"/>
        <v>b</v>
      </c>
      <c r="C155" s="8" t="s">
        <v>0</v>
      </c>
      <c r="D155" s="9" t="s">
        <v>10</v>
      </c>
      <c r="E155" s="16">
        <v>0</v>
      </c>
      <c r="F155" s="16">
        <v>0</v>
      </c>
      <c r="G155" s="16">
        <v>0</v>
      </c>
      <c r="H155" s="16">
        <v>0</v>
      </c>
      <c r="I155" s="16">
        <v>0</v>
      </c>
      <c r="J155" s="211">
        <v>0</v>
      </c>
      <c r="K155" s="16">
        <f t="shared" si="207"/>
        <v>0</v>
      </c>
      <c r="L155" s="211">
        <v>0</v>
      </c>
      <c r="M155" s="16">
        <f t="shared" si="209"/>
        <v>0</v>
      </c>
      <c r="N155"/>
    </row>
    <row r="156" spans="2:14" ht="15.75" hidden="1" x14ac:dyDescent="0.25">
      <c r="B156" s="2" t="str">
        <f t="shared" si="208"/>
        <v>b</v>
      </c>
      <c r="C156" s="8" t="s">
        <v>0</v>
      </c>
      <c r="D156" s="9" t="s">
        <v>11</v>
      </c>
      <c r="E156" s="16">
        <v>0</v>
      </c>
      <c r="F156" s="16">
        <v>0</v>
      </c>
      <c r="G156" s="16">
        <v>0</v>
      </c>
      <c r="H156" s="16">
        <v>0</v>
      </c>
      <c r="I156" s="16">
        <v>0</v>
      </c>
      <c r="J156" s="211">
        <v>0</v>
      </c>
      <c r="K156" s="16">
        <f t="shared" si="207"/>
        <v>0</v>
      </c>
      <c r="L156" s="211">
        <v>0</v>
      </c>
      <c r="M156" s="16">
        <f t="shared" si="209"/>
        <v>0</v>
      </c>
      <c r="N156"/>
    </row>
    <row r="157" spans="2:14" ht="18" x14ac:dyDescent="0.25">
      <c r="B157" s="2" t="str">
        <f t="shared" si="208"/>
        <v>a</v>
      </c>
      <c r="C157" s="30" t="s">
        <v>0</v>
      </c>
      <c r="D157" s="31" t="s">
        <v>12</v>
      </c>
      <c r="E157" s="16">
        <v>50</v>
      </c>
      <c r="F157" s="16">
        <v>50</v>
      </c>
      <c r="G157" s="16">
        <v>5.8925200000000002</v>
      </c>
      <c r="H157" s="16">
        <v>50</v>
      </c>
      <c r="I157" s="16">
        <v>50</v>
      </c>
      <c r="J157" s="211">
        <v>50</v>
      </c>
      <c r="K157" s="16">
        <f t="shared" si="207"/>
        <v>0</v>
      </c>
      <c r="L157" s="211">
        <v>50</v>
      </c>
      <c r="M157" s="16">
        <f t="shared" si="209"/>
        <v>0</v>
      </c>
    </row>
    <row r="158" spans="2:14" ht="18" x14ac:dyDescent="0.25">
      <c r="B158" s="2" t="str">
        <f t="shared" si="208"/>
        <v>a</v>
      </c>
      <c r="C158" s="30" t="s">
        <v>0</v>
      </c>
      <c r="D158" s="31" t="s">
        <v>13</v>
      </c>
      <c r="E158" s="16">
        <v>70</v>
      </c>
      <c r="F158" s="16">
        <v>70</v>
      </c>
      <c r="G158" s="16">
        <v>21.968599999999999</v>
      </c>
      <c r="H158" s="16">
        <v>70</v>
      </c>
      <c r="I158" s="16">
        <v>70</v>
      </c>
      <c r="J158" s="211">
        <v>70</v>
      </c>
      <c r="K158" s="16">
        <f t="shared" si="207"/>
        <v>0</v>
      </c>
      <c r="L158" s="211">
        <v>70</v>
      </c>
      <c r="M158" s="16">
        <f t="shared" si="209"/>
        <v>0</v>
      </c>
    </row>
    <row r="159" spans="2:14" ht="18" x14ac:dyDescent="0.25">
      <c r="B159" s="2" t="str">
        <f t="shared" si="208"/>
        <v>a</v>
      </c>
      <c r="C159" s="30" t="s">
        <v>0</v>
      </c>
      <c r="D159" s="31" t="s">
        <v>14</v>
      </c>
      <c r="E159" s="16">
        <f t="shared" ref="E159:I159" si="219">E160+E161</f>
        <v>50</v>
      </c>
      <c r="F159" s="16">
        <f t="shared" si="219"/>
        <v>50</v>
      </c>
      <c r="G159" s="16">
        <f t="shared" si="219"/>
        <v>16.254750000000001</v>
      </c>
      <c r="H159" s="16">
        <f t="shared" si="219"/>
        <v>80</v>
      </c>
      <c r="I159" s="16">
        <f t="shared" si="219"/>
        <v>80</v>
      </c>
      <c r="J159" s="211">
        <f>J160+J161</f>
        <v>80</v>
      </c>
      <c r="K159" s="16">
        <f t="shared" si="207"/>
        <v>0</v>
      </c>
      <c r="L159" s="211">
        <f t="shared" ref="L159" si="220">L160+L161</f>
        <v>80</v>
      </c>
      <c r="M159" s="16">
        <f t="shared" si="209"/>
        <v>0</v>
      </c>
    </row>
    <row r="160" spans="2:14" ht="36" x14ac:dyDescent="0.25">
      <c r="B160" s="2" t="str">
        <f t="shared" si="208"/>
        <v>a</v>
      </c>
      <c r="C160" s="33" t="s">
        <v>0</v>
      </c>
      <c r="D160" s="34" t="s">
        <v>15</v>
      </c>
      <c r="E160" s="17">
        <v>50</v>
      </c>
      <c r="F160" s="17">
        <v>50</v>
      </c>
      <c r="G160" s="17">
        <v>16.254750000000001</v>
      </c>
      <c r="H160" s="17">
        <v>80</v>
      </c>
      <c r="I160" s="17">
        <v>80</v>
      </c>
      <c r="J160" s="212">
        <v>80</v>
      </c>
      <c r="K160" s="17">
        <f t="shared" si="207"/>
        <v>0</v>
      </c>
      <c r="L160" s="212">
        <v>80</v>
      </c>
      <c r="M160" s="17">
        <f t="shared" si="209"/>
        <v>0</v>
      </c>
    </row>
    <row r="161" spans="2:15" ht="30" hidden="1" x14ac:dyDescent="0.25">
      <c r="B161" s="2" t="str">
        <f t="shared" si="208"/>
        <v>b</v>
      </c>
      <c r="C161" s="10" t="s">
        <v>0</v>
      </c>
      <c r="D161" s="11" t="s">
        <v>16</v>
      </c>
      <c r="E161" s="17">
        <v>0</v>
      </c>
      <c r="F161" s="17">
        <v>0</v>
      </c>
      <c r="G161" s="17">
        <v>0</v>
      </c>
      <c r="H161" s="17">
        <v>0</v>
      </c>
      <c r="I161" s="17">
        <v>0</v>
      </c>
      <c r="J161" s="212">
        <v>0</v>
      </c>
      <c r="K161" s="17">
        <f t="shared" si="207"/>
        <v>0</v>
      </c>
      <c r="L161" s="212">
        <v>0</v>
      </c>
      <c r="M161" s="17">
        <f t="shared" si="209"/>
        <v>0</v>
      </c>
      <c r="N161"/>
    </row>
    <row r="162" spans="2:15" ht="18" x14ac:dyDescent="0.25">
      <c r="B162" s="2" t="str">
        <f t="shared" si="208"/>
        <v>a</v>
      </c>
      <c r="C162" s="28" t="s">
        <v>0</v>
      </c>
      <c r="D162" s="29" t="s">
        <v>17</v>
      </c>
      <c r="E162" s="15">
        <v>30</v>
      </c>
      <c r="F162" s="15">
        <v>405.15</v>
      </c>
      <c r="G162" s="15">
        <v>327.64463000000001</v>
      </c>
      <c r="H162" s="15">
        <v>288</v>
      </c>
      <c r="I162" s="15">
        <v>90</v>
      </c>
      <c r="J162" s="210">
        <v>90</v>
      </c>
      <c r="K162" s="15">
        <f t="shared" si="207"/>
        <v>0</v>
      </c>
      <c r="L162" s="210">
        <v>288</v>
      </c>
      <c r="M162" s="15">
        <f t="shared" si="209"/>
        <v>198</v>
      </c>
    </row>
    <row r="163" spans="2:15" ht="15.75" hidden="1" x14ac:dyDescent="0.25">
      <c r="B163" s="2" t="str">
        <f t="shared" si="208"/>
        <v>b</v>
      </c>
      <c r="C163" s="6" t="s">
        <v>0</v>
      </c>
      <c r="D163" s="7" t="s">
        <v>18</v>
      </c>
      <c r="E163" s="15">
        <v>0</v>
      </c>
      <c r="F163" s="15">
        <v>0</v>
      </c>
      <c r="G163" s="15">
        <v>0</v>
      </c>
      <c r="H163" s="15">
        <v>0</v>
      </c>
      <c r="I163" s="15">
        <v>0</v>
      </c>
      <c r="J163" s="210">
        <v>0</v>
      </c>
      <c r="K163" s="15">
        <f t="shared" si="207"/>
        <v>0</v>
      </c>
      <c r="L163" s="210">
        <v>0</v>
      </c>
      <c r="M163" s="15">
        <f t="shared" si="209"/>
        <v>0</v>
      </c>
      <c r="N163"/>
    </row>
    <row r="164" spans="2:15" ht="15.75" hidden="1" x14ac:dyDescent="0.25">
      <c r="B164" s="2" t="str">
        <f t="shared" si="208"/>
        <v>b</v>
      </c>
      <c r="C164" s="6" t="s">
        <v>0</v>
      </c>
      <c r="D164" s="7" t="s">
        <v>19</v>
      </c>
      <c r="E164" s="15">
        <v>0</v>
      </c>
      <c r="F164" s="15">
        <v>0</v>
      </c>
      <c r="G164" s="15">
        <v>0</v>
      </c>
      <c r="H164" s="15">
        <v>0</v>
      </c>
      <c r="I164" s="15">
        <v>0</v>
      </c>
      <c r="J164" s="210">
        <v>0</v>
      </c>
      <c r="K164" s="15">
        <f t="shared" si="207"/>
        <v>0</v>
      </c>
      <c r="L164" s="210">
        <v>0</v>
      </c>
      <c r="M164" s="15">
        <f t="shared" si="209"/>
        <v>0</v>
      </c>
      <c r="N164"/>
    </row>
    <row r="165" spans="2:15" ht="36" x14ac:dyDescent="0.25">
      <c r="B165" s="2" t="str">
        <f t="shared" si="208"/>
        <v>a</v>
      </c>
      <c r="C165" s="24" t="s">
        <v>35</v>
      </c>
      <c r="D165" s="25" t="s">
        <v>36</v>
      </c>
      <c r="E165" s="13">
        <f t="shared" ref="E165" si="221">E181+E197+E213+E229+E245+E261+E277+E293+E309+E325+E341+E357+E373</f>
        <v>26289.996800000001</v>
      </c>
      <c r="F165" s="13">
        <f t="shared" ref="F165:I165" si="222">F181+F197+F213+F229+F245+F261+F277+F293+F309+F325+F341+F357+F373</f>
        <v>26148.369999999995</v>
      </c>
      <c r="G165" s="13">
        <f t="shared" si="222"/>
        <v>18745.806639999999</v>
      </c>
      <c r="H165" s="13">
        <f t="shared" si="222"/>
        <v>30000</v>
      </c>
      <c r="I165" s="13">
        <f t="shared" si="222"/>
        <v>26100</v>
      </c>
      <c r="J165" s="208">
        <f t="shared" ref="J165" si="223">J181+J197+J213+J229+J245+J261+J277+J293+J309+J325+J341+J357+J373</f>
        <v>20577</v>
      </c>
      <c r="K165" s="13">
        <f t="shared" si="207"/>
        <v>-5523</v>
      </c>
      <c r="L165" s="208">
        <f t="shared" ref="L165" si="224">L181+L197+L213+L229+L245+L261+L277+L293+L309+L325+L341+L357+L373</f>
        <v>24012</v>
      </c>
      <c r="M165" s="13">
        <f t="shared" si="209"/>
        <v>3435</v>
      </c>
      <c r="O165" s="2" t="s">
        <v>577</v>
      </c>
    </row>
    <row r="166" spans="2:15" ht="18" x14ac:dyDescent="0.25">
      <c r="B166" s="2" t="str">
        <f t="shared" si="208"/>
        <v>a</v>
      </c>
      <c r="C166" s="26" t="s">
        <v>0</v>
      </c>
      <c r="D166" s="27" t="s">
        <v>5</v>
      </c>
      <c r="E166" s="14">
        <f t="shared" ref="E166" si="225">E182+E198+E214+E230+E246+E262+E278+E294+E310+E326+E342+E358+E374</f>
        <v>1843</v>
      </c>
      <c r="F166" s="14">
        <f t="shared" ref="F166:I166" si="226">F182+F198+F214+F230+F246+F262+F278+F294+F310+F326+F342+F358+F374</f>
        <v>1843</v>
      </c>
      <c r="G166" s="14">
        <f t="shared" si="226"/>
        <v>1843</v>
      </c>
      <c r="H166" s="14">
        <f t="shared" si="226"/>
        <v>1843</v>
      </c>
      <c r="I166" s="14">
        <f t="shared" si="226"/>
        <v>1843</v>
      </c>
      <c r="J166" s="209">
        <f t="shared" ref="J166" si="227">J182+J198+J214+J230+J246+J262+J278+J294+J310+J326+J342+J358+J374</f>
        <v>1508</v>
      </c>
      <c r="K166" s="14">
        <f t="shared" si="207"/>
        <v>-335</v>
      </c>
      <c r="L166" s="209">
        <f t="shared" ref="L166" si="228">L182+L198+L214+L230+L246+L262+L278+L294+L310+L326+L342+L358+L374</f>
        <v>1508</v>
      </c>
      <c r="M166" s="14">
        <f t="shared" si="209"/>
        <v>0</v>
      </c>
    </row>
    <row r="167" spans="2:15" ht="18" x14ac:dyDescent="0.25">
      <c r="B167" s="2" t="str">
        <f t="shared" si="208"/>
        <v>a</v>
      </c>
      <c r="C167" s="26" t="s">
        <v>0</v>
      </c>
      <c r="D167" s="27" t="s">
        <v>6</v>
      </c>
      <c r="E167" s="14">
        <f t="shared" ref="E167" si="229">E183+E199+E215+E231+E247+E263+E279+E295+E311+E327+E343+E359+E375</f>
        <v>300</v>
      </c>
      <c r="F167" s="14">
        <f t="shared" ref="F167:I167" si="230">F183+F199+F215+F231+F247+F263+F279+F295+F311+F327+F343+F359+F375</f>
        <v>300</v>
      </c>
      <c r="G167" s="14">
        <f t="shared" si="230"/>
        <v>300</v>
      </c>
      <c r="H167" s="14">
        <f t="shared" si="230"/>
        <v>300</v>
      </c>
      <c r="I167" s="14">
        <f t="shared" si="230"/>
        <v>300</v>
      </c>
      <c r="J167" s="209">
        <f t="shared" ref="J167" si="231">J183+J199+J215+J231+J247+J263+J279+J295+J311+J327+J343+J359+J375</f>
        <v>266</v>
      </c>
      <c r="K167" s="14">
        <f t="shared" si="207"/>
        <v>-34</v>
      </c>
      <c r="L167" s="209">
        <f t="shared" ref="L167" si="232">L183+L199+L215+L231+L247+L263+L279+L295+L311+L327+L343+L359+L375</f>
        <v>266</v>
      </c>
      <c r="M167" s="14">
        <f t="shared" si="209"/>
        <v>0</v>
      </c>
    </row>
    <row r="168" spans="2:15" ht="18" x14ac:dyDescent="0.25">
      <c r="B168" s="2" t="str">
        <f t="shared" si="208"/>
        <v>a</v>
      </c>
      <c r="C168" s="28" t="s">
        <v>0</v>
      </c>
      <c r="D168" s="29" t="s">
        <v>7</v>
      </c>
      <c r="E168" s="15">
        <f t="shared" ref="E168" si="233">E184+E200+E216+E232+E248+E264+E280+E296+E312+E328+E344+E360+E376</f>
        <v>25969.996800000001</v>
      </c>
      <c r="F168" s="15">
        <f t="shared" ref="F168:I168" si="234">F184+F200+F216+F232+F248+F264+F280+F296+F312+F328+F344+F360+F376</f>
        <v>25828.369999999995</v>
      </c>
      <c r="G168" s="15">
        <f t="shared" si="234"/>
        <v>18607.334769999998</v>
      </c>
      <c r="H168" s="15">
        <f t="shared" si="234"/>
        <v>29680</v>
      </c>
      <c r="I168" s="15">
        <f t="shared" si="234"/>
        <v>25880</v>
      </c>
      <c r="J168" s="210">
        <f t="shared" ref="J168" si="235">J184+J200+J216+J232+J248+J264+J280+J296+J312+J328+J344+J360+J376</f>
        <v>20357</v>
      </c>
      <c r="K168" s="15">
        <f t="shared" si="207"/>
        <v>-5523</v>
      </c>
      <c r="L168" s="210">
        <f t="shared" ref="L168" si="236">L184+L200+L216+L232+L248+L264+L280+L296+L312+L328+L344+L360+L376</f>
        <v>23792</v>
      </c>
      <c r="M168" s="15">
        <f t="shared" si="209"/>
        <v>3435</v>
      </c>
    </row>
    <row r="169" spans="2:15" ht="18" x14ac:dyDescent="0.25">
      <c r="B169" s="2" t="str">
        <f t="shared" si="208"/>
        <v>a</v>
      </c>
      <c r="C169" s="30" t="s">
        <v>0</v>
      </c>
      <c r="D169" s="31" t="s">
        <v>8</v>
      </c>
      <c r="E169" s="16">
        <f t="shared" ref="E169" si="237">E185+E201+E217+E233+E249+E265+E281+E297+E313+E329+E345+E361+E377</f>
        <v>18976</v>
      </c>
      <c r="F169" s="16">
        <f t="shared" ref="F169:I169" si="238">F185+F201+F217+F233+F249+F265+F281+F297+F313+F329+F345+F361+F377</f>
        <v>18930</v>
      </c>
      <c r="G169" s="16">
        <f t="shared" si="238"/>
        <v>14104.917739999999</v>
      </c>
      <c r="H169" s="16">
        <f t="shared" si="238"/>
        <v>22475</v>
      </c>
      <c r="I169" s="16">
        <f t="shared" si="238"/>
        <v>19000</v>
      </c>
      <c r="J169" s="211">
        <f t="shared" ref="J169" si="239">J185+J201+J217+J233+J249+J265+J281+J297+J313+J329+J345+J361+J377</f>
        <v>15007</v>
      </c>
      <c r="K169" s="16">
        <f t="shared" si="207"/>
        <v>-3993</v>
      </c>
      <c r="L169" s="211">
        <f t="shared" ref="L169" si="240">L185+L201+L217+L233+L249+L265+L281+L297+L313+L329+L345+L361+L377</f>
        <v>17687</v>
      </c>
      <c r="M169" s="16">
        <f t="shared" si="209"/>
        <v>2680</v>
      </c>
      <c r="N169" s="41"/>
      <c r="O169" s="38"/>
    </row>
    <row r="170" spans="2:15" ht="18" x14ac:dyDescent="0.25">
      <c r="B170" s="2" t="str">
        <f t="shared" si="208"/>
        <v>a</v>
      </c>
      <c r="C170" s="30" t="s">
        <v>0</v>
      </c>
      <c r="D170" s="31" t="s">
        <v>9</v>
      </c>
      <c r="E170" s="16">
        <f t="shared" ref="E170" si="241">E186+E202+E218+E234+E250+E266+E282+E298+E314+E330+E346+E362+E378</f>
        <v>6759</v>
      </c>
      <c r="F170" s="16">
        <f t="shared" ref="F170:I170" si="242">F186+F202+F218+F234+F250+F266+F282+F298+F314+F330+F346+F362+F378</f>
        <v>6560.17</v>
      </c>
      <c r="G170" s="16">
        <f t="shared" si="242"/>
        <v>4208.1956699999992</v>
      </c>
      <c r="H170" s="16">
        <f t="shared" si="242"/>
        <v>6907</v>
      </c>
      <c r="I170" s="16">
        <f t="shared" si="242"/>
        <v>6600</v>
      </c>
      <c r="J170" s="211">
        <f t="shared" ref="J170" si="243">J186+J202+J218+J234+J250+J266+J282+J298+J314+J330+J346+J362+J378</f>
        <v>5070</v>
      </c>
      <c r="K170" s="16">
        <f t="shared" si="207"/>
        <v>-1530</v>
      </c>
      <c r="L170" s="211">
        <f t="shared" ref="L170" si="244">L186+L202+L218+L234+L250+L266+L282+L298+L314+L330+L346+L362+L378</f>
        <v>5825</v>
      </c>
      <c r="M170" s="16">
        <f t="shared" si="209"/>
        <v>755</v>
      </c>
      <c r="N170" s="41"/>
      <c r="O170" s="38"/>
    </row>
    <row r="171" spans="2:15" ht="15.75" hidden="1" x14ac:dyDescent="0.25">
      <c r="B171" s="2" t="str">
        <f t="shared" si="208"/>
        <v>b</v>
      </c>
      <c r="C171" s="8" t="s">
        <v>0</v>
      </c>
      <c r="D171" s="9" t="s">
        <v>10</v>
      </c>
      <c r="E171" s="16">
        <f t="shared" ref="E171" si="245">E187+E203+E219+E235+E251+E267+E283+E299+E315+E331+E347+E363+E379</f>
        <v>0</v>
      </c>
      <c r="F171" s="16">
        <f t="shared" ref="F171:I171" si="246">F187+F203+F219+F235+F251+F267+F283+F299+F315+F331+F347+F363+F379</f>
        <v>0</v>
      </c>
      <c r="G171" s="16">
        <f t="shared" si="246"/>
        <v>0</v>
      </c>
      <c r="H171" s="16">
        <f t="shared" si="246"/>
        <v>0</v>
      </c>
      <c r="I171" s="16">
        <f t="shared" si="246"/>
        <v>0</v>
      </c>
      <c r="J171" s="211">
        <f t="shared" ref="J171" si="247">J187+J203+J219+J235+J251+J267+J283+J299+J315+J331+J347+J363+J379</f>
        <v>0</v>
      </c>
      <c r="K171" s="16">
        <f t="shared" si="207"/>
        <v>0</v>
      </c>
      <c r="L171" s="211">
        <f t="shared" ref="L171" si="248">L187+L203+L219+L235+L251+L267+L283+L299+L315+L331+L347+L363+L379</f>
        <v>0</v>
      </c>
      <c r="M171" s="16">
        <f t="shared" si="209"/>
        <v>0</v>
      </c>
      <c r="N171"/>
    </row>
    <row r="172" spans="2:15" ht="15.75" hidden="1" x14ac:dyDescent="0.25">
      <c r="B172" s="2" t="str">
        <f t="shared" si="208"/>
        <v>b</v>
      </c>
      <c r="C172" s="8" t="s">
        <v>0</v>
      </c>
      <c r="D172" s="9" t="s">
        <v>11</v>
      </c>
      <c r="E172" s="16">
        <f t="shared" ref="E172" si="249">E188+E204+E220+E236+E252+E268+E284+E300+E316+E332+E348+E364+E380</f>
        <v>0</v>
      </c>
      <c r="F172" s="16">
        <f t="shared" ref="F172:I172" si="250">F188+F204+F220+F236+F252+F268+F284+F300+F316+F332+F348+F364+F380</f>
        <v>0</v>
      </c>
      <c r="G172" s="16">
        <f t="shared" si="250"/>
        <v>0</v>
      </c>
      <c r="H172" s="16">
        <f t="shared" si="250"/>
        <v>0</v>
      </c>
      <c r="I172" s="16">
        <f t="shared" si="250"/>
        <v>0</v>
      </c>
      <c r="J172" s="211">
        <f t="shared" ref="J172" si="251">J188+J204+J220+J236+J252+J268+J284+J300+J316+J332+J348+J364+J380</f>
        <v>0</v>
      </c>
      <c r="K172" s="16">
        <f t="shared" si="207"/>
        <v>0</v>
      </c>
      <c r="L172" s="211">
        <f t="shared" ref="L172" si="252">L188+L204+L220+L236+L252+L268+L284+L300+L316+L332+L348+L364+L380</f>
        <v>0</v>
      </c>
      <c r="M172" s="16">
        <f t="shared" si="209"/>
        <v>0</v>
      </c>
      <c r="N172"/>
    </row>
    <row r="173" spans="2:15" ht="18" x14ac:dyDescent="0.25">
      <c r="B173" s="2" t="str">
        <f t="shared" si="208"/>
        <v>a</v>
      </c>
      <c r="C173" s="30" t="s">
        <v>0</v>
      </c>
      <c r="D173" s="31" t="s">
        <v>12</v>
      </c>
      <c r="E173" s="16">
        <f t="shared" ref="E173" si="253">E189+E205+E221+E237+E253+E269+E285+E301+E317+E333+E349+E365+E381</f>
        <v>3</v>
      </c>
      <c r="F173" s="16">
        <f t="shared" ref="F173:I173" si="254">F189+F205+F221+F237+F253+F269+F285+F301+F317+F333+F349+F365+F381</f>
        <v>43.2</v>
      </c>
      <c r="G173" s="16">
        <f t="shared" si="254"/>
        <v>39.997500000000002</v>
      </c>
      <c r="H173" s="16">
        <f t="shared" si="254"/>
        <v>45</v>
      </c>
      <c r="I173" s="16">
        <f t="shared" si="254"/>
        <v>45</v>
      </c>
      <c r="J173" s="211">
        <f t="shared" ref="J173" si="255">J189+J205+J221+J237+J253+J269+J285+J301+J317+J333+J349+J365+J381</f>
        <v>45</v>
      </c>
      <c r="K173" s="16">
        <f t="shared" si="207"/>
        <v>0</v>
      </c>
      <c r="L173" s="211">
        <f t="shared" ref="L173" si="256">L189+L205+L221+L237+L253+L269+L285+L301+L317+L333+L349+L365+L381</f>
        <v>45</v>
      </c>
      <c r="M173" s="16">
        <f t="shared" si="209"/>
        <v>0</v>
      </c>
    </row>
    <row r="174" spans="2:15" ht="18" x14ac:dyDescent="0.25">
      <c r="B174" s="2" t="str">
        <f t="shared" si="208"/>
        <v>a</v>
      </c>
      <c r="C174" s="30" t="s">
        <v>0</v>
      </c>
      <c r="D174" s="31" t="s">
        <v>13</v>
      </c>
      <c r="E174" s="16">
        <f t="shared" ref="E174" si="257">E190+E206+E222+E238+E254+E270+E286+E302+E318+E334+E350+E366+E382</f>
        <v>153</v>
      </c>
      <c r="F174" s="16">
        <f t="shared" ref="F174:I174" si="258">F190+F206+F222+F238+F254+F270+F286+F302+F318+F334+F350+F366+F382</f>
        <v>216</v>
      </c>
      <c r="G174" s="16">
        <f t="shared" si="258"/>
        <v>215.96306000000001</v>
      </c>
      <c r="H174" s="16">
        <f t="shared" si="258"/>
        <v>173</v>
      </c>
      <c r="I174" s="16">
        <f t="shared" si="258"/>
        <v>170</v>
      </c>
      <c r="J174" s="211">
        <f t="shared" ref="J174" si="259">J190+J206+J222+J238+J254+J270+J286+J302+J318+J334+J350+J366+J382</f>
        <v>170</v>
      </c>
      <c r="K174" s="16">
        <f t="shared" si="207"/>
        <v>0</v>
      </c>
      <c r="L174" s="211">
        <f t="shared" ref="L174" si="260">L190+L206+L222+L238+L254+L270+L286+L302+L318+L334+L350+L366+L382</f>
        <v>170</v>
      </c>
      <c r="M174" s="16">
        <f t="shared" si="209"/>
        <v>0</v>
      </c>
    </row>
    <row r="175" spans="2:15" ht="18" x14ac:dyDescent="0.25">
      <c r="B175" s="2" t="str">
        <f t="shared" si="208"/>
        <v>a</v>
      </c>
      <c r="C175" s="30" t="s">
        <v>0</v>
      </c>
      <c r="D175" s="31" t="s">
        <v>14</v>
      </c>
      <c r="E175" s="16">
        <f t="shared" ref="E175" si="261">E191+E207+E223+E239+E255+E271+E287+E303+E319+E335+E351+E367+E383</f>
        <v>78.996799999999993</v>
      </c>
      <c r="F175" s="16">
        <f t="shared" ref="F175:I175" si="262">F191+F207+F223+F239+F255+F271+F287+F303+F319+F335+F351+F367+F383</f>
        <v>78.999999999999986</v>
      </c>
      <c r="G175" s="16">
        <f t="shared" si="262"/>
        <v>38.260800000000003</v>
      </c>
      <c r="H175" s="16">
        <f t="shared" si="262"/>
        <v>80</v>
      </c>
      <c r="I175" s="16">
        <f t="shared" si="262"/>
        <v>65</v>
      </c>
      <c r="J175" s="211">
        <f t="shared" ref="J175" si="263">J191+J207+J223+J239+J255+J271+J287+J303+J319+J335+J351+J367+J383</f>
        <v>65</v>
      </c>
      <c r="K175" s="16">
        <f t="shared" si="207"/>
        <v>0</v>
      </c>
      <c r="L175" s="211">
        <f t="shared" ref="L175" si="264">L191+L207+L223+L239+L255+L271+L287+L303+L319+L335+L351+L367+L383</f>
        <v>65</v>
      </c>
      <c r="M175" s="16">
        <f t="shared" si="209"/>
        <v>0</v>
      </c>
    </row>
    <row r="176" spans="2:15" ht="36" x14ac:dyDescent="0.25">
      <c r="B176" s="2" t="str">
        <f t="shared" si="208"/>
        <v>a</v>
      </c>
      <c r="C176" s="33" t="s">
        <v>0</v>
      </c>
      <c r="D176" s="34" t="s">
        <v>15</v>
      </c>
      <c r="E176" s="17">
        <f t="shared" ref="E176" si="265">E192+E208+E224+E240+E256+E272+E288+E304+E320+E336+E352+E368+E384</f>
        <v>78.996799999999993</v>
      </c>
      <c r="F176" s="17">
        <f t="shared" ref="F176:I176" si="266">F192+F208+F224+F240+F256+F272+F288+F304+F320+F336+F352+F368+F384</f>
        <v>78.999999999999986</v>
      </c>
      <c r="G176" s="17">
        <f t="shared" si="266"/>
        <v>38.260800000000003</v>
      </c>
      <c r="H176" s="17">
        <f t="shared" si="266"/>
        <v>80</v>
      </c>
      <c r="I176" s="17">
        <f t="shared" si="266"/>
        <v>65</v>
      </c>
      <c r="J176" s="212">
        <f t="shared" ref="J176" si="267">J192+J208+J224+J240+J256+J272+J288+J304+J320+J336+J352+J368+J384</f>
        <v>65</v>
      </c>
      <c r="K176" s="17">
        <f t="shared" si="207"/>
        <v>0</v>
      </c>
      <c r="L176" s="212">
        <f t="shared" ref="L176" si="268">L192+L208+L224+L240+L256+L272+L288+L304+L320+L336+L352+L368+L384</f>
        <v>65</v>
      </c>
      <c r="M176" s="17">
        <f t="shared" si="209"/>
        <v>0</v>
      </c>
    </row>
    <row r="177" spans="2:18" ht="30" hidden="1" x14ac:dyDescent="0.25">
      <c r="B177" s="2" t="str">
        <f t="shared" si="208"/>
        <v>b</v>
      </c>
      <c r="C177" s="10" t="s">
        <v>0</v>
      </c>
      <c r="D177" s="11" t="s">
        <v>16</v>
      </c>
      <c r="E177" s="17">
        <f t="shared" ref="E177" si="269">E193+E209+E225+E241+E257+E273+E289+E305+E321+E337+E353+E369+E385</f>
        <v>0</v>
      </c>
      <c r="F177" s="17">
        <f t="shared" ref="F177:I177" si="270">F193+F209+F225+F241+F257+F273+F289+F305+F321+F337+F353+F369+F385</f>
        <v>0</v>
      </c>
      <c r="G177" s="17">
        <f t="shared" si="270"/>
        <v>0</v>
      </c>
      <c r="H177" s="17">
        <f t="shared" si="270"/>
        <v>0</v>
      </c>
      <c r="I177" s="17">
        <f t="shared" si="270"/>
        <v>0</v>
      </c>
      <c r="J177" s="212">
        <f t="shared" ref="J177" si="271">J193+J209+J225+J241+J257+J273+J289+J305+J321+J337+J353+J369+J385</f>
        <v>0</v>
      </c>
      <c r="K177" s="17">
        <f t="shared" si="207"/>
        <v>0</v>
      </c>
      <c r="L177" s="212">
        <f t="shared" ref="L177" si="272">L193+L209+L225+L241+L257+L273+L289+L305+L321+L337+L353+L369+L385</f>
        <v>0</v>
      </c>
      <c r="M177" s="17">
        <f t="shared" si="209"/>
        <v>0</v>
      </c>
      <c r="N177"/>
    </row>
    <row r="178" spans="2:18" ht="18" x14ac:dyDescent="0.25">
      <c r="B178" s="2" t="str">
        <f t="shared" si="208"/>
        <v>a</v>
      </c>
      <c r="C178" s="28" t="s">
        <v>0</v>
      </c>
      <c r="D178" s="29" t="s">
        <v>17</v>
      </c>
      <c r="E178" s="15">
        <f t="shared" ref="E178" si="273">E194+E210+E226+E242+E258+E274+E290+E306+E322+E338+E354+E370+E386</f>
        <v>320</v>
      </c>
      <c r="F178" s="15">
        <f t="shared" ref="F178:I178" si="274">F194+F210+F226+F242+F258+F274+F290+F306+F322+F338+F354+F370+F386</f>
        <v>320</v>
      </c>
      <c r="G178" s="15">
        <f t="shared" si="274"/>
        <v>138.47187</v>
      </c>
      <c r="H178" s="15">
        <f t="shared" si="274"/>
        <v>320</v>
      </c>
      <c r="I178" s="15">
        <f t="shared" si="274"/>
        <v>220</v>
      </c>
      <c r="J178" s="210">
        <f t="shared" ref="J178" si="275">J194+J210+J226+J242+J258+J274+J290+J306+J322+J338+J354+J370+J386</f>
        <v>220</v>
      </c>
      <c r="K178" s="15">
        <f t="shared" si="207"/>
        <v>0</v>
      </c>
      <c r="L178" s="210">
        <f t="shared" ref="L178" si="276">L194+L210+L226+L242+L258+L274+L290+L306+L322+L338+L354+L370+L386</f>
        <v>220</v>
      </c>
      <c r="M178" s="15">
        <f t="shared" si="209"/>
        <v>0</v>
      </c>
    </row>
    <row r="179" spans="2:18" ht="15.75" hidden="1" x14ac:dyDescent="0.25">
      <c r="B179" s="2" t="str">
        <f t="shared" si="208"/>
        <v>b</v>
      </c>
      <c r="C179" s="6" t="s">
        <v>0</v>
      </c>
      <c r="D179" s="7" t="s">
        <v>18</v>
      </c>
      <c r="E179" s="15">
        <f t="shared" ref="E179" si="277">E195+E211+E227+E243+E259+E275+E291+E307+E323+E339+E355+E371+E387</f>
        <v>0</v>
      </c>
      <c r="F179" s="15">
        <f t="shared" ref="F179:I179" si="278">F195+F211+F227+F243+F259+F275+F291+F307+F323+F339+F355+F371+F387</f>
        <v>0</v>
      </c>
      <c r="G179" s="15">
        <f t="shared" si="278"/>
        <v>0</v>
      </c>
      <c r="H179" s="15">
        <f t="shared" si="278"/>
        <v>0</v>
      </c>
      <c r="I179" s="15">
        <f t="shared" si="278"/>
        <v>0</v>
      </c>
      <c r="J179" s="210">
        <f t="shared" ref="J179" si="279">J195+J211+J227+J243+J259+J275+J291+J307+J323+J339+J355+J371+J387</f>
        <v>0</v>
      </c>
      <c r="K179" s="15">
        <f t="shared" si="207"/>
        <v>0</v>
      </c>
      <c r="L179" s="210">
        <f t="shared" ref="L179" si="280">L195+L211+L227+L243+L259+L275+L291+L307+L323+L339+L355+L371+L387</f>
        <v>0</v>
      </c>
      <c r="M179" s="15">
        <f t="shared" si="209"/>
        <v>0</v>
      </c>
      <c r="N179"/>
    </row>
    <row r="180" spans="2:18" ht="15.75" hidden="1" x14ac:dyDescent="0.25">
      <c r="B180" s="2" t="str">
        <f t="shared" si="208"/>
        <v>b</v>
      </c>
      <c r="C180" s="6" t="s">
        <v>0</v>
      </c>
      <c r="D180" s="7" t="s">
        <v>19</v>
      </c>
      <c r="E180" s="15">
        <f t="shared" ref="E180" si="281">E196+E212+E228+E244+E260+E276+E292+E308+E324+E340+E356+E372+E388</f>
        <v>0</v>
      </c>
      <c r="F180" s="15">
        <f t="shared" ref="F180:I180" si="282">F196+F212+F228+F244+F260+F276+F292+F308+F324+F340+F356+F372+F388</f>
        <v>0</v>
      </c>
      <c r="G180" s="15">
        <f t="shared" si="282"/>
        <v>0</v>
      </c>
      <c r="H180" s="15">
        <f t="shared" si="282"/>
        <v>0</v>
      </c>
      <c r="I180" s="15">
        <f t="shared" si="282"/>
        <v>0</v>
      </c>
      <c r="J180" s="210">
        <f t="shared" ref="J180" si="283">J196+J212+J228+J244+J260+J276+J292+J308+J324+J340+J356+J372+J388</f>
        <v>0</v>
      </c>
      <c r="K180" s="15">
        <f t="shared" si="207"/>
        <v>0</v>
      </c>
      <c r="L180" s="210">
        <f t="shared" ref="L180" si="284">L196+L212+L228+L244+L260+L276+L292+L308+L324+L340+L356+L372+L388</f>
        <v>0</v>
      </c>
      <c r="M180" s="15">
        <f t="shared" si="209"/>
        <v>0</v>
      </c>
      <c r="N180"/>
    </row>
    <row r="181" spans="2:18" ht="45" outlineLevel="1" x14ac:dyDescent="0.25">
      <c r="B181" s="2" t="str">
        <f t="shared" si="208"/>
        <v>a</v>
      </c>
      <c r="C181" s="24" t="s">
        <v>37</v>
      </c>
      <c r="D181" s="25" t="s">
        <v>38</v>
      </c>
      <c r="E181" s="13">
        <f t="shared" ref="E181" si="285">E184+E194+E195+E196</f>
        <v>25513</v>
      </c>
      <c r="F181" s="13">
        <f t="shared" ref="F181:I181" si="286">F184+F194+F195+F196</f>
        <v>25298.969999999998</v>
      </c>
      <c r="G181" s="13">
        <f t="shared" si="286"/>
        <v>18263.952919999996</v>
      </c>
      <c r="H181" s="13">
        <f t="shared" si="286"/>
        <v>29160</v>
      </c>
      <c r="I181" s="13">
        <f t="shared" si="286"/>
        <v>25260</v>
      </c>
      <c r="J181" s="208">
        <f>J184+J194+J195+J196</f>
        <v>19737</v>
      </c>
      <c r="K181" s="13">
        <f t="shared" si="207"/>
        <v>-5523</v>
      </c>
      <c r="L181" s="208">
        <f>L184+L194+L195+L196</f>
        <v>23172</v>
      </c>
      <c r="M181" s="13">
        <f t="shared" si="209"/>
        <v>3435</v>
      </c>
      <c r="N181" s="260" t="s">
        <v>591</v>
      </c>
    </row>
    <row r="182" spans="2:18" ht="45" outlineLevel="1" x14ac:dyDescent="0.25">
      <c r="B182" s="2" t="str">
        <f t="shared" si="208"/>
        <v>a</v>
      </c>
      <c r="C182" s="26" t="s">
        <v>0</v>
      </c>
      <c r="D182" s="27" t="s">
        <v>5</v>
      </c>
      <c r="E182" s="14">
        <v>1843</v>
      </c>
      <c r="F182" s="14">
        <v>1843</v>
      </c>
      <c r="G182" s="14">
        <v>1843</v>
      </c>
      <c r="H182" s="14">
        <v>1843</v>
      </c>
      <c r="I182" s="14">
        <v>1843</v>
      </c>
      <c r="J182" s="209">
        <f>1843-26-26-130-10-43-108+8</f>
        <v>1508</v>
      </c>
      <c r="K182" s="14">
        <f t="shared" si="207"/>
        <v>-335</v>
      </c>
      <c r="L182" s="209">
        <f>1843-26-26-130-10-43-108+8</f>
        <v>1508</v>
      </c>
      <c r="M182" s="14">
        <f t="shared" si="209"/>
        <v>0</v>
      </c>
      <c r="N182" s="40" t="s">
        <v>610</v>
      </c>
      <c r="O182" s="38">
        <f>1052-J182</f>
        <v>-456</v>
      </c>
      <c r="P182">
        <v>1770</v>
      </c>
      <c r="Q182" s="38">
        <f>G182-P182</f>
        <v>73</v>
      </c>
      <c r="R182">
        <v>1265</v>
      </c>
    </row>
    <row r="183" spans="2:18" ht="18" outlineLevel="1" x14ac:dyDescent="0.25">
      <c r="B183" s="2" t="str">
        <f t="shared" si="208"/>
        <v>a</v>
      </c>
      <c r="C183" s="26" t="s">
        <v>0</v>
      </c>
      <c r="D183" s="27" t="s">
        <v>6</v>
      </c>
      <c r="E183" s="14">
        <v>300</v>
      </c>
      <c r="F183" s="14">
        <v>300</v>
      </c>
      <c r="G183" s="14">
        <v>300</v>
      </c>
      <c r="H183" s="14">
        <v>300</v>
      </c>
      <c r="I183" s="14">
        <v>300</v>
      </c>
      <c r="J183" s="209">
        <f>300-11-23</f>
        <v>266</v>
      </c>
      <c r="K183" s="14">
        <f t="shared" si="207"/>
        <v>-34</v>
      </c>
      <c r="L183" s="209">
        <f>300-11-23</f>
        <v>266</v>
      </c>
      <c r="M183" s="14">
        <f t="shared" si="209"/>
        <v>0</v>
      </c>
      <c r="N183" s="40" t="s">
        <v>235</v>
      </c>
    </row>
    <row r="184" spans="2:18" ht="18" outlineLevel="1" x14ac:dyDescent="0.25">
      <c r="B184" s="2" t="str">
        <f t="shared" si="208"/>
        <v>a</v>
      </c>
      <c r="C184" s="28" t="s">
        <v>0</v>
      </c>
      <c r="D184" s="29" t="s">
        <v>7</v>
      </c>
      <c r="E184" s="15">
        <f t="shared" ref="E184:I184" si="287">E185+E186+E187+E188+E189+E190+E191</f>
        <v>25193</v>
      </c>
      <c r="F184" s="15">
        <f t="shared" si="287"/>
        <v>24978.969999999998</v>
      </c>
      <c r="G184" s="15">
        <f t="shared" si="287"/>
        <v>18125.481049999995</v>
      </c>
      <c r="H184" s="15">
        <f t="shared" si="287"/>
        <v>28840</v>
      </c>
      <c r="I184" s="15">
        <f t="shared" si="287"/>
        <v>25040</v>
      </c>
      <c r="J184" s="210">
        <f>J185+J186+J187+J188+J189+J190+J191</f>
        <v>19517</v>
      </c>
      <c r="K184" s="15">
        <f t="shared" si="207"/>
        <v>-5523</v>
      </c>
      <c r="L184" s="210">
        <f>L185+L186+L187+L188+L189+L190+L191</f>
        <v>22952</v>
      </c>
      <c r="M184" s="15">
        <f t="shared" si="209"/>
        <v>3435</v>
      </c>
    </row>
    <row r="185" spans="2:18" ht="93" customHeight="1" outlineLevel="1" x14ac:dyDescent="0.25">
      <c r="B185" s="2" t="str">
        <f t="shared" si="208"/>
        <v>a</v>
      </c>
      <c r="C185" s="30" t="s">
        <v>0</v>
      </c>
      <c r="D185" s="31" t="s">
        <v>8</v>
      </c>
      <c r="E185" s="16">
        <v>18976</v>
      </c>
      <c r="F185" s="16">
        <v>18930</v>
      </c>
      <c r="G185" s="16">
        <v>14104.917739999999</v>
      </c>
      <c r="H185" s="16">
        <v>22475</v>
      </c>
      <c r="I185" s="16">
        <v>19000</v>
      </c>
      <c r="J185" s="211">
        <f>19000-972-1977-178-858-3-5</f>
        <v>15007</v>
      </c>
      <c r="K185" s="16">
        <f t="shared" si="207"/>
        <v>-3993</v>
      </c>
      <c r="L185" s="211">
        <f>13000+3487+1200</f>
        <v>17687</v>
      </c>
      <c r="M185" s="16">
        <f t="shared" si="209"/>
        <v>2680</v>
      </c>
      <c r="N185" s="40" t="s">
        <v>612</v>
      </c>
    </row>
    <row r="186" spans="2:18" ht="75" outlineLevel="1" x14ac:dyDescent="0.25">
      <c r="B186" s="2" t="str">
        <f t="shared" si="208"/>
        <v>a</v>
      </c>
      <c r="C186" s="30" t="s">
        <v>0</v>
      </c>
      <c r="D186" s="31" t="s">
        <v>9</v>
      </c>
      <c r="E186" s="16">
        <v>6000</v>
      </c>
      <c r="F186" s="16">
        <v>5725.67</v>
      </c>
      <c r="G186" s="16">
        <v>3737.1947</v>
      </c>
      <c r="H186" s="16">
        <v>6082</v>
      </c>
      <c r="I186" s="16">
        <v>5775</v>
      </c>
      <c r="J186" s="211">
        <f>5775-128-117-200-575-510</f>
        <v>4245</v>
      </c>
      <c r="K186" s="16">
        <f t="shared" si="207"/>
        <v>-1530</v>
      </c>
      <c r="L186" s="211">
        <v>5000</v>
      </c>
      <c r="M186" s="16">
        <f t="shared" si="209"/>
        <v>755</v>
      </c>
      <c r="N186" s="40" t="s">
        <v>607</v>
      </c>
    </row>
    <row r="187" spans="2:18" ht="15.75" hidden="1" outlineLevel="1" x14ac:dyDescent="0.25">
      <c r="B187" s="2" t="str">
        <f t="shared" si="208"/>
        <v>b</v>
      </c>
      <c r="C187" s="8" t="s">
        <v>0</v>
      </c>
      <c r="D187" s="9" t="s">
        <v>10</v>
      </c>
      <c r="E187" s="16">
        <v>0</v>
      </c>
      <c r="F187" s="16">
        <v>0</v>
      </c>
      <c r="G187" s="16">
        <v>0</v>
      </c>
      <c r="H187" s="16">
        <v>0</v>
      </c>
      <c r="I187" s="16">
        <v>0</v>
      </c>
      <c r="J187" s="211">
        <v>0</v>
      </c>
      <c r="K187" s="16">
        <f t="shared" si="207"/>
        <v>0</v>
      </c>
      <c r="L187" s="211">
        <v>0</v>
      </c>
      <c r="M187" s="16">
        <f t="shared" si="209"/>
        <v>0</v>
      </c>
      <c r="N187"/>
    </row>
    <row r="188" spans="2:18" ht="15.75" hidden="1" outlineLevel="1" x14ac:dyDescent="0.25">
      <c r="B188" s="2" t="str">
        <f t="shared" si="208"/>
        <v>b</v>
      </c>
      <c r="C188" s="8" t="s">
        <v>0</v>
      </c>
      <c r="D188" s="9" t="s">
        <v>11</v>
      </c>
      <c r="E188" s="16">
        <v>0</v>
      </c>
      <c r="F188" s="16">
        <v>0</v>
      </c>
      <c r="G188" s="16">
        <v>0</v>
      </c>
      <c r="H188" s="16">
        <v>0</v>
      </c>
      <c r="I188" s="16">
        <v>0</v>
      </c>
      <c r="J188" s="211">
        <v>0</v>
      </c>
      <c r="K188" s="16">
        <f t="shared" si="207"/>
        <v>0</v>
      </c>
      <c r="L188" s="211">
        <v>0</v>
      </c>
      <c r="M188" s="16">
        <f t="shared" si="209"/>
        <v>0</v>
      </c>
      <c r="N188"/>
    </row>
    <row r="189" spans="2:18" ht="18" outlineLevel="1" x14ac:dyDescent="0.25">
      <c r="B189" s="2" t="str">
        <f t="shared" si="208"/>
        <v>a</v>
      </c>
      <c r="C189" s="30" t="s">
        <v>0</v>
      </c>
      <c r="D189" s="31" t="s">
        <v>12</v>
      </c>
      <c r="E189" s="16">
        <v>3</v>
      </c>
      <c r="F189" s="16">
        <v>43.2</v>
      </c>
      <c r="G189" s="16">
        <v>39.997500000000002</v>
      </c>
      <c r="H189" s="16">
        <v>45</v>
      </c>
      <c r="I189" s="16">
        <v>45</v>
      </c>
      <c r="J189" s="211">
        <v>45</v>
      </c>
      <c r="K189" s="16">
        <f t="shared" si="207"/>
        <v>0</v>
      </c>
      <c r="L189" s="211">
        <v>45</v>
      </c>
      <c r="M189" s="16">
        <f t="shared" si="209"/>
        <v>0</v>
      </c>
    </row>
    <row r="190" spans="2:18" ht="18" outlineLevel="1" x14ac:dyDescent="0.25">
      <c r="B190" s="2" t="str">
        <f t="shared" si="208"/>
        <v>a</v>
      </c>
      <c r="C190" s="30" t="s">
        <v>0</v>
      </c>
      <c r="D190" s="31" t="s">
        <v>13</v>
      </c>
      <c r="E190" s="16">
        <v>149</v>
      </c>
      <c r="F190" s="16">
        <v>216</v>
      </c>
      <c r="G190" s="16">
        <v>215.96306000000001</v>
      </c>
      <c r="H190" s="16">
        <v>173</v>
      </c>
      <c r="I190" s="16">
        <v>170</v>
      </c>
      <c r="J190" s="211">
        <v>170</v>
      </c>
      <c r="K190" s="16">
        <f t="shared" si="207"/>
        <v>0</v>
      </c>
      <c r="L190" s="211">
        <v>170</v>
      </c>
      <c r="M190" s="16">
        <f t="shared" si="209"/>
        <v>0</v>
      </c>
    </row>
    <row r="191" spans="2:18" ht="18" outlineLevel="1" x14ac:dyDescent="0.25">
      <c r="B191" s="2" t="str">
        <f t="shared" si="208"/>
        <v>a</v>
      </c>
      <c r="C191" s="30" t="s">
        <v>0</v>
      </c>
      <c r="D191" s="31" t="s">
        <v>14</v>
      </c>
      <c r="E191" s="16">
        <f t="shared" ref="E191:I191" si="288">E192+E193</f>
        <v>65</v>
      </c>
      <c r="F191" s="16">
        <f t="shared" si="288"/>
        <v>64.099999999999994</v>
      </c>
      <c r="G191" s="16">
        <f t="shared" si="288"/>
        <v>27.408049999999999</v>
      </c>
      <c r="H191" s="16">
        <f t="shared" si="288"/>
        <v>65</v>
      </c>
      <c r="I191" s="16">
        <f t="shared" si="288"/>
        <v>50</v>
      </c>
      <c r="J191" s="211">
        <f>J192+J193</f>
        <v>50</v>
      </c>
      <c r="K191" s="16">
        <f t="shared" si="207"/>
        <v>0</v>
      </c>
      <c r="L191" s="211">
        <f>L192+L193</f>
        <v>50</v>
      </c>
      <c r="M191" s="16">
        <f t="shared" si="209"/>
        <v>0</v>
      </c>
    </row>
    <row r="192" spans="2:18" ht="36" outlineLevel="1" x14ac:dyDescent="0.25">
      <c r="B192" s="2" t="str">
        <f t="shared" si="208"/>
        <v>a</v>
      </c>
      <c r="C192" s="33" t="s">
        <v>0</v>
      </c>
      <c r="D192" s="34" t="s">
        <v>15</v>
      </c>
      <c r="E192" s="16">
        <v>65</v>
      </c>
      <c r="F192" s="16">
        <v>64.099999999999994</v>
      </c>
      <c r="G192" s="16">
        <v>27.408049999999999</v>
      </c>
      <c r="H192" s="17">
        <v>65</v>
      </c>
      <c r="I192" s="17">
        <v>50</v>
      </c>
      <c r="J192" s="212">
        <v>50</v>
      </c>
      <c r="K192" s="17">
        <f t="shared" si="207"/>
        <v>0</v>
      </c>
      <c r="L192" s="212">
        <v>50</v>
      </c>
      <c r="M192" s="17">
        <f t="shared" si="209"/>
        <v>0</v>
      </c>
    </row>
    <row r="193" spans="2:14" ht="30" hidden="1" outlineLevel="1" x14ac:dyDescent="0.25">
      <c r="B193" s="2" t="str">
        <f t="shared" si="208"/>
        <v>b</v>
      </c>
      <c r="C193" s="10" t="s">
        <v>0</v>
      </c>
      <c r="D193" s="11" t="s">
        <v>16</v>
      </c>
      <c r="E193" s="17">
        <v>0</v>
      </c>
      <c r="F193" s="17">
        <v>0</v>
      </c>
      <c r="G193" s="17">
        <v>0</v>
      </c>
      <c r="H193" s="17">
        <v>0</v>
      </c>
      <c r="I193" s="17">
        <v>0</v>
      </c>
      <c r="J193" s="212">
        <v>0</v>
      </c>
      <c r="K193" s="17">
        <f t="shared" si="207"/>
        <v>0</v>
      </c>
      <c r="L193" s="212">
        <v>0</v>
      </c>
      <c r="M193" s="17">
        <f t="shared" si="209"/>
        <v>0</v>
      </c>
      <c r="N193"/>
    </row>
    <row r="194" spans="2:14" ht="18" outlineLevel="1" x14ac:dyDescent="0.25">
      <c r="B194" s="2" t="str">
        <f t="shared" si="208"/>
        <v>a</v>
      </c>
      <c r="C194" s="28" t="s">
        <v>0</v>
      </c>
      <c r="D194" s="29" t="s">
        <v>17</v>
      </c>
      <c r="E194" s="16">
        <v>320</v>
      </c>
      <c r="F194" s="16">
        <v>320</v>
      </c>
      <c r="G194" s="16">
        <v>138.47187</v>
      </c>
      <c r="H194" s="15">
        <v>320</v>
      </c>
      <c r="I194" s="15">
        <v>220</v>
      </c>
      <c r="J194" s="210">
        <v>220</v>
      </c>
      <c r="K194" s="15">
        <f t="shared" si="207"/>
        <v>0</v>
      </c>
      <c r="L194" s="210">
        <v>220</v>
      </c>
      <c r="M194" s="15">
        <f t="shared" si="209"/>
        <v>0</v>
      </c>
    </row>
    <row r="195" spans="2:14" ht="15.75" hidden="1" outlineLevel="1" x14ac:dyDescent="0.25">
      <c r="B195" s="2" t="str">
        <f t="shared" si="208"/>
        <v>b</v>
      </c>
      <c r="C195" s="6" t="s">
        <v>0</v>
      </c>
      <c r="D195" s="7" t="s">
        <v>18</v>
      </c>
      <c r="E195" s="15">
        <v>0</v>
      </c>
      <c r="F195" s="15">
        <v>0</v>
      </c>
      <c r="G195" s="15">
        <v>0</v>
      </c>
      <c r="H195" s="15">
        <v>0</v>
      </c>
      <c r="I195" s="15">
        <v>0</v>
      </c>
      <c r="J195" s="210">
        <v>0</v>
      </c>
      <c r="K195" s="15">
        <f t="shared" si="207"/>
        <v>0</v>
      </c>
      <c r="L195" s="210">
        <v>0</v>
      </c>
      <c r="M195" s="15">
        <f t="shared" si="209"/>
        <v>0</v>
      </c>
      <c r="N195"/>
    </row>
    <row r="196" spans="2:14" ht="15.75" hidden="1" outlineLevel="1" x14ac:dyDescent="0.25">
      <c r="B196" s="2" t="str">
        <f t="shared" si="208"/>
        <v>b</v>
      </c>
      <c r="C196" s="6" t="s">
        <v>0</v>
      </c>
      <c r="D196" s="7" t="s">
        <v>19</v>
      </c>
      <c r="E196" s="15">
        <v>0</v>
      </c>
      <c r="F196" s="15">
        <v>0</v>
      </c>
      <c r="G196" s="15">
        <v>0</v>
      </c>
      <c r="H196" s="15">
        <v>0</v>
      </c>
      <c r="I196" s="15">
        <v>0</v>
      </c>
      <c r="J196" s="210">
        <v>0</v>
      </c>
      <c r="K196" s="15">
        <f t="shared" si="207"/>
        <v>0</v>
      </c>
      <c r="L196" s="210">
        <v>0</v>
      </c>
      <c r="M196" s="15">
        <f t="shared" si="209"/>
        <v>0</v>
      </c>
      <c r="N196"/>
    </row>
    <row r="197" spans="2:14" ht="36" hidden="1" outlineLevel="1" x14ac:dyDescent="0.25">
      <c r="B197" s="2" t="str">
        <f t="shared" si="208"/>
        <v>a</v>
      </c>
      <c r="C197" s="35" t="s">
        <v>39</v>
      </c>
      <c r="D197" s="36" t="s">
        <v>40</v>
      </c>
      <c r="E197" s="12">
        <f t="shared" ref="E197" si="289">E200+E210+E211+E212</f>
        <v>101</v>
      </c>
      <c r="F197" s="12">
        <f t="shared" ref="F197:I197" si="290">F200+F210+F211+F212</f>
        <v>191</v>
      </c>
      <c r="G197" s="12">
        <f t="shared" si="290"/>
        <v>84.157020000000003</v>
      </c>
      <c r="H197" s="12">
        <f t="shared" si="290"/>
        <v>181</v>
      </c>
      <c r="I197" s="12">
        <f t="shared" si="290"/>
        <v>181</v>
      </c>
      <c r="J197" s="208">
        <f>J200+J210+J211+J212</f>
        <v>181</v>
      </c>
      <c r="K197" s="12">
        <f t="shared" ref="K197:K260" si="291">J197-I197</f>
        <v>0</v>
      </c>
      <c r="L197" s="208">
        <f t="shared" ref="L197" si="292">L200+L210+L211+L212</f>
        <v>181</v>
      </c>
      <c r="M197" s="12">
        <f t="shared" si="209"/>
        <v>0</v>
      </c>
      <c r="N197"/>
    </row>
    <row r="198" spans="2:14" ht="15.75" hidden="1" outlineLevel="1" x14ac:dyDescent="0.25">
      <c r="B198" s="2" t="str">
        <f t="shared" ref="B198:B261" si="293">IF((E198+F198+G198+I198++J198+K198+L198)&gt;0,"a","b")</f>
        <v>b</v>
      </c>
      <c r="C198" s="4" t="s">
        <v>0</v>
      </c>
      <c r="D198" s="5" t="s">
        <v>5</v>
      </c>
      <c r="E198" s="14">
        <v>0</v>
      </c>
      <c r="F198" s="14">
        <v>0</v>
      </c>
      <c r="G198" s="14">
        <v>0</v>
      </c>
      <c r="H198" s="14">
        <v>0</v>
      </c>
      <c r="I198" s="14">
        <v>0</v>
      </c>
      <c r="J198" s="209">
        <v>0</v>
      </c>
      <c r="K198" s="14">
        <f t="shared" si="291"/>
        <v>0</v>
      </c>
      <c r="L198" s="209">
        <v>0</v>
      </c>
      <c r="M198" s="14">
        <f t="shared" ref="M198:M261" si="294">L198-J198</f>
        <v>0</v>
      </c>
      <c r="N198"/>
    </row>
    <row r="199" spans="2:14" ht="15.75" hidden="1" outlineLevel="1" x14ac:dyDescent="0.25">
      <c r="B199" s="2" t="str">
        <f t="shared" si="293"/>
        <v>b</v>
      </c>
      <c r="C199" s="4" t="s">
        <v>0</v>
      </c>
      <c r="D199" s="5" t="s">
        <v>6</v>
      </c>
      <c r="E199" s="14">
        <v>0</v>
      </c>
      <c r="F199" s="14">
        <v>0</v>
      </c>
      <c r="G199" s="14">
        <v>0</v>
      </c>
      <c r="H199" s="14">
        <v>0</v>
      </c>
      <c r="I199" s="14">
        <v>0</v>
      </c>
      <c r="J199" s="209">
        <v>0</v>
      </c>
      <c r="K199" s="14">
        <f t="shared" si="291"/>
        <v>0</v>
      </c>
      <c r="L199" s="209">
        <v>0</v>
      </c>
      <c r="M199" s="14">
        <f t="shared" si="294"/>
        <v>0</v>
      </c>
      <c r="N199"/>
    </row>
    <row r="200" spans="2:14" ht="18" hidden="1" outlineLevel="1" x14ac:dyDescent="0.25">
      <c r="B200" s="2" t="str">
        <f t="shared" si="293"/>
        <v>a</v>
      </c>
      <c r="C200" s="28" t="s">
        <v>0</v>
      </c>
      <c r="D200" s="29" t="s">
        <v>7</v>
      </c>
      <c r="E200" s="15">
        <f t="shared" ref="E200:I200" si="295">E201+E202+E203+E204+E205+E206+E207</f>
        <v>101</v>
      </c>
      <c r="F200" s="15">
        <f t="shared" si="295"/>
        <v>191</v>
      </c>
      <c r="G200" s="15">
        <f t="shared" si="295"/>
        <v>84.157020000000003</v>
      </c>
      <c r="H200" s="15">
        <f t="shared" si="295"/>
        <v>181</v>
      </c>
      <c r="I200" s="15">
        <f t="shared" si="295"/>
        <v>181</v>
      </c>
      <c r="J200" s="210">
        <f>J201+J202+J203+J204+J205+J206+J207</f>
        <v>181</v>
      </c>
      <c r="K200" s="15">
        <f t="shared" si="291"/>
        <v>0</v>
      </c>
      <c r="L200" s="210">
        <f t="shared" ref="L200" si="296">L201+L202+L203+L204+L205+L206+L207</f>
        <v>181</v>
      </c>
      <c r="M200" s="15">
        <f t="shared" si="294"/>
        <v>0</v>
      </c>
      <c r="N200"/>
    </row>
    <row r="201" spans="2:14" ht="15.75" hidden="1" outlineLevel="1" x14ac:dyDescent="0.25">
      <c r="B201" s="2" t="str">
        <f t="shared" si="293"/>
        <v>b</v>
      </c>
      <c r="C201" s="8" t="s">
        <v>0</v>
      </c>
      <c r="D201" s="9" t="s">
        <v>8</v>
      </c>
      <c r="E201" s="16">
        <v>0</v>
      </c>
      <c r="F201" s="16">
        <v>0</v>
      </c>
      <c r="G201" s="16">
        <v>0</v>
      </c>
      <c r="H201" s="16">
        <v>0</v>
      </c>
      <c r="I201" s="16">
        <v>0</v>
      </c>
      <c r="J201" s="211">
        <v>0</v>
      </c>
      <c r="K201" s="16">
        <f t="shared" si="291"/>
        <v>0</v>
      </c>
      <c r="L201" s="211">
        <v>0</v>
      </c>
      <c r="M201" s="16">
        <f t="shared" si="294"/>
        <v>0</v>
      </c>
      <c r="N201"/>
    </row>
    <row r="202" spans="2:14" ht="18" hidden="1" outlineLevel="1" x14ac:dyDescent="0.25">
      <c r="B202" s="2" t="str">
        <f t="shared" si="293"/>
        <v>a</v>
      </c>
      <c r="C202" s="30" t="s">
        <v>0</v>
      </c>
      <c r="D202" s="31" t="s">
        <v>9</v>
      </c>
      <c r="E202" s="16">
        <v>100</v>
      </c>
      <c r="F202" s="16">
        <v>189</v>
      </c>
      <c r="G202" s="16">
        <v>83.009020000000007</v>
      </c>
      <c r="H202" s="16">
        <v>179</v>
      </c>
      <c r="I202" s="16">
        <v>179</v>
      </c>
      <c r="J202" s="211">
        <v>179</v>
      </c>
      <c r="K202" s="16">
        <f t="shared" si="291"/>
        <v>0</v>
      </c>
      <c r="L202" s="211">
        <v>179</v>
      </c>
      <c r="M202" s="16">
        <f t="shared" si="294"/>
        <v>0</v>
      </c>
      <c r="N202"/>
    </row>
    <row r="203" spans="2:14" ht="15.75" hidden="1" outlineLevel="1" x14ac:dyDescent="0.25">
      <c r="B203" s="2" t="str">
        <f t="shared" si="293"/>
        <v>b</v>
      </c>
      <c r="C203" s="8" t="s">
        <v>0</v>
      </c>
      <c r="D203" s="9" t="s">
        <v>10</v>
      </c>
      <c r="E203" s="16">
        <v>0</v>
      </c>
      <c r="F203" s="16">
        <v>0</v>
      </c>
      <c r="G203" s="16">
        <v>0</v>
      </c>
      <c r="H203" s="16">
        <v>0</v>
      </c>
      <c r="I203" s="16">
        <v>0</v>
      </c>
      <c r="J203" s="211">
        <v>0</v>
      </c>
      <c r="K203" s="16">
        <f t="shared" si="291"/>
        <v>0</v>
      </c>
      <c r="L203" s="211">
        <v>0</v>
      </c>
      <c r="M203" s="16">
        <f t="shared" si="294"/>
        <v>0</v>
      </c>
      <c r="N203"/>
    </row>
    <row r="204" spans="2:14" ht="15.75" hidden="1" outlineLevel="1" x14ac:dyDescent="0.25">
      <c r="B204" s="2" t="str">
        <f t="shared" si="293"/>
        <v>b</v>
      </c>
      <c r="C204" s="8" t="s">
        <v>0</v>
      </c>
      <c r="D204" s="9" t="s">
        <v>11</v>
      </c>
      <c r="E204" s="16">
        <v>0</v>
      </c>
      <c r="F204" s="16">
        <v>0</v>
      </c>
      <c r="G204" s="16">
        <v>0</v>
      </c>
      <c r="H204" s="16">
        <v>0</v>
      </c>
      <c r="I204" s="16">
        <v>0</v>
      </c>
      <c r="J204" s="211">
        <v>0</v>
      </c>
      <c r="K204" s="16">
        <f t="shared" si="291"/>
        <v>0</v>
      </c>
      <c r="L204" s="211">
        <v>0</v>
      </c>
      <c r="M204" s="16">
        <f t="shared" si="294"/>
        <v>0</v>
      </c>
      <c r="N204"/>
    </row>
    <row r="205" spans="2:14" ht="15.75" hidden="1" outlineLevel="1" x14ac:dyDescent="0.25">
      <c r="B205" s="2" t="str">
        <f t="shared" si="293"/>
        <v>b</v>
      </c>
      <c r="C205" s="8" t="s">
        <v>0</v>
      </c>
      <c r="D205" s="9" t="s">
        <v>12</v>
      </c>
      <c r="E205" s="16">
        <v>0</v>
      </c>
      <c r="F205" s="16">
        <v>0</v>
      </c>
      <c r="G205" s="16">
        <v>0</v>
      </c>
      <c r="H205" s="16">
        <v>0</v>
      </c>
      <c r="I205" s="16">
        <v>0</v>
      </c>
      <c r="J205" s="211">
        <v>0</v>
      </c>
      <c r="K205" s="16">
        <f t="shared" si="291"/>
        <v>0</v>
      </c>
      <c r="L205" s="211">
        <v>0</v>
      </c>
      <c r="M205" s="16">
        <f t="shared" si="294"/>
        <v>0</v>
      </c>
      <c r="N205"/>
    </row>
    <row r="206" spans="2:14" ht="15.75" hidden="1" outlineLevel="1" x14ac:dyDescent="0.25">
      <c r="B206" s="2" t="str">
        <f t="shared" si="293"/>
        <v>b</v>
      </c>
      <c r="C206" s="8" t="s">
        <v>0</v>
      </c>
      <c r="D206" s="9" t="s">
        <v>13</v>
      </c>
      <c r="E206" s="16">
        <v>0</v>
      </c>
      <c r="F206" s="16">
        <v>0</v>
      </c>
      <c r="G206" s="16">
        <v>0</v>
      </c>
      <c r="H206" s="16">
        <v>0</v>
      </c>
      <c r="I206" s="16">
        <v>0</v>
      </c>
      <c r="J206" s="211">
        <v>0</v>
      </c>
      <c r="K206" s="16">
        <f t="shared" si="291"/>
        <v>0</v>
      </c>
      <c r="L206" s="211">
        <v>0</v>
      </c>
      <c r="M206" s="16">
        <f t="shared" si="294"/>
        <v>0</v>
      </c>
      <c r="N206"/>
    </row>
    <row r="207" spans="2:14" ht="18" hidden="1" outlineLevel="1" x14ac:dyDescent="0.25">
      <c r="B207" s="2" t="str">
        <f t="shared" si="293"/>
        <v>a</v>
      </c>
      <c r="C207" s="30" t="s">
        <v>0</v>
      </c>
      <c r="D207" s="31" t="s">
        <v>14</v>
      </c>
      <c r="E207" s="16">
        <f t="shared" ref="E207:I207" si="297">E208+E209</f>
        <v>1</v>
      </c>
      <c r="F207" s="16">
        <f t="shared" si="297"/>
        <v>2</v>
      </c>
      <c r="G207" s="16">
        <f t="shared" si="297"/>
        <v>1.1479999999999999</v>
      </c>
      <c r="H207" s="16">
        <f t="shared" si="297"/>
        <v>2</v>
      </c>
      <c r="I207" s="16">
        <f t="shared" si="297"/>
        <v>2</v>
      </c>
      <c r="J207" s="211">
        <f>J208+J209</f>
        <v>2</v>
      </c>
      <c r="K207" s="16">
        <f t="shared" si="291"/>
        <v>0</v>
      </c>
      <c r="L207" s="211">
        <f t="shared" ref="L207" si="298">L208+L209</f>
        <v>2</v>
      </c>
      <c r="M207" s="16">
        <f t="shared" si="294"/>
        <v>0</v>
      </c>
      <c r="N207"/>
    </row>
    <row r="208" spans="2:14" ht="36" hidden="1" outlineLevel="1" x14ac:dyDescent="0.25">
      <c r="B208" s="2" t="str">
        <f t="shared" si="293"/>
        <v>a</v>
      </c>
      <c r="C208" s="33" t="s">
        <v>0</v>
      </c>
      <c r="D208" s="34" t="s">
        <v>15</v>
      </c>
      <c r="E208" s="17">
        <v>1</v>
      </c>
      <c r="F208" s="17">
        <v>2</v>
      </c>
      <c r="G208" s="17">
        <v>1.1479999999999999</v>
      </c>
      <c r="H208" s="17">
        <v>2</v>
      </c>
      <c r="I208" s="17">
        <v>2</v>
      </c>
      <c r="J208" s="212">
        <v>2</v>
      </c>
      <c r="K208" s="17">
        <f t="shared" si="291"/>
        <v>0</v>
      </c>
      <c r="L208" s="212">
        <v>2</v>
      </c>
      <c r="M208" s="17">
        <f t="shared" si="294"/>
        <v>0</v>
      </c>
      <c r="N208"/>
    </row>
    <row r="209" spans="2:14" ht="30" hidden="1" outlineLevel="1" x14ac:dyDescent="0.25">
      <c r="B209" s="2" t="str">
        <f t="shared" si="293"/>
        <v>b</v>
      </c>
      <c r="C209" s="10" t="s">
        <v>0</v>
      </c>
      <c r="D209" s="11" t="s">
        <v>16</v>
      </c>
      <c r="E209" s="17">
        <v>0</v>
      </c>
      <c r="F209" s="17">
        <v>0</v>
      </c>
      <c r="G209" s="17">
        <v>0</v>
      </c>
      <c r="H209" s="17">
        <v>0</v>
      </c>
      <c r="I209" s="17">
        <v>0</v>
      </c>
      <c r="J209" s="212">
        <v>0</v>
      </c>
      <c r="K209" s="17">
        <f t="shared" si="291"/>
        <v>0</v>
      </c>
      <c r="L209" s="212">
        <v>0</v>
      </c>
      <c r="M209" s="17">
        <f t="shared" si="294"/>
        <v>0</v>
      </c>
      <c r="N209"/>
    </row>
    <row r="210" spans="2:14" ht="15.75" hidden="1" outlineLevel="1" x14ac:dyDescent="0.25">
      <c r="B210" s="2" t="str">
        <f t="shared" si="293"/>
        <v>b</v>
      </c>
      <c r="C210" s="6" t="s">
        <v>0</v>
      </c>
      <c r="D210" s="7" t="s">
        <v>17</v>
      </c>
      <c r="E210" s="15">
        <v>0</v>
      </c>
      <c r="F210" s="15">
        <v>0</v>
      </c>
      <c r="G210" s="15">
        <v>0</v>
      </c>
      <c r="H210" s="15">
        <v>0</v>
      </c>
      <c r="I210" s="15">
        <v>0</v>
      </c>
      <c r="J210" s="210">
        <v>0</v>
      </c>
      <c r="K210" s="15">
        <f t="shared" si="291"/>
        <v>0</v>
      </c>
      <c r="L210" s="210">
        <v>0</v>
      </c>
      <c r="M210" s="15">
        <f t="shared" si="294"/>
        <v>0</v>
      </c>
      <c r="N210"/>
    </row>
    <row r="211" spans="2:14" ht="15.75" hidden="1" outlineLevel="1" x14ac:dyDescent="0.25">
      <c r="B211" s="2" t="str">
        <f t="shared" si="293"/>
        <v>b</v>
      </c>
      <c r="C211" s="6" t="s">
        <v>0</v>
      </c>
      <c r="D211" s="7" t="s">
        <v>18</v>
      </c>
      <c r="E211" s="15">
        <v>0</v>
      </c>
      <c r="F211" s="15">
        <v>0</v>
      </c>
      <c r="G211" s="15">
        <v>0</v>
      </c>
      <c r="H211" s="15">
        <v>0</v>
      </c>
      <c r="I211" s="15">
        <v>0</v>
      </c>
      <c r="J211" s="210">
        <v>0</v>
      </c>
      <c r="K211" s="15">
        <f t="shared" si="291"/>
        <v>0</v>
      </c>
      <c r="L211" s="210">
        <v>0</v>
      </c>
      <c r="M211" s="15">
        <f t="shared" si="294"/>
        <v>0</v>
      </c>
      <c r="N211"/>
    </row>
    <row r="212" spans="2:14" ht="15.75" hidden="1" outlineLevel="1" x14ac:dyDescent="0.25">
      <c r="B212" s="2" t="str">
        <f t="shared" si="293"/>
        <v>b</v>
      </c>
      <c r="C212" s="6" t="s">
        <v>0</v>
      </c>
      <c r="D212" s="7" t="s">
        <v>19</v>
      </c>
      <c r="E212" s="15">
        <v>0</v>
      </c>
      <c r="F212" s="15">
        <v>0</v>
      </c>
      <c r="G212" s="15">
        <v>0</v>
      </c>
      <c r="H212" s="15">
        <v>0</v>
      </c>
      <c r="I212" s="15">
        <v>0</v>
      </c>
      <c r="J212" s="210">
        <v>0</v>
      </c>
      <c r="K212" s="15">
        <f t="shared" si="291"/>
        <v>0</v>
      </c>
      <c r="L212" s="210">
        <v>0</v>
      </c>
      <c r="M212" s="15">
        <f t="shared" si="294"/>
        <v>0</v>
      </c>
      <c r="N212"/>
    </row>
    <row r="213" spans="2:14" ht="36" hidden="1" outlineLevel="1" x14ac:dyDescent="0.25">
      <c r="B213" s="2" t="str">
        <f t="shared" si="293"/>
        <v>a</v>
      </c>
      <c r="C213" s="35" t="s">
        <v>41</v>
      </c>
      <c r="D213" s="36" t="s">
        <v>42</v>
      </c>
      <c r="E213" s="12">
        <f t="shared" ref="E213" si="299">E216+E226+E227+E228</f>
        <v>80</v>
      </c>
      <c r="F213" s="12">
        <f t="shared" ref="F213:I213" si="300">F216+F226+F227+F228</f>
        <v>117</v>
      </c>
      <c r="G213" s="12">
        <f t="shared" si="300"/>
        <v>80.130470000000003</v>
      </c>
      <c r="H213" s="12">
        <f t="shared" si="300"/>
        <v>124</v>
      </c>
      <c r="I213" s="12">
        <f t="shared" si="300"/>
        <v>124</v>
      </c>
      <c r="J213" s="208">
        <f>J216+J226+J227+J228</f>
        <v>124</v>
      </c>
      <c r="K213" s="12">
        <f t="shared" si="291"/>
        <v>0</v>
      </c>
      <c r="L213" s="208">
        <f t="shared" ref="L213" si="301">L216+L226+L227+L228</f>
        <v>124</v>
      </c>
      <c r="M213" s="12">
        <f t="shared" si="294"/>
        <v>0</v>
      </c>
      <c r="N213"/>
    </row>
    <row r="214" spans="2:14" ht="15.75" hidden="1" outlineLevel="1" x14ac:dyDescent="0.25">
      <c r="B214" s="2" t="str">
        <f t="shared" si="293"/>
        <v>b</v>
      </c>
      <c r="C214" s="4" t="s">
        <v>0</v>
      </c>
      <c r="D214" s="5" t="s">
        <v>5</v>
      </c>
      <c r="E214" s="14">
        <v>0</v>
      </c>
      <c r="F214" s="14">
        <v>0</v>
      </c>
      <c r="G214" s="14">
        <v>0</v>
      </c>
      <c r="H214" s="14">
        <v>0</v>
      </c>
      <c r="I214" s="14">
        <v>0</v>
      </c>
      <c r="J214" s="209">
        <v>0</v>
      </c>
      <c r="K214" s="14">
        <f t="shared" si="291"/>
        <v>0</v>
      </c>
      <c r="L214" s="209">
        <v>0</v>
      </c>
      <c r="M214" s="14">
        <f t="shared" si="294"/>
        <v>0</v>
      </c>
      <c r="N214"/>
    </row>
    <row r="215" spans="2:14" ht="15.75" hidden="1" outlineLevel="1" x14ac:dyDescent="0.25">
      <c r="B215" s="2" t="str">
        <f t="shared" si="293"/>
        <v>b</v>
      </c>
      <c r="C215" s="4" t="s">
        <v>0</v>
      </c>
      <c r="D215" s="5" t="s">
        <v>6</v>
      </c>
      <c r="E215" s="14">
        <v>0</v>
      </c>
      <c r="F215" s="14">
        <v>0</v>
      </c>
      <c r="G215" s="14">
        <v>0</v>
      </c>
      <c r="H215" s="14">
        <v>0</v>
      </c>
      <c r="I215" s="14">
        <v>0</v>
      </c>
      <c r="J215" s="209">
        <v>0</v>
      </c>
      <c r="K215" s="14">
        <f t="shared" si="291"/>
        <v>0</v>
      </c>
      <c r="L215" s="209">
        <v>0</v>
      </c>
      <c r="M215" s="14">
        <f t="shared" si="294"/>
        <v>0</v>
      </c>
      <c r="N215"/>
    </row>
    <row r="216" spans="2:14" ht="18" hidden="1" outlineLevel="1" x14ac:dyDescent="0.25">
      <c r="B216" s="2" t="str">
        <f t="shared" si="293"/>
        <v>a</v>
      </c>
      <c r="C216" s="28" t="s">
        <v>0</v>
      </c>
      <c r="D216" s="29" t="s">
        <v>7</v>
      </c>
      <c r="E216" s="15">
        <f t="shared" ref="E216:I216" si="302">E217+E218+E219+E220+E221+E222+E223</f>
        <v>80</v>
      </c>
      <c r="F216" s="15">
        <f t="shared" si="302"/>
        <v>117</v>
      </c>
      <c r="G216" s="15">
        <f t="shared" si="302"/>
        <v>80.130470000000003</v>
      </c>
      <c r="H216" s="15">
        <f t="shared" si="302"/>
        <v>124</v>
      </c>
      <c r="I216" s="15">
        <f t="shared" si="302"/>
        <v>124</v>
      </c>
      <c r="J216" s="210">
        <f>J217+J218+J219+J220+J221+J222+J223</f>
        <v>124</v>
      </c>
      <c r="K216" s="15">
        <f t="shared" si="291"/>
        <v>0</v>
      </c>
      <c r="L216" s="210">
        <f t="shared" ref="L216" si="303">L217+L218+L219+L220+L221+L222+L223</f>
        <v>124</v>
      </c>
      <c r="M216" s="15">
        <f t="shared" si="294"/>
        <v>0</v>
      </c>
      <c r="N216"/>
    </row>
    <row r="217" spans="2:14" ht="15.75" hidden="1" outlineLevel="1" x14ac:dyDescent="0.25">
      <c r="B217" s="2" t="str">
        <f t="shared" si="293"/>
        <v>b</v>
      </c>
      <c r="C217" s="8" t="s">
        <v>0</v>
      </c>
      <c r="D217" s="9" t="s">
        <v>8</v>
      </c>
      <c r="E217" s="16">
        <v>0</v>
      </c>
      <c r="F217" s="16">
        <v>0</v>
      </c>
      <c r="G217" s="16">
        <v>0</v>
      </c>
      <c r="H217" s="16">
        <v>0</v>
      </c>
      <c r="I217" s="16">
        <v>0</v>
      </c>
      <c r="J217" s="211">
        <v>0</v>
      </c>
      <c r="K217" s="16">
        <f t="shared" si="291"/>
        <v>0</v>
      </c>
      <c r="L217" s="211">
        <v>0</v>
      </c>
      <c r="M217" s="16">
        <f t="shared" si="294"/>
        <v>0</v>
      </c>
      <c r="N217"/>
    </row>
    <row r="218" spans="2:14" ht="18" hidden="1" outlineLevel="1" x14ac:dyDescent="0.25">
      <c r="B218" s="2" t="str">
        <f t="shared" si="293"/>
        <v>a</v>
      </c>
      <c r="C218" s="30" t="s">
        <v>0</v>
      </c>
      <c r="D218" s="31" t="s">
        <v>9</v>
      </c>
      <c r="E218" s="16">
        <v>79</v>
      </c>
      <c r="F218" s="16">
        <v>116</v>
      </c>
      <c r="G218" s="16">
        <v>79.710070000000002</v>
      </c>
      <c r="H218" s="16">
        <v>123</v>
      </c>
      <c r="I218" s="16">
        <v>123</v>
      </c>
      <c r="J218" s="211">
        <v>123</v>
      </c>
      <c r="K218" s="16">
        <f t="shared" si="291"/>
        <v>0</v>
      </c>
      <c r="L218" s="211">
        <v>123</v>
      </c>
      <c r="M218" s="16">
        <f t="shared" si="294"/>
        <v>0</v>
      </c>
      <c r="N218"/>
    </row>
    <row r="219" spans="2:14" ht="15.75" hidden="1" outlineLevel="1" x14ac:dyDescent="0.25">
      <c r="B219" s="2" t="str">
        <f t="shared" si="293"/>
        <v>b</v>
      </c>
      <c r="C219" s="8" t="s">
        <v>0</v>
      </c>
      <c r="D219" s="9" t="s">
        <v>10</v>
      </c>
      <c r="E219" s="16">
        <v>0</v>
      </c>
      <c r="F219" s="16">
        <v>0</v>
      </c>
      <c r="G219" s="16">
        <v>0</v>
      </c>
      <c r="H219" s="16">
        <v>0</v>
      </c>
      <c r="I219" s="16">
        <v>0</v>
      </c>
      <c r="J219" s="211">
        <v>0</v>
      </c>
      <c r="K219" s="16">
        <f t="shared" si="291"/>
        <v>0</v>
      </c>
      <c r="L219" s="211">
        <v>0</v>
      </c>
      <c r="M219" s="16">
        <f t="shared" si="294"/>
        <v>0</v>
      </c>
      <c r="N219"/>
    </row>
    <row r="220" spans="2:14" ht="15.75" hidden="1" outlineLevel="1" x14ac:dyDescent="0.25">
      <c r="B220" s="2" t="str">
        <f t="shared" si="293"/>
        <v>b</v>
      </c>
      <c r="C220" s="8" t="s">
        <v>0</v>
      </c>
      <c r="D220" s="9" t="s">
        <v>11</v>
      </c>
      <c r="E220" s="16">
        <v>0</v>
      </c>
      <c r="F220" s="16">
        <v>0</v>
      </c>
      <c r="G220" s="16">
        <v>0</v>
      </c>
      <c r="H220" s="16">
        <v>0</v>
      </c>
      <c r="I220" s="16">
        <v>0</v>
      </c>
      <c r="J220" s="211">
        <v>0</v>
      </c>
      <c r="K220" s="16">
        <f t="shared" si="291"/>
        <v>0</v>
      </c>
      <c r="L220" s="211">
        <v>0</v>
      </c>
      <c r="M220" s="16">
        <f t="shared" si="294"/>
        <v>0</v>
      </c>
      <c r="N220"/>
    </row>
    <row r="221" spans="2:14" ht="15.75" hidden="1" outlineLevel="1" x14ac:dyDescent="0.25">
      <c r="B221" s="2" t="str">
        <f t="shared" si="293"/>
        <v>b</v>
      </c>
      <c r="C221" s="8" t="s">
        <v>0</v>
      </c>
      <c r="D221" s="9" t="s">
        <v>12</v>
      </c>
      <c r="E221" s="16">
        <v>0</v>
      </c>
      <c r="F221" s="16">
        <v>0</v>
      </c>
      <c r="G221" s="16">
        <v>0</v>
      </c>
      <c r="H221" s="16">
        <v>0</v>
      </c>
      <c r="I221" s="16">
        <v>0</v>
      </c>
      <c r="J221" s="211">
        <v>0</v>
      </c>
      <c r="K221" s="16">
        <f t="shared" si="291"/>
        <v>0</v>
      </c>
      <c r="L221" s="211">
        <v>0</v>
      </c>
      <c r="M221" s="16">
        <f t="shared" si="294"/>
        <v>0</v>
      </c>
      <c r="N221"/>
    </row>
    <row r="222" spans="2:14" ht="15.75" hidden="1" outlineLevel="1" x14ac:dyDescent="0.25">
      <c r="B222" s="2" t="str">
        <f t="shared" si="293"/>
        <v>b</v>
      </c>
      <c r="C222" s="8" t="s">
        <v>0</v>
      </c>
      <c r="D222" s="9" t="s">
        <v>13</v>
      </c>
      <c r="E222" s="16">
        <v>0</v>
      </c>
      <c r="F222" s="16">
        <v>0</v>
      </c>
      <c r="G222" s="16">
        <v>0</v>
      </c>
      <c r="H222" s="16">
        <v>0</v>
      </c>
      <c r="I222" s="16">
        <v>0</v>
      </c>
      <c r="J222" s="211">
        <v>0</v>
      </c>
      <c r="K222" s="16">
        <f t="shared" si="291"/>
        <v>0</v>
      </c>
      <c r="L222" s="211">
        <v>0</v>
      </c>
      <c r="M222" s="16">
        <f t="shared" si="294"/>
        <v>0</v>
      </c>
      <c r="N222"/>
    </row>
    <row r="223" spans="2:14" ht="18" hidden="1" outlineLevel="1" x14ac:dyDescent="0.25">
      <c r="B223" s="2" t="str">
        <f t="shared" si="293"/>
        <v>a</v>
      </c>
      <c r="C223" s="30" t="s">
        <v>0</v>
      </c>
      <c r="D223" s="31" t="s">
        <v>14</v>
      </c>
      <c r="E223" s="16">
        <f t="shared" ref="E223:I223" si="304">E224+E225</f>
        <v>1</v>
      </c>
      <c r="F223" s="16">
        <f t="shared" si="304"/>
        <v>1</v>
      </c>
      <c r="G223" s="16">
        <f t="shared" si="304"/>
        <v>0.4204</v>
      </c>
      <c r="H223" s="16">
        <f t="shared" si="304"/>
        <v>1</v>
      </c>
      <c r="I223" s="16">
        <f t="shared" si="304"/>
        <v>1</v>
      </c>
      <c r="J223" s="211">
        <f>J224+J225</f>
        <v>1</v>
      </c>
      <c r="K223" s="16">
        <f t="shared" si="291"/>
        <v>0</v>
      </c>
      <c r="L223" s="211">
        <f t="shared" ref="L223" si="305">L224+L225</f>
        <v>1</v>
      </c>
      <c r="M223" s="16">
        <f t="shared" si="294"/>
        <v>0</v>
      </c>
      <c r="N223"/>
    </row>
    <row r="224" spans="2:14" ht="36" hidden="1" outlineLevel="1" x14ac:dyDescent="0.25">
      <c r="B224" s="2" t="str">
        <f t="shared" si="293"/>
        <v>a</v>
      </c>
      <c r="C224" s="33" t="s">
        <v>0</v>
      </c>
      <c r="D224" s="34" t="s">
        <v>15</v>
      </c>
      <c r="E224" s="17">
        <v>1</v>
      </c>
      <c r="F224" s="17">
        <v>1</v>
      </c>
      <c r="G224" s="17">
        <v>0.4204</v>
      </c>
      <c r="H224" s="17">
        <v>1</v>
      </c>
      <c r="I224" s="17">
        <v>1</v>
      </c>
      <c r="J224" s="212">
        <v>1</v>
      </c>
      <c r="K224" s="17">
        <f t="shared" si="291"/>
        <v>0</v>
      </c>
      <c r="L224" s="212">
        <v>1</v>
      </c>
      <c r="M224" s="17">
        <f t="shared" si="294"/>
        <v>0</v>
      </c>
      <c r="N224"/>
    </row>
    <row r="225" spans="2:14" ht="30" hidden="1" outlineLevel="1" x14ac:dyDescent="0.25">
      <c r="B225" s="2" t="str">
        <f t="shared" si="293"/>
        <v>b</v>
      </c>
      <c r="C225" s="10" t="s">
        <v>0</v>
      </c>
      <c r="D225" s="11" t="s">
        <v>16</v>
      </c>
      <c r="E225" s="17">
        <v>0</v>
      </c>
      <c r="F225" s="17">
        <v>0</v>
      </c>
      <c r="G225" s="17">
        <v>0</v>
      </c>
      <c r="H225" s="17">
        <v>0</v>
      </c>
      <c r="I225" s="17">
        <v>0</v>
      </c>
      <c r="J225" s="212">
        <v>0</v>
      </c>
      <c r="K225" s="17">
        <f t="shared" si="291"/>
        <v>0</v>
      </c>
      <c r="L225" s="212">
        <v>0</v>
      </c>
      <c r="M225" s="17">
        <f t="shared" si="294"/>
        <v>0</v>
      </c>
      <c r="N225"/>
    </row>
    <row r="226" spans="2:14" ht="15.75" hidden="1" outlineLevel="1" x14ac:dyDescent="0.25">
      <c r="B226" s="2" t="str">
        <f t="shared" si="293"/>
        <v>b</v>
      </c>
      <c r="C226" s="6" t="s">
        <v>0</v>
      </c>
      <c r="D226" s="7" t="s">
        <v>17</v>
      </c>
      <c r="E226" s="15">
        <v>0</v>
      </c>
      <c r="F226" s="15">
        <v>0</v>
      </c>
      <c r="G226" s="15">
        <v>0</v>
      </c>
      <c r="H226" s="15">
        <v>0</v>
      </c>
      <c r="I226" s="15">
        <v>0</v>
      </c>
      <c r="J226" s="210">
        <v>0</v>
      </c>
      <c r="K226" s="15">
        <f t="shared" si="291"/>
        <v>0</v>
      </c>
      <c r="L226" s="210">
        <v>0</v>
      </c>
      <c r="M226" s="15">
        <f t="shared" si="294"/>
        <v>0</v>
      </c>
      <c r="N226"/>
    </row>
    <row r="227" spans="2:14" ht="15.75" hidden="1" outlineLevel="1" x14ac:dyDescent="0.25">
      <c r="B227" s="2" t="str">
        <f t="shared" si="293"/>
        <v>b</v>
      </c>
      <c r="C227" s="6" t="s">
        <v>0</v>
      </c>
      <c r="D227" s="7" t="s">
        <v>18</v>
      </c>
      <c r="E227" s="15">
        <v>0</v>
      </c>
      <c r="F227" s="15">
        <v>0</v>
      </c>
      <c r="G227" s="15">
        <v>0</v>
      </c>
      <c r="H227" s="15">
        <v>0</v>
      </c>
      <c r="I227" s="15">
        <v>0</v>
      </c>
      <c r="J227" s="210">
        <v>0</v>
      </c>
      <c r="K227" s="15">
        <f t="shared" si="291"/>
        <v>0</v>
      </c>
      <c r="L227" s="210">
        <v>0</v>
      </c>
      <c r="M227" s="15">
        <f t="shared" si="294"/>
        <v>0</v>
      </c>
      <c r="N227"/>
    </row>
    <row r="228" spans="2:14" ht="15.75" hidden="1" outlineLevel="1" x14ac:dyDescent="0.25">
      <c r="B228" s="2" t="str">
        <f t="shared" si="293"/>
        <v>b</v>
      </c>
      <c r="C228" s="6" t="s">
        <v>0</v>
      </c>
      <c r="D228" s="7" t="s">
        <v>19</v>
      </c>
      <c r="E228" s="15">
        <v>0</v>
      </c>
      <c r="F228" s="15">
        <v>0</v>
      </c>
      <c r="G228" s="15">
        <v>0</v>
      </c>
      <c r="H228" s="15">
        <v>0</v>
      </c>
      <c r="I228" s="15">
        <v>0</v>
      </c>
      <c r="J228" s="210">
        <v>0</v>
      </c>
      <c r="K228" s="15">
        <f t="shared" si="291"/>
        <v>0</v>
      </c>
      <c r="L228" s="210">
        <v>0</v>
      </c>
      <c r="M228" s="15">
        <f t="shared" si="294"/>
        <v>0</v>
      </c>
      <c r="N228"/>
    </row>
    <row r="229" spans="2:14" ht="54" hidden="1" outlineLevel="1" x14ac:dyDescent="0.25">
      <c r="B229" s="2" t="str">
        <f t="shared" si="293"/>
        <v>a</v>
      </c>
      <c r="C229" s="35" t="s">
        <v>43</v>
      </c>
      <c r="D229" s="36" t="s">
        <v>44</v>
      </c>
      <c r="E229" s="12">
        <f t="shared" ref="E229" si="306">E232+E242+E243+E244</f>
        <v>80</v>
      </c>
      <c r="F229" s="12">
        <f t="shared" ref="F229:I229" si="307">F232+F242+F243+F244</f>
        <v>92</v>
      </c>
      <c r="G229" s="12">
        <f t="shared" si="307"/>
        <v>56.818049999999999</v>
      </c>
      <c r="H229" s="12">
        <f t="shared" si="307"/>
        <v>96</v>
      </c>
      <c r="I229" s="12">
        <f t="shared" si="307"/>
        <v>96</v>
      </c>
      <c r="J229" s="208">
        <f>J232+J242+J243+J244</f>
        <v>96</v>
      </c>
      <c r="K229" s="12">
        <f t="shared" si="291"/>
        <v>0</v>
      </c>
      <c r="L229" s="208">
        <f t="shared" ref="L229" si="308">L232+L242+L243+L244</f>
        <v>96</v>
      </c>
      <c r="M229" s="12">
        <f t="shared" si="294"/>
        <v>0</v>
      </c>
      <c r="N229"/>
    </row>
    <row r="230" spans="2:14" ht="15.75" hidden="1" outlineLevel="1" x14ac:dyDescent="0.25">
      <c r="B230" s="2" t="str">
        <f t="shared" si="293"/>
        <v>b</v>
      </c>
      <c r="C230" s="4" t="s">
        <v>0</v>
      </c>
      <c r="D230" s="5" t="s">
        <v>5</v>
      </c>
      <c r="E230" s="14">
        <v>0</v>
      </c>
      <c r="F230" s="14">
        <v>0</v>
      </c>
      <c r="G230" s="14">
        <v>0</v>
      </c>
      <c r="H230" s="14">
        <v>0</v>
      </c>
      <c r="I230" s="14">
        <v>0</v>
      </c>
      <c r="J230" s="209">
        <v>0</v>
      </c>
      <c r="K230" s="14">
        <f t="shared" si="291"/>
        <v>0</v>
      </c>
      <c r="L230" s="209">
        <v>0</v>
      </c>
      <c r="M230" s="14">
        <f t="shared" si="294"/>
        <v>0</v>
      </c>
      <c r="N230"/>
    </row>
    <row r="231" spans="2:14" ht="15.75" hidden="1" outlineLevel="1" x14ac:dyDescent="0.25">
      <c r="B231" s="2" t="str">
        <f t="shared" si="293"/>
        <v>b</v>
      </c>
      <c r="C231" s="4" t="s">
        <v>0</v>
      </c>
      <c r="D231" s="5" t="s">
        <v>6</v>
      </c>
      <c r="E231" s="14">
        <v>0</v>
      </c>
      <c r="F231" s="14">
        <v>0</v>
      </c>
      <c r="G231" s="14">
        <v>0</v>
      </c>
      <c r="H231" s="14">
        <v>0</v>
      </c>
      <c r="I231" s="14">
        <v>0</v>
      </c>
      <c r="J231" s="209">
        <v>0</v>
      </c>
      <c r="K231" s="14">
        <f t="shared" si="291"/>
        <v>0</v>
      </c>
      <c r="L231" s="209">
        <v>0</v>
      </c>
      <c r="M231" s="14">
        <f t="shared" si="294"/>
        <v>0</v>
      </c>
      <c r="N231"/>
    </row>
    <row r="232" spans="2:14" ht="18" hidden="1" outlineLevel="1" x14ac:dyDescent="0.25">
      <c r="B232" s="2" t="str">
        <f t="shared" si="293"/>
        <v>a</v>
      </c>
      <c r="C232" s="28" t="s">
        <v>0</v>
      </c>
      <c r="D232" s="29" t="s">
        <v>7</v>
      </c>
      <c r="E232" s="15">
        <f t="shared" ref="E232:I232" si="309">E233+E234+E235+E236+E237+E238+E239</f>
        <v>80</v>
      </c>
      <c r="F232" s="15">
        <f t="shared" si="309"/>
        <v>92</v>
      </c>
      <c r="G232" s="15">
        <f t="shared" si="309"/>
        <v>56.818049999999999</v>
      </c>
      <c r="H232" s="15">
        <f t="shared" si="309"/>
        <v>96</v>
      </c>
      <c r="I232" s="15">
        <f t="shared" si="309"/>
        <v>96</v>
      </c>
      <c r="J232" s="210">
        <f>J233+J234+J235+J236+J237+J238+J239</f>
        <v>96</v>
      </c>
      <c r="K232" s="15">
        <f t="shared" si="291"/>
        <v>0</v>
      </c>
      <c r="L232" s="210">
        <f t="shared" ref="L232" si="310">L233+L234+L235+L236+L237+L238+L239</f>
        <v>96</v>
      </c>
      <c r="M232" s="15">
        <f t="shared" si="294"/>
        <v>0</v>
      </c>
      <c r="N232"/>
    </row>
    <row r="233" spans="2:14" ht="15.75" hidden="1" outlineLevel="1" x14ac:dyDescent="0.25">
      <c r="B233" s="2" t="str">
        <f t="shared" si="293"/>
        <v>b</v>
      </c>
      <c r="C233" s="8" t="s">
        <v>0</v>
      </c>
      <c r="D233" s="9" t="s">
        <v>8</v>
      </c>
      <c r="E233" s="16">
        <v>0</v>
      </c>
      <c r="F233" s="16">
        <v>0</v>
      </c>
      <c r="G233" s="16">
        <v>0</v>
      </c>
      <c r="H233" s="16">
        <v>0</v>
      </c>
      <c r="I233" s="16">
        <v>0</v>
      </c>
      <c r="J233" s="211">
        <v>0</v>
      </c>
      <c r="K233" s="16">
        <f t="shared" si="291"/>
        <v>0</v>
      </c>
      <c r="L233" s="211">
        <v>0</v>
      </c>
      <c r="M233" s="16">
        <f t="shared" si="294"/>
        <v>0</v>
      </c>
      <c r="N233"/>
    </row>
    <row r="234" spans="2:14" ht="18" hidden="1" outlineLevel="1" x14ac:dyDescent="0.25">
      <c r="B234" s="2" t="str">
        <f t="shared" si="293"/>
        <v>a</v>
      </c>
      <c r="C234" s="30" t="s">
        <v>0</v>
      </c>
      <c r="D234" s="31" t="s">
        <v>9</v>
      </c>
      <c r="E234" s="16">
        <v>80</v>
      </c>
      <c r="F234" s="16">
        <v>92</v>
      </c>
      <c r="G234" s="16">
        <v>56.818049999999999</v>
      </c>
      <c r="H234" s="16">
        <v>96</v>
      </c>
      <c r="I234" s="16">
        <v>96</v>
      </c>
      <c r="J234" s="211">
        <v>96</v>
      </c>
      <c r="K234" s="16">
        <f t="shared" si="291"/>
        <v>0</v>
      </c>
      <c r="L234" s="211">
        <v>96</v>
      </c>
      <c r="M234" s="16">
        <f t="shared" si="294"/>
        <v>0</v>
      </c>
      <c r="N234"/>
    </row>
    <row r="235" spans="2:14" ht="15.75" hidden="1" outlineLevel="1" x14ac:dyDescent="0.25">
      <c r="B235" s="2" t="str">
        <f t="shared" si="293"/>
        <v>b</v>
      </c>
      <c r="C235" s="8" t="s">
        <v>0</v>
      </c>
      <c r="D235" s="9" t="s">
        <v>10</v>
      </c>
      <c r="E235" s="16">
        <v>0</v>
      </c>
      <c r="F235" s="16">
        <v>0</v>
      </c>
      <c r="G235" s="16">
        <v>0</v>
      </c>
      <c r="H235" s="16">
        <v>0</v>
      </c>
      <c r="I235" s="16">
        <v>0</v>
      </c>
      <c r="J235" s="211">
        <v>0</v>
      </c>
      <c r="K235" s="16">
        <f t="shared" si="291"/>
        <v>0</v>
      </c>
      <c r="L235" s="211">
        <v>0</v>
      </c>
      <c r="M235" s="16">
        <f t="shared" si="294"/>
        <v>0</v>
      </c>
      <c r="N235"/>
    </row>
    <row r="236" spans="2:14" ht="15.75" hidden="1" outlineLevel="1" x14ac:dyDescent="0.25">
      <c r="B236" s="2" t="str">
        <f t="shared" si="293"/>
        <v>b</v>
      </c>
      <c r="C236" s="8" t="s">
        <v>0</v>
      </c>
      <c r="D236" s="9" t="s">
        <v>11</v>
      </c>
      <c r="E236" s="16">
        <v>0</v>
      </c>
      <c r="F236" s="16">
        <v>0</v>
      </c>
      <c r="G236" s="16">
        <v>0</v>
      </c>
      <c r="H236" s="16">
        <v>0</v>
      </c>
      <c r="I236" s="16">
        <v>0</v>
      </c>
      <c r="J236" s="211">
        <v>0</v>
      </c>
      <c r="K236" s="16">
        <f t="shared" si="291"/>
        <v>0</v>
      </c>
      <c r="L236" s="211">
        <v>0</v>
      </c>
      <c r="M236" s="16">
        <f t="shared" si="294"/>
        <v>0</v>
      </c>
      <c r="N236"/>
    </row>
    <row r="237" spans="2:14" ht="15.75" hidden="1" outlineLevel="1" x14ac:dyDescent="0.25">
      <c r="B237" s="2" t="str">
        <f t="shared" si="293"/>
        <v>b</v>
      </c>
      <c r="C237" s="8" t="s">
        <v>0</v>
      </c>
      <c r="D237" s="9" t="s">
        <v>12</v>
      </c>
      <c r="E237" s="16">
        <v>0</v>
      </c>
      <c r="F237" s="16">
        <v>0</v>
      </c>
      <c r="G237" s="16">
        <v>0</v>
      </c>
      <c r="H237" s="16">
        <v>0</v>
      </c>
      <c r="I237" s="16">
        <v>0</v>
      </c>
      <c r="J237" s="211">
        <v>0</v>
      </c>
      <c r="K237" s="16">
        <f t="shared" si="291"/>
        <v>0</v>
      </c>
      <c r="L237" s="211">
        <v>0</v>
      </c>
      <c r="M237" s="16">
        <f t="shared" si="294"/>
        <v>0</v>
      </c>
      <c r="N237"/>
    </row>
    <row r="238" spans="2:14" ht="15.75" hidden="1" outlineLevel="1" x14ac:dyDescent="0.25">
      <c r="B238" s="2" t="str">
        <f t="shared" si="293"/>
        <v>b</v>
      </c>
      <c r="C238" s="8" t="s">
        <v>0</v>
      </c>
      <c r="D238" s="9" t="s">
        <v>13</v>
      </c>
      <c r="E238" s="16">
        <v>0</v>
      </c>
      <c r="F238" s="16">
        <v>0</v>
      </c>
      <c r="G238" s="16">
        <v>0</v>
      </c>
      <c r="H238" s="16">
        <v>0</v>
      </c>
      <c r="I238" s="16">
        <v>0</v>
      </c>
      <c r="J238" s="211">
        <v>0</v>
      </c>
      <c r="K238" s="16">
        <f t="shared" si="291"/>
        <v>0</v>
      </c>
      <c r="L238" s="211">
        <v>0</v>
      </c>
      <c r="M238" s="16">
        <f t="shared" si="294"/>
        <v>0</v>
      </c>
      <c r="N238"/>
    </row>
    <row r="239" spans="2:14" ht="15.75" hidden="1" outlineLevel="1" x14ac:dyDescent="0.25">
      <c r="B239" s="2" t="str">
        <f t="shared" si="293"/>
        <v>b</v>
      </c>
      <c r="C239" s="8" t="s">
        <v>0</v>
      </c>
      <c r="D239" s="9" t="s">
        <v>14</v>
      </c>
      <c r="E239" s="16">
        <f t="shared" ref="E239:I239" si="311">E240+E241</f>
        <v>0</v>
      </c>
      <c r="F239" s="16">
        <f t="shared" si="311"/>
        <v>0</v>
      </c>
      <c r="G239" s="16">
        <f t="shared" si="311"/>
        <v>0</v>
      </c>
      <c r="H239" s="16">
        <f t="shared" si="311"/>
        <v>0</v>
      </c>
      <c r="I239" s="16">
        <f t="shared" si="311"/>
        <v>0</v>
      </c>
      <c r="J239" s="211">
        <f>J240+J241</f>
        <v>0</v>
      </c>
      <c r="K239" s="16">
        <f t="shared" si="291"/>
        <v>0</v>
      </c>
      <c r="L239" s="211">
        <f t="shared" ref="L239" si="312">L240+L241</f>
        <v>0</v>
      </c>
      <c r="M239" s="16">
        <f t="shared" si="294"/>
        <v>0</v>
      </c>
      <c r="N239"/>
    </row>
    <row r="240" spans="2:14" ht="30" hidden="1" outlineLevel="1" x14ac:dyDescent="0.25">
      <c r="B240" s="2" t="str">
        <f t="shared" si="293"/>
        <v>b</v>
      </c>
      <c r="C240" s="10" t="s">
        <v>0</v>
      </c>
      <c r="D240" s="11" t="s">
        <v>15</v>
      </c>
      <c r="E240" s="17">
        <v>0</v>
      </c>
      <c r="F240" s="17">
        <v>0</v>
      </c>
      <c r="G240" s="17">
        <v>0</v>
      </c>
      <c r="H240" s="17">
        <v>0</v>
      </c>
      <c r="I240" s="17">
        <v>0</v>
      </c>
      <c r="J240" s="212">
        <v>0</v>
      </c>
      <c r="K240" s="17">
        <f t="shared" si="291"/>
        <v>0</v>
      </c>
      <c r="L240" s="212">
        <v>0</v>
      </c>
      <c r="M240" s="17">
        <f t="shared" si="294"/>
        <v>0</v>
      </c>
      <c r="N240"/>
    </row>
    <row r="241" spans="2:14" ht="30" hidden="1" outlineLevel="1" x14ac:dyDescent="0.25">
      <c r="B241" s="2" t="str">
        <f t="shared" si="293"/>
        <v>b</v>
      </c>
      <c r="C241" s="10" t="s">
        <v>0</v>
      </c>
      <c r="D241" s="11" t="s">
        <v>16</v>
      </c>
      <c r="E241" s="17">
        <v>0</v>
      </c>
      <c r="F241" s="17">
        <v>0</v>
      </c>
      <c r="G241" s="17">
        <v>0</v>
      </c>
      <c r="H241" s="17">
        <v>0</v>
      </c>
      <c r="I241" s="17">
        <v>0</v>
      </c>
      <c r="J241" s="212">
        <v>0</v>
      </c>
      <c r="K241" s="17">
        <f t="shared" si="291"/>
        <v>0</v>
      </c>
      <c r="L241" s="212">
        <v>0</v>
      </c>
      <c r="M241" s="17">
        <f t="shared" si="294"/>
        <v>0</v>
      </c>
      <c r="N241"/>
    </row>
    <row r="242" spans="2:14" ht="15.75" hidden="1" outlineLevel="1" x14ac:dyDescent="0.25">
      <c r="B242" s="2" t="str">
        <f t="shared" si="293"/>
        <v>b</v>
      </c>
      <c r="C242" s="6" t="s">
        <v>0</v>
      </c>
      <c r="D242" s="7" t="s">
        <v>17</v>
      </c>
      <c r="E242" s="15">
        <v>0</v>
      </c>
      <c r="F242" s="15">
        <v>0</v>
      </c>
      <c r="G242" s="15">
        <v>0</v>
      </c>
      <c r="H242" s="15">
        <v>0</v>
      </c>
      <c r="I242" s="15">
        <v>0</v>
      </c>
      <c r="J242" s="210">
        <v>0</v>
      </c>
      <c r="K242" s="15">
        <f t="shared" si="291"/>
        <v>0</v>
      </c>
      <c r="L242" s="210">
        <v>0</v>
      </c>
      <c r="M242" s="15">
        <f t="shared" si="294"/>
        <v>0</v>
      </c>
      <c r="N242"/>
    </row>
    <row r="243" spans="2:14" ht="15.75" hidden="1" outlineLevel="1" x14ac:dyDescent="0.25">
      <c r="B243" s="2" t="str">
        <f t="shared" si="293"/>
        <v>b</v>
      </c>
      <c r="C243" s="6" t="s">
        <v>0</v>
      </c>
      <c r="D243" s="7" t="s">
        <v>18</v>
      </c>
      <c r="E243" s="15">
        <v>0</v>
      </c>
      <c r="F243" s="15">
        <v>0</v>
      </c>
      <c r="G243" s="15">
        <v>0</v>
      </c>
      <c r="H243" s="15">
        <v>0</v>
      </c>
      <c r="I243" s="15">
        <v>0</v>
      </c>
      <c r="J243" s="210">
        <v>0</v>
      </c>
      <c r="K243" s="15">
        <f t="shared" si="291"/>
        <v>0</v>
      </c>
      <c r="L243" s="210">
        <v>0</v>
      </c>
      <c r="M243" s="15">
        <f t="shared" si="294"/>
        <v>0</v>
      </c>
      <c r="N243"/>
    </row>
    <row r="244" spans="2:14" ht="15.75" hidden="1" outlineLevel="1" x14ac:dyDescent="0.25">
      <c r="B244" s="2" t="str">
        <f t="shared" si="293"/>
        <v>b</v>
      </c>
      <c r="C244" s="6" t="s">
        <v>0</v>
      </c>
      <c r="D244" s="7" t="s">
        <v>19</v>
      </c>
      <c r="E244" s="15">
        <v>0</v>
      </c>
      <c r="F244" s="15">
        <v>0</v>
      </c>
      <c r="G244" s="15">
        <v>0</v>
      </c>
      <c r="H244" s="15">
        <v>0</v>
      </c>
      <c r="I244" s="15">
        <v>0</v>
      </c>
      <c r="J244" s="210">
        <v>0</v>
      </c>
      <c r="K244" s="15">
        <f t="shared" si="291"/>
        <v>0</v>
      </c>
      <c r="L244" s="210">
        <v>0</v>
      </c>
      <c r="M244" s="15">
        <f t="shared" si="294"/>
        <v>0</v>
      </c>
      <c r="N244"/>
    </row>
    <row r="245" spans="2:14" ht="54" hidden="1" outlineLevel="1" x14ac:dyDescent="0.25">
      <c r="B245" s="2" t="str">
        <f t="shared" si="293"/>
        <v>a</v>
      </c>
      <c r="C245" s="35" t="s">
        <v>45</v>
      </c>
      <c r="D245" s="36" t="s">
        <v>46</v>
      </c>
      <c r="E245" s="12">
        <f t="shared" ref="E245" si="313">E248+E258+E259+E260</f>
        <v>46.9968</v>
      </c>
      <c r="F245" s="12">
        <f t="shared" ref="F245:I245" si="314">F248+F258+F259+F260</f>
        <v>49.1</v>
      </c>
      <c r="G245" s="12">
        <f t="shared" si="314"/>
        <v>37.492469999999997</v>
      </c>
      <c r="H245" s="12">
        <f t="shared" si="314"/>
        <v>66</v>
      </c>
      <c r="I245" s="12">
        <f t="shared" si="314"/>
        <v>66</v>
      </c>
      <c r="J245" s="208">
        <f>J248+J258+J259+J260</f>
        <v>66</v>
      </c>
      <c r="K245" s="12">
        <f t="shared" si="291"/>
        <v>0</v>
      </c>
      <c r="L245" s="208">
        <f t="shared" ref="L245" si="315">L248+L258+L259+L260</f>
        <v>66</v>
      </c>
      <c r="M245" s="12">
        <f t="shared" si="294"/>
        <v>0</v>
      </c>
      <c r="N245"/>
    </row>
    <row r="246" spans="2:14" ht="15.75" hidden="1" outlineLevel="1" x14ac:dyDescent="0.25">
      <c r="B246" s="2" t="str">
        <f t="shared" si="293"/>
        <v>b</v>
      </c>
      <c r="C246" s="4" t="s">
        <v>0</v>
      </c>
      <c r="D246" s="5" t="s">
        <v>5</v>
      </c>
      <c r="E246" s="14">
        <v>0</v>
      </c>
      <c r="F246" s="14">
        <v>0</v>
      </c>
      <c r="G246" s="14">
        <v>0</v>
      </c>
      <c r="H246" s="14">
        <v>0</v>
      </c>
      <c r="I246" s="14">
        <v>0</v>
      </c>
      <c r="J246" s="209">
        <v>0</v>
      </c>
      <c r="K246" s="14">
        <f t="shared" si="291"/>
        <v>0</v>
      </c>
      <c r="L246" s="209">
        <v>0</v>
      </c>
      <c r="M246" s="14">
        <f t="shared" si="294"/>
        <v>0</v>
      </c>
      <c r="N246"/>
    </row>
    <row r="247" spans="2:14" ht="15.75" hidden="1" outlineLevel="1" x14ac:dyDescent="0.25">
      <c r="B247" s="2" t="str">
        <f t="shared" si="293"/>
        <v>b</v>
      </c>
      <c r="C247" s="4" t="s">
        <v>0</v>
      </c>
      <c r="D247" s="5" t="s">
        <v>6</v>
      </c>
      <c r="E247" s="14">
        <v>0</v>
      </c>
      <c r="F247" s="14">
        <v>0</v>
      </c>
      <c r="G247" s="14">
        <v>0</v>
      </c>
      <c r="H247" s="14">
        <v>0</v>
      </c>
      <c r="I247" s="14">
        <v>0</v>
      </c>
      <c r="J247" s="209">
        <v>0</v>
      </c>
      <c r="K247" s="14">
        <f t="shared" si="291"/>
        <v>0</v>
      </c>
      <c r="L247" s="209">
        <v>0</v>
      </c>
      <c r="M247" s="14">
        <f t="shared" si="294"/>
        <v>0</v>
      </c>
      <c r="N247"/>
    </row>
    <row r="248" spans="2:14" ht="18" hidden="1" outlineLevel="1" x14ac:dyDescent="0.25">
      <c r="B248" s="2" t="str">
        <f t="shared" si="293"/>
        <v>a</v>
      </c>
      <c r="C248" s="28" t="s">
        <v>0</v>
      </c>
      <c r="D248" s="29" t="s">
        <v>7</v>
      </c>
      <c r="E248" s="15">
        <f t="shared" ref="E248:I248" si="316">E249+E250+E251+E252+E253+E254+E255</f>
        <v>46.9968</v>
      </c>
      <c r="F248" s="15">
        <f t="shared" si="316"/>
        <v>49.1</v>
      </c>
      <c r="G248" s="15">
        <f t="shared" si="316"/>
        <v>37.492469999999997</v>
      </c>
      <c r="H248" s="15">
        <f t="shared" si="316"/>
        <v>66</v>
      </c>
      <c r="I248" s="15">
        <f t="shared" si="316"/>
        <v>66</v>
      </c>
      <c r="J248" s="210">
        <f>J249+J250+J251+J252+J253+J254+J255</f>
        <v>66</v>
      </c>
      <c r="K248" s="15">
        <f t="shared" si="291"/>
        <v>0</v>
      </c>
      <c r="L248" s="210">
        <f t="shared" ref="L248" si="317">L249+L250+L251+L252+L253+L254+L255</f>
        <v>66</v>
      </c>
      <c r="M248" s="15">
        <f t="shared" si="294"/>
        <v>0</v>
      </c>
      <c r="N248"/>
    </row>
    <row r="249" spans="2:14" ht="15.75" hidden="1" outlineLevel="1" x14ac:dyDescent="0.25">
      <c r="B249" s="2" t="str">
        <f t="shared" si="293"/>
        <v>b</v>
      </c>
      <c r="C249" s="8" t="s">
        <v>0</v>
      </c>
      <c r="D249" s="9" t="s">
        <v>8</v>
      </c>
      <c r="E249" s="16">
        <v>0</v>
      </c>
      <c r="F249" s="16">
        <v>0</v>
      </c>
      <c r="G249" s="16">
        <v>0</v>
      </c>
      <c r="H249" s="16">
        <v>0</v>
      </c>
      <c r="I249" s="16">
        <v>0</v>
      </c>
      <c r="J249" s="211">
        <v>0</v>
      </c>
      <c r="K249" s="16">
        <f t="shared" si="291"/>
        <v>0</v>
      </c>
      <c r="L249" s="211">
        <v>0</v>
      </c>
      <c r="M249" s="16">
        <f t="shared" si="294"/>
        <v>0</v>
      </c>
      <c r="N249"/>
    </row>
    <row r="250" spans="2:14" ht="18" hidden="1" outlineLevel="1" x14ac:dyDescent="0.25">
      <c r="B250" s="2" t="str">
        <f t="shared" si="293"/>
        <v>a</v>
      </c>
      <c r="C250" s="30" t="s">
        <v>0</v>
      </c>
      <c r="D250" s="31" t="s">
        <v>9</v>
      </c>
      <c r="E250" s="16">
        <v>46</v>
      </c>
      <c r="F250" s="16">
        <v>48</v>
      </c>
      <c r="G250" s="16">
        <v>36.495669999999997</v>
      </c>
      <c r="H250" s="16">
        <v>65</v>
      </c>
      <c r="I250" s="16">
        <v>65</v>
      </c>
      <c r="J250" s="211">
        <v>65</v>
      </c>
      <c r="K250" s="16">
        <f t="shared" si="291"/>
        <v>0</v>
      </c>
      <c r="L250" s="211">
        <v>65</v>
      </c>
      <c r="M250" s="16">
        <f t="shared" si="294"/>
        <v>0</v>
      </c>
      <c r="N250"/>
    </row>
    <row r="251" spans="2:14" ht="15.75" hidden="1" outlineLevel="1" x14ac:dyDescent="0.25">
      <c r="B251" s="2" t="str">
        <f t="shared" si="293"/>
        <v>b</v>
      </c>
      <c r="C251" s="8" t="s">
        <v>0</v>
      </c>
      <c r="D251" s="9" t="s">
        <v>10</v>
      </c>
      <c r="E251" s="16">
        <v>0</v>
      </c>
      <c r="F251" s="16">
        <v>0</v>
      </c>
      <c r="G251" s="16">
        <v>0</v>
      </c>
      <c r="H251" s="16">
        <v>0</v>
      </c>
      <c r="I251" s="16">
        <v>0</v>
      </c>
      <c r="J251" s="211">
        <v>0</v>
      </c>
      <c r="K251" s="16">
        <f t="shared" si="291"/>
        <v>0</v>
      </c>
      <c r="L251" s="211">
        <v>0</v>
      </c>
      <c r="M251" s="16">
        <f t="shared" si="294"/>
        <v>0</v>
      </c>
      <c r="N251"/>
    </row>
    <row r="252" spans="2:14" ht="15.75" hidden="1" outlineLevel="1" x14ac:dyDescent="0.25">
      <c r="B252" s="2" t="str">
        <f t="shared" si="293"/>
        <v>b</v>
      </c>
      <c r="C252" s="8" t="s">
        <v>0</v>
      </c>
      <c r="D252" s="9" t="s">
        <v>11</v>
      </c>
      <c r="E252" s="16">
        <v>0</v>
      </c>
      <c r="F252" s="16">
        <v>0</v>
      </c>
      <c r="G252" s="16">
        <v>0</v>
      </c>
      <c r="H252" s="16">
        <v>0</v>
      </c>
      <c r="I252" s="16">
        <v>0</v>
      </c>
      <c r="J252" s="211">
        <v>0</v>
      </c>
      <c r="K252" s="16">
        <f t="shared" si="291"/>
        <v>0</v>
      </c>
      <c r="L252" s="211">
        <v>0</v>
      </c>
      <c r="M252" s="16">
        <f t="shared" si="294"/>
        <v>0</v>
      </c>
      <c r="N252"/>
    </row>
    <row r="253" spans="2:14" ht="15.75" hidden="1" outlineLevel="1" x14ac:dyDescent="0.25">
      <c r="B253" s="2" t="str">
        <f t="shared" si="293"/>
        <v>b</v>
      </c>
      <c r="C253" s="8" t="s">
        <v>0</v>
      </c>
      <c r="D253" s="9" t="s">
        <v>12</v>
      </c>
      <c r="E253" s="16">
        <v>0</v>
      </c>
      <c r="F253" s="16">
        <v>0</v>
      </c>
      <c r="G253" s="16">
        <v>0</v>
      </c>
      <c r="H253" s="16">
        <v>0</v>
      </c>
      <c r="I253" s="16">
        <v>0</v>
      </c>
      <c r="J253" s="211">
        <v>0</v>
      </c>
      <c r="K253" s="16">
        <f t="shared" si="291"/>
        <v>0</v>
      </c>
      <c r="L253" s="211">
        <v>0</v>
      </c>
      <c r="M253" s="16">
        <f t="shared" si="294"/>
        <v>0</v>
      </c>
      <c r="N253"/>
    </row>
    <row r="254" spans="2:14" ht="15.75" hidden="1" outlineLevel="1" x14ac:dyDescent="0.25">
      <c r="B254" s="2" t="str">
        <f t="shared" si="293"/>
        <v>b</v>
      </c>
      <c r="C254" s="8" t="s">
        <v>0</v>
      </c>
      <c r="D254" s="9" t="s">
        <v>13</v>
      </c>
      <c r="E254" s="16">
        <v>0</v>
      </c>
      <c r="F254" s="16">
        <v>0</v>
      </c>
      <c r="G254" s="16">
        <v>0</v>
      </c>
      <c r="H254" s="16">
        <v>0</v>
      </c>
      <c r="I254" s="16">
        <v>0</v>
      </c>
      <c r="J254" s="211">
        <v>0</v>
      </c>
      <c r="K254" s="16">
        <f t="shared" si="291"/>
        <v>0</v>
      </c>
      <c r="L254" s="211">
        <v>0</v>
      </c>
      <c r="M254" s="16">
        <f t="shared" si="294"/>
        <v>0</v>
      </c>
      <c r="N254"/>
    </row>
    <row r="255" spans="2:14" ht="18" hidden="1" outlineLevel="1" x14ac:dyDescent="0.25">
      <c r="B255" s="2" t="str">
        <f t="shared" si="293"/>
        <v>a</v>
      </c>
      <c r="C255" s="30" t="s">
        <v>0</v>
      </c>
      <c r="D255" s="31" t="s">
        <v>14</v>
      </c>
      <c r="E255" s="16">
        <f t="shared" ref="E255:I255" si="318">E256+E257</f>
        <v>0.99679999999999991</v>
      </c>
      <c r="F255" s="16">
        <f t="shared" si="318"/>
        <v>1.1000000000000001</v>
      </c>
      <c r="G255" s="16">
        <f t="shared" si="318"/>
        <v>0.99679999999999991</v>
      </c>
      <c r="H255" s="16">
        <f t="shared" si="318"/>
        <v>1</v>
      </c>
      <c r="I255" s="16">
        <f t="shared" si="318"/>
        <v>1</v>
      </c>
      <c r="J255" s="211">
        <f>J256+J257</f>
        <v>1</v>
      </c>
      <c r="K255" s="16">
        <f t="shared" si="291"/>
        <v>0</v>
      </c>
      <c r="L255" s="211">
        <f t="shared" ref="L255" si="319">L256+L257</f>
        <v>1</v>
      </c>
      <c r="M255" s="16">
        <f t="shared" si="294"/>
        <v>0</v>
      </c>
      <c r="N255"/>
    </row>
    <row r="256" spans="2:14" ht="36" hidden="1" outlineLevel="1" x14ac:dyDescent="0.25">
      <c r="B256" s="2" t="str">
        <f t="shared" si="293"/>
        <v>a</v>
      </c>
      <c r="C256" s="33" t="s">
        <v>0</v>
      </c>
      <c r="D256" s="34" t="s">
        <v>15</v>
      </c>
      <c r="E256" s="17">
        <v>0.99679999999999991</v>
      </c>
      <c r="F256" s="17">
        <v>1.1000000000000001</v>
      </c>
      <c r="G256" s="17">
        <v>0.99679999999999991</v>
      </c>
      <c r="H256" s="17">
        <v>1</v>
      </c>
      <c r="I256" s="17">
        <v>1</v>
      </c>
      <c r="J256" s="212">
        <v>1</v>
      </c>
      <c r="K256" s="17">
        <f t="shared" si="291"/>
        <v>0</v>
      </c>
      <c r="L256" s="212">
        <v>1</v>
      </c>
      <c r="M256" s="17">
        <f t="shared" si="294"/>
        <v>0</v>
      </c>
      <c r="N256"/>
    </row>
    <row r="257" spans="2:14" ht="30" hidden="1" outlineLevel="1" x14ac:dyDescent="0.25">
      <c r="B257" s="2" t="str">
        <f t="shared" si="293"/>
        <v>b</v>
      </c>
      <c r="C257" s="10" t="s">
        <v>0</v>
      </c>
      <c r="D257" s="11" t="s">
        <v>16</v>
      </c>
      <c r="E257" s="17">
        <v>0</v>
      </c>
      <c r="F257" s="17">
        <v>0</v>
      </c>
      <c r="G257" s="17">
        <v>0</v>
      </c>
      <c r="H257" s="17">
        <v>0</v>
      </c>
      <c r="I257" s="17">
        <v>0</v>
      </c>
      <c r="J257" s="212">
        <v>0</v>
      </c>
      <c r="K257" s="17">
        <f t="shared" si="291"/>
        <v>0</v>
      </c>
      <c r="L257" s="212">
        <v>0</v>
      </c>
      <c r="M257" s="17">
        <f t="shared" si="294"/>
        <v>0</v>
      </c>
      <c r="N257"/>
    </row>
    <row r="258" spans="2:14" ht="15.75" hidden="1" outlineLevel="1" x14ac:dyDescent="0.25">
      <c r="B258" s="2" t="str">
        <f t="shared" si="293"/>
        <v>b</v>
      </c>
      <c r="C258" s="6" t="s">
        <v>0</v>
      </c>
      <c r="D258" s="7" t="s">
        <v>17</v>
      </c>
      <c r="E258" s="15">
        <v>0</v>
      </c>
      <c r="F258" s="15">
        <v>0</v>
      </c>
      <c r="G258" s="15">
        <v>0</v>
      </c>
      <c r="H258" s="15">
        <v>0</v>
      </c>
      <c r="I258" s="15">
        <v>0</v>
      </c>
      <c r="J258" s="210">
        <v>0</v>
      </c>
      <c r="K258" s="15">
        <f t="shared" si="291"/>
        <v>0</v>
      </c>
      <c r="L258" s="210">
        <v>0</v>
      </c>
      <c r="M258" s="15">
        <f t="shared" si="294"/>
        <v>0</v>
      </c>
      <c r="N258"/>
    </row>
    <row r="259" spans="2:14" ht="15.75" hidden="1" outlineLevel="1" x14ac:dyDescent="0.25">
      <c r="B259" s="2" t="str">
        <f t="shared" si="293"/>
        <v>b</v>
      </c>
      <c r="C259" s="6" t="s">
        <v>0</v>
      </c>
      <c r="D259" s="7" t="s">
        <v>18</v>
      </c>
      <c r="E259" s="15">
        <v>0</v>
      </c>
      <c r="F259" s="15">
        <v>0</v>
      </c>
      <c r="G259" s="15">
        <v>0</v>
      </c>
      <c r="H259" s="15">
        <v>0</v>
      </c>
      <c r="I259" s="15">
        <v>0</v>
      </c>
      <c r="J259" s="210">
        <v>0</v>
      </c>
      <c r="K259" s="15">
        <f t="shared" si="291"/>
        <v>0</v>
      </c>
      <c r="L259" s="210">
        <v>0</v>
      </c>
      <c r="M259" s="15">
        <f t="shared" si="294"/>
        <v>0</v>
      </c>
      <c r="N259"/>
    </row>
    <row r="260" spans="2:14" ht="15.75" hidden="1" outlineLevel="1" x14ac:dyDescent="0.25">
      <c r="B260" s="2" t="str">
        <f t="shared" si="293"/>
        <v>b</v>
      </c>
      <c r="C260" s="6" t="s">
        <v>0</v>
      </c>
      <c r="D260" s="7" t="s">
        <v>19</v>
      </c>
      <c r="E260" s="15">
        <v>0</v>
      </c>
      <c r="F260" s="15">
        <v>0</v>
      </c>
      <c r="G260" s="15">
        <v>0</v>
      </c>
      <c r="H260" s="15">
        <v>0</v>
      </c>
      <c r="I260" s="15">
        <v>0</v>
      </c>
      <c r="J260" s="210">
        <v>0</v>
      </c>
      <c r="K260" s="15">
        <f t="shared" si="291"/>
        <v>0</v>
      </c>
      <c r="L260" s="210">
        <v>0</v>
      </c>
      <c r="M260" s="15">
        <f t="shared" si="294"/>
        <v>0</v>
      </c>
      <c r="N260"/>
    </row>
    <row r="261" spans="2:14" ht="54" hidden="1" outlineLevel="1" x14ac:dyDescent="0.25">
      <c r="B261" s="2" t="str">
        <f t="shared" si="293"/>
        <v>a</v>
      </c>
      <c r="C261" s="35" t="s">
        <v>47</v>
      </c>
      <c r="D261" s="36" t="s">
        <v>48</v>
      </c>
      <c r="E261" s="12">
        <f t="shared" ref="E261" si="320">E264+E274+E275+E276</f>
        <v>59</v>
      </c>
      <c r="F261" s="12">
        <f t="shared" ref="F261:I261" si="321">F264+F274+F275+F276</f>
        <v>209</v>
      </c>
      <c r="G261" s="12">
        <f t="shared" si="321"/>
        <v>72.955119999999994</v>
      </c>
      <c r="H261" s="12">
        <f t="shared" si="321"/>
        <v>121</v>
      </c>
      <c r="I261" s="12">
        <f t="shared" si="321"/>
        <v>121</v>
      </c>
      <c r="J261" s="208">
        <f>J264+J274+J275+J276</f>
        <v>121</v>
      </c>
      <c r="K261" s="12">
        <f t="shared" ref="K261:K324" si="322">J261-I261</f>
        <v>0</v>
      </c>
      <c r="L261" s="208">
        <f t="shared" ref="L261" si="323">L264+L274+L275+L276</f>
        <v>121</v>
      </c>
      <c r="M261" s="12">
        <f t="shared" si="294"/>
        <v>0</v>
      </c>
      <c r="N261"/>
    </row>
    <row r="262" spans="2:14" ht="15.75" hidden="1" outlineLevel="1" x14ac:dyDescent="0.25">
      <c r="B262" s="2" t="str">
        <f t="shared" ref="B262:B325" si="324">IF((E262+F262+G262+I262++J262+K262+L262)&gt;0,"a","b")</f>
        <v>b</v>
      </c>
      <c r="C262" s="4" t="s">
        <v>0</v>
      </c>
      <c r="D262" s="5" t="s">
        <v>5</v>
      </c>
      <c r="E262" s="14">
        <v>0</v>
      </c>
      <c r="F262" s="14">
        <v>0</v>
      </c>
      <c r="G262" s="14">
        <v>0</v>
      </c>
      <c r="H262" s="14">
        <v>0</v>
      </c>
      <c r="I262" s="14">
        <v>0</v>
      </c>
      <c r="J262" s="209">
        <v>0</v>
      </c>
      <c r="K262" s="14">
        <f t="shared" si="322"/>
        <v>0</v>
      </c>
      <c r="L262" s="209">
        <v>0</v>
      </c>
      <c r="M262" s="14">
        <f t="shared" ref="M262:M325" si="325">L262-J262</f>
        <v>0</v>
      </c>
      <c r="N262"/>
    </row>
    <row r="263" spans="2:14" ht="15.75" hidden="1" outlineLevel="1" x14ac:dyDescent="0.25">
      <c r="B263" s="2" t="str">
        <f t="shared" si="324"/>
        <v>b</v>
      </c>
      <c r="C263" s="4" t="s">
        <v>0</v>
      </c>
      <c r="D263" s="5" t="s">
        <v>6</v>
      </c>
      <c r="E263" s="14">
        <v>0</v>
      </c>
      <c r="F263" s="14">
        <v>0</v>
      </c>
      <c r="G263" s="14">
        <v>0</v>
      </c>
      <c r="H263" s="14">
        <v>0</v>
      </c>
      <c r="I263" s="14">
        <v>0</v>
      </c>
      <c r="J263" s="209">
        <v>0</v>
      </c>
      <c r="K263" s="14">
        <f t="shared" si="322"/>
        <v>0</v>
      </c>
      <c r="L263" s="209">
        <v>0</v>
      </c>
      <c r="M263" s="14">
        <f t="shared" si="325"/>
        <v>0</v>
      </c>
      <c r="N263"/>
    </row>
    <row r="264" spans="2:14" ht="18" hidden="1" outlineLevel="1" x14ac:dyDescent="0.25">
      <c r="B264" s="2" t="str">
        <f t="shared" si="324"/>
        <v>a</v>
      </c>
      <c r="C264" s="28" t="s">
        <v>0</v>
      </c>
      <c r="D264" s="29" t="s">
        <v>7</v>
      </c>
      <c r="E264" s="15">
        <f t="shared" ref="E264:I264" si="326">E265+E266+E267+E268+E269+E270+E271</f>
        <v>59</v>
      </c>
      <c r="F264" s="15">
        <f t="shared" si="326"/>
        <v>209</v>
      </c>
      <c r="G264" s="15">
        <f t="shared" si="326"/>
        <v>72.955119999999994</v>
      </c>
      <c r="H264" s="15">
        <f t="shared" si="326"/>
        <v>121</v>
      </c>
      <c r="I264" s="15">
        <f t="shared" si="326"/>
        <v>121</v>
      </c>
      <c r="J264" s="210">
        <f>J265+J266+J267+J268+J269+J270+J271</f>
        <v>121</v>
      </c>
      <c r="K264" s="15">
        <f t="shared" si="322"/>
        <v>0</v>
      </c>
      <c r="L264" s="210">
        <f t="shared" ref="L264" si="327">L265+L266+L267+L268+L269+L270+L271</f>
        <v>121</v>
      </c>
      <c r="M264" s="15">
        <f t="shared" si="325"/>
        <v>0</v>
      </c>
      <c r="N264"/>
    </row>
    <row r="265" spans="2:14" ht="15.75" hidden="1" outlineLevel="1" x14ac:dyDescent="0.25">
      <c r="B265" s="2" t="str">
        <f t="shared" si="324"/>
        <v>b</v>
      </c>
      <c r="C265" s="8" t="s">
        <v>0</v>
      </c>
      <c r="D265" s="9" t="s">
        <v>8</v>
      </c>
      <c r="E265" s="16">
        <v>0</v>
      </c>
      <c r="F265" s="16">
        <v>0</v>
      </c>
      <c r="G265" s="16">
        <v>0</v>
      </c>
      <c r="H265" s="16">
        <v>0</v>
      </c>
      <c r="I265" s="16">
        <v>0</v>
      </c>
      <c r="J265" s="211">
        <v>0</v>
      </c>
      <c r="K265" s="16">
        <f t="shared" si="322"/>
        <v>0</v>
      </c>
      <c r="L265" s="211">
        <v>0</v>
      </c>
      <c r="M265" s="16">
        <f t="shared" si="325"/>
        <v>0</v>
      </c>
      <c r="N265"/>
    </row>
    <row r="266" spans="2:14" ht="18" hidden="1" outlineLevel="1" x14ac:dyDescent="0.25">
      <c r="B266" s="2" t="str">
        <f t="shared" si="324"/>
        <v>a</v>
      </c>
      <c r="C266" s="30" t="s">
        <v>0</v>
      </c>
      <c r="D266" s="31" t="s">
        <v>9</v>
      </c>
      <c r="E266" s="16">
        <v>54</v>
      </c>
      <c r="F266" s="16">
        <v>203</v>
      </c>
      <c r="G266" s="16">
        <v>67.820759999999993</v>
      </c>
      <c r="H266" s="16">
        <v>115</v>
      </c>
      <c r="I266" s="16">
        <v>115</v>
      </c>
      <c r="J266" s="211">
        <v>115</v>
      </c>
      <c r="K266" s="16">
        <f t="shared" si="322"/>
        <v>0</v>
      </c>
      <c r="L266" s="211">
        <v>115</v>
      </c>
      <c r="M266" s="16">
        <f t="shared" si="325"/>
        <v>0</v>
      </c>
      <c r="N266"/>
    </row>
    <row r="267" spans="2:14" ht="15.75" hidden="1" outlineLevel="1" x14ac:dyDescent="0.25">
      <c r="B267" s="2" t="str">
        <f t="shared" si="324"/>
        <v>b</v>
      </c>
      <c r="C267" s="8" t="s">
        <v>0</v>
      </c>
      <c r="D267" s="9" t="s">
        <v>10</v>
      </c>
      <c r="E267" s="16">
        <v>0</v>
      </c>
      <c r="F267" s="16">
        <v>0</v>
      </c>
      <c r="G267" s="16">
        <v>0</v>
      </c>
      <c r="H267" s="16">
        <v>0</v>
      </c>
      <c r="I267" s="16">
        <v>0</v>
      </c>
      <c r="J267" s="211">
        <v>0</v>
      </c>
      <c r="K267" s="16">
        <f t="shared" si="322"/>
        <v>0</v>
      </c>
      <c r="L267" s="211">
        <v>0</v>
      </c>
      <c r="M267" s="16">
        <f t="shared" si="325"/>
        <v>0</v>
      </c>
      <c r="N267"/>
    </row>
    <row r="268" spans="2:14" ht="15.75" hidden="1" outlineLevel="1" x14ac:dyDescent="0.25">
      <c r="B268" s="2" t="str">
        <f t="shared" si="324"/>
        <v>b</v>
      </c>
      <c r="C268" s="8" t="s">
        <v>0</v>
      </c>
      <c r="D268" s="9" t="s">
        <v>11</v>
      </c>
      <c r="E268" s="16">
        <v>0</v>
      </c>
      <c r="F268" s="16">
        <v>0</v>
      </c>
      <c r="G268" s="16">
        <v>0</v>
      </c>
      <c r="H268" s="16">
        <v>0</v>
      </c>
      <c r="I268" s="16">
        <v>0</v>
      </c>
      <c r="J268" s="211">
        <v>0</v>
      </c>
      <c r="K268" s="16">
        <f t="shared" si="322"/>
        <v>0</v>
      </c>
      <c r="L268" s="211">
        <v>0</v>
      </c>
      <c r="M268" s="16">
        <f t="shared" si="325"/>
        <v>0</v>
      </c>
      <c r="N268"/>
    </row>
    <row r="269" spans="2:14" ht="15.75" hidden="1" outlineLevel="1" x14ac:dyDescent="0.25">
      <c r="B269" s="2" t="str">
        <f t="shared" si="324"/>
        <v>b</v>
      </c>
      <c r="C269" s="8" t="s">
        <v>0</v>
      </c>
      <c r="D269" s="9" t="s">
        <v>12</v>
      </c>
      <c r="E269" s="16">
        <v>0</v>
      </c>
      <c r="F269" s="16">
        <v>0</v>
      </c>
      <c r="G269" s="16">
        <v>0</v>
      </c>
      <c r="H269" s="16">
        <v>0</v>
      </c>
      <c r="I269" s="16">
        <v>0</v>
      </c>
      <c r="J269" s="211">
        <v>0</v>
      </c>
      <c r="K269" s="16">
        <f t="shared" si="322"/>
        <v>0</v>
      </c>
      <c r="L269" s="211">
        <v>0</v>
      </c>
      <c r="M269" s="16">
        <f t="shared" si="325"/>
        <v>0</v>
      </c>
      <c r="N269"/>
    </row>
    <row r="270" spans="2:14" ht="15.75" hidden="1" outlineLevel="1" x14ac:dyDescent="0.25">
      <c r="B270" s="2" t="str">
        <f t="shared" si="324"/>
        <v>b</v>
      </c>
      <c r="C270" s="8" t="s">
        <v>0</v>
      </c>
      <c r="D270" s="9" t="s">
        <v>13</v>
      </c>
      <c r="E270" s="16">
        <v>0</v>
      </c>
      <c r="F270" s="16">
        <v>0</v>
      </c>
      <c r="G270" s="16">
        <v>0</v>
      </c>
      <c r="H270" s="16">
        <v>0</v>
      </c>
      <c r="I270" s="16">
        <v>0</v>
      </c>
      <c r="J270" s="211">
        <v>0</v>
      </c>
      <c r="K270" s="16">
        <f t="shared" si="322"/>
        <v>0</v>
      </c>
      <c r="L270" s="211">
        <v>0</v>
      </c>
      <c r="M270" s="16">
        <f t="shared" si="325"/>
        <v>0</v>
      </c>
      <c r="N270"/>
    </row>
    <row r="271" spans="2:14" ht="18" hidden="1" outlineLevel="1" x14ac:dyDescent="0.25">
      <c r="B271" s="2" t="str">
        <f t="shared" si="324"/>
        <v>a</v>
      </c>
      <c r="C271" s="30" t="s">
        <v>0</v>
      </c>
      <c r="D271" s="31" t="s">
        <v>14</v>
      </c>
      <c r="E271" s="16">
        <f t="shared" ref="E271:I271" si="328">E272+E273</f>
        <v>5</v>
      </c>
      <c r="F271" s="16">
        <f t="shared" si="328"/>
        <v>6</v>
      </c>
      <c r="G271" s="16">
        <f t="shared" si="328"/>
        <v>5.13436</v>
      </c>
      <c r="H271" s="16">
        <f t="shared" si="328"/>
        <v>6</v>
      </c>
      <c r="I271" s="16">
        <f t="shared" si="328"/>
        <v>6</v>
      </c>
      <c r="J271" s="211">
        <f>J272+J273</f>
        <v>6</v>
      </c>
      <c r="K271" s="16">
        <f t="shared" si="322"/>
        <v>0</v>
      </c>
      <c r="L271" s="211">
        <f t="shared" ref="L271" si="329">L272+L273</f>
        <v>6</v>
      </c>
      <c r="M271" s="16">
        <f t="shared" si="325"/>
        <v>0</v>
      </c>
      <c r="N271"/>
    </row>
    <row r="272" spans="2:14" ht="36" hidden="1" outlineLevel="1" x14ac:dyDescent="0.25">
      <c r="B272" s="2" t="str">
        <f t="shared" si="324"/>
        <v>a</v>
      </c>
      <c r="C272" s="33" t="s">
        <v>0</v>
      </c>
      <c r="D272" s="34" t="s">
        <v>15</v>
      </c>
      <c r="E272" s="17">
        <v>5</v>
      </c>
      <c r="F272" s="17">
        <v>6</v>
      </c>
      <c r="G272" s="17">
        <v>5.13436</v>
      </c>
      <c r="H272" s="17">
        <v>6</v>
      </c>
      <c r="I272" s="17">
        <v>6</v>
      </c>
      <c r="J272" s="212">
        <v>6</v>
      </c>
      <c r="K272" s="17">
        <f t="shared" si="322"/>
        <v>0</v>
      </c>
      <c r="L272" s="212">
        <v>6</v>
      </c>
      <c r="M272" s="17">
        <f t="shared" si="325"/>
        <v>0</v>
      </c>
      <c r="N272"/>
    </row>
    <row r="273" spans="2:14" ht="30" hidden="1" outlineLevel="1" x14ac:dyDescent="0.25">
      <c r="B273" s="2" t="str">
        <f t="shared" si="324"/>
        <v>b</v>
      </c>
      <c r="C273" s="10" t="s">
        <v>0</v>
      </c>
      <c r="D273" s="11" t="s">
        <v>16</v>
      </c>
      <c r="E273" s="17">
        <v>0</v>
      </c>
      <c r="F273" s="17">
        <v>0</v>
      </c>
      <c r="G273" s="17">
        <v>0</v>
      </c>
      <c r="H273" s="17">
        <v>0</v>
      </c>
      <c r="I273" s="17">
        <v>0</v>
      </c>
      <c r="J273" s="212">
        <v>0</v>
      </c>
      <c r="K273" s="17">
        <f t="shared" si="322"/>
        <v>0</v>
      </c>
      <c r="L273" s="212">
        <v>0</v>
      </c>
      <c r="M273" s="17">
        <f t="shared" si="325"/>
        <v>0</v>
      </c>
      <c r="N273"/>
    </row>
    <row r="274" spans="2:14" ht="15.75" hidden="1" outlineLevel="1" x14ac:dyDescent="0.25">
      <c r="B274" s="2" t="str">
        <f t="shared" si="324"/>
        <v>b</v>
      </c>
      <c r="C274" s="6" t="s">
        <v>0</v>
      </c>
      <c r="D274" s="7" t="s">
        <v>17</v>
      </c>
      <c r="E274" s="15">
        <v>0</v>
      </c>
      <c r="F274" s="15">
        <v>0</v>
      </c>
      <c r="G274" s="15">
        <v>0</v>
      </c>
      <c r="H274" s="15">
        <v>0</v>
      </c>
      <c r="I274" s="15">
        <v>0</v>
      </c>
      <c r="J274" s="210">
        <v>0</v>
      </c>
      <c r="K274" s="15">
        <f t="shared" si="322"/>
        <v>0</v>
      </c>
      <c r="L274" s="210">
        <v>0</v>
      </c>
      <c r="M274" s="15">
        <f t="shared" si="325"/>
        <v>0</v>
      </c>
      <c r="N274"/>
    </row>
    <row r="275" spans="2:14" ht="15.75" hidden="1" outlineLevel="1" x14ac:dyDescent="0.25">
      <c r="B275" s="2" t="str">
        <f t="shared" si="324"/>
        <v>b</v>
      </c>
      <c r="C275" s="6" t="s">
        <v>0</v>
      </c>
      <c r="D275" s="7" t="s">
        <v>18</v>
      </c>
      <c r="E275" s="15">
        <v>0</v>
      </c>
      <c r="F275" s="15">
        <v>0</v>
      </c>
      <c r="G275" s="15">
        <v>0</v>
      </c>
      <c r="H275" s="15">
        <v>0</v>
      </c>
      <c r="I275" s="15">
        <v>0</v>
      </c>
      <c r="J275" s="210">
        <v>0</v>
      </c>
      <c r="K275" s="15">
        <f t="shared" si="322"/>
        <v>0</v>
      </c>
      <c r="L275" s="210">
        <v>0</v>
      </c>
      <c r="M275" s="15">
        <f t="shared" si="325"/>
        <v>0</v>
      </c>
      <c r="N275"/>
    </row>
    <row r="276" spans="2:14" ht="15.75" hidden="1" outlineLevel="1" x14ac:dyDescent="0.25">
      <c r="B276" s="2" t="str">
        <f t="shared" si="324"/>
        <v>b</v>
      </c>
      <c r="C276" s="6" t="s">
        <v>0</v>
      </c>
      <c r="D276" s="7" t="s">
        <v>19</v>
      </c>
      <c r="E276" s="15">
        <v>0</v>
      </c>
      <c r="F276" s="15">
        <v>0</v>
      </c>
      <c r="G276" s="15">
        <v>0</v>
      </c>
      <c r="H276" s="15">
        <v>0</v>
      </c>
      <c r="I276" s="15">
        <v>0</v>
      </c>
      <c r="J276" s="210">
        <v>0</v>
      </c>
      <c r="K276" s="15">
        <f t="shared" si="322"/>
        <v>0</v>
      </c>
      <c r="L276" s="210">
        <v>0</v>
      </c>
      <c r="M276" s="15">
        <f t="shared" si="325"/>
        <v>0</v>
      </c>
      <c r="N276"/>
    </row>
    <row r="277" spans="2:14" ht="54" hidden="1" outlineLevel="1" x14ac:dyDescent="0.25">
      <c r="B277" s="2" t="str">
        <f t="shared" si="324"/>
        <v>a</v>
      </c>
      <c r="C277" s="35" t="s">
        <v>49</v>
      </c>
      <c r="D277" s="36" t="s">
        <v>50</v>
      </c>
      <c r="E277" s="12">
        <f t="shared" ref="E277" si="330">E280+E290+E291+E292</f>
        <v>42</v>
      </c>
      <c r="F277" s="12">
        <f t="shared" ref="F277:I277" si="331">F280+F290+F291+F292</f>
        <v>42</v>
      </c>
      <c r="G277" s="12">
        <f t="shared" si="331"/>
        <v>29.643709999999999</v>
      </c>
      <c r="H277" s="12">
        <f t="shared" si="331"/>
        <v>55</v>
      </c>
      <c r="I277" s="12">
        <f t="shared" si="331"/>
        <v>55</v>
      </c>
      <c r="J277" s="208">
        <f>J280+J290+J291+J292</f>
        <v>55</v>
      </c>
      <c r="K277" s="12">
        <f t="shared" si="322"/>
        <v>0</v>
      </c>
      <c r="L277" s="208">
        <f t="shared" ref="L277" si="332">L280+L290+L291+L292</f>
        <v>55</v>
      </c>
      <c r="M277" s="12">
        <f t="shared" si="325"/>
        <v>0</v>
      </c>
      <c r="N277"/>
    </row>
    <row r="278" spans="2:14" ht="15.75" hidden="1" outlineLevel="1" x14ac:dyDescent="0.25">
      <c r="B278" s="2" t="str">
        <f t="shared" si="324"/>
        <v>b</v>
      </c>
      <c r="C278" s="4" t="s">
        <v>0</v>
      </c>
      <c r="D278" s="5" t="s">
        <v>5</v>
      </c>
      <c r="E278" s="14">
        <v>0</v>
      </c>
      <c r="F278" s="14">
        <v>0</v>
      </c>
      <c r="G278" s="14">
        <v>0</v>
      </c>
      <c r="H278" s="14">
        <v>0</v>
      </c>
      <c r="I278" s="14">
        <v>0</v>
      </c>
      <c r="J278" s="209">
        <v>0</v>
      </c>
      <c r="K278" s="14">
        <f t="shared" si="322"/>
        <v>0</v>
      </c>
      <c r="L278" s="209">
        <v>0</v>
      </c>
      <c r="M278" s="14">
        <f t="shared" si="325"/>
        <v>0</v>
      </c>
      <c r="N278"/>
    </row>
    <row r="279" spans="2:14" ht="15.75" hidden="1" outlineLevel="1" x14ac:dyDescent="0.25">
      <c r="B279" s="2" t="str">
        <f t="shared" si="324"/>
        <v>b</v>
      </c>
      <c r="C279" s="4" t="s">
        <v>0</v>
      </c>
      <c r="D279" s="5" t="s">
        <v>6</v>
      </c>
      <c r="E279" s="14">
        <v>0</v>
      </c>
      <c r="F279" s="14">
        <v>0</v>
      </c>
      <c r="G279" s="14">
        <v>0</v>
      </c>
      <c r="H279" s="14">
        <v>0</v>
      </c>
      <c r="I279" s="14">
        <v>0</v>
      </c>
      <c r="J279" s="209">
        <v>0</v>
      </c>
      <c r="K279" s="14">
        <f t="shared" si="322"/>
        <v>0</v>
      </c>
      <c r="L279" s="209">
        <v>0</v>
      </c>
      <c r="M279" s="14">
        <f t="shared" si="325"/>
        <v>0</v>
      </c>
      <c r="N279"/>
    </row>
    <row r="280" spans="2:14" ht="18" hidden="1" outlineLevel="1" x14ac:dyDescent="0.25">
      <c r="B280" s="2" t="str">
        <f t="shared" si="324"/>
        <v>a</v>
      </c>
      <c r="C280" s="28" t="s">
        <v>0</v>
      </c>
      <c r="D280" s="29" t="s">
        <v>7</v>
      </c>
      <c r="E280" s="15">
        <f t="shared" ref="E280:I280" si="333">E281+E282+E283+E284+E285+E286+E287</f>
        <v>42</v>
      </c>
      <c r="F280" s="15">
        <f t="shared" si="333"/>
        <v>42</v>
      </c>
      <c r="G280" s="15">
        <f t="shared" si="333"/>
        <v>29.643709999999999</v>
      </c>
      <c r="H280" s="15">
        <f t="shared" si="333"/>
        <v>55</v>
      </c>
      <c r="I280" s="15">
        <f t="shared" si="333"/>
        <v>55</v>
      </c>
      <c r="J280" s="210">
        <f>J281+J282+J283+J284+J285+J286+J287</f>
        <v>55</v>
      </c>
      <c r="K280" s="15">
        <f t="shared" si="322"/>
        <v>0</v>
      </c>
      <c r="L280" s="210">
        <f t="shared" ref="L280" si="334">L281+L282+L283+L284+L285+L286+L287</f>
        <v>55</v>
      </c>
      <c r="M280" s="15">
        <f t="shared" si="325"/>
        <v>0</v>
      </c>
      <c r="N280"/>
    </row>
    <row r="281" spans="2:14" ht="15.75" hidden="1" outlineLevel="1" x14ac:dyDescent="0.25">
      <c r="B281" s="2" t="str">
        <f t="shared" si="324"/>
        <v>b</v>
      </c>
      <c r="C281" s="8" t="s">
        <v>0</v>
      </c>
      <c r="D281" s="9" t="s">
        <v>8</v>
      </c>
      <c r="E281" s="16">
        <v>0</v>
      </c>
      <c r="F281" s="16">
        <v>0</v>
      </c>
      <c r="G281" s="16">
        <v>0</v>
      </c>
      <c r="H281" s="16">
        <v>0</v>
      </c>
      <c r="I281" s="16">
        <v>0</v>
      </c>
      <c r="J281" s="211">
        <v>0</v>
      </c>
      <c r="K281" s="16">
        <f t="shared" si="322"/>
        <v>0</v>
      </c>
      <c r="L281" s="211">
        <v>0</v>
      </c>
      <c r="M281" s="16">
        <f t="shared" si="325"/>
        <v>0</v>
      </c>
      <c r="N281"/>
    </row>
    <row r="282" spans="2:14" ht="18" hidden="1" outlineLevel="1" x14ac:dyDescent="0.25">
      <c r="B282" s="2" t="str">
        <f t="shared" si="324"/>
        <v>a</v>
      </c>
      <c r="C282" s="30" t="s">
        <v>0</v>
      </c>
      <c r="D282" s="31" t="s">
        <v>9</v>
      </c>
      <c r="E282" s="16">
        <v>41</v>
      </c>
      <c r="F282" s="16">
        <v>41</v>
      </c>
      <c r="G282" s="16">
        <v>28.738109999999999</v>
      </c>
      <c r="H282" s="16">
        <v>54</v>
      </c>
      <c r="I282" s="16">
        <v>54</v>
      </c>
      <c r="J282" s="211">
        <v>54</v>
      </c>
      <c r="K282" s="16">
        <f t="shared" si="322"/>
        <v>0</v>
      </c>
      <c r="L282" s="211">
        <v>54</v>
      </c>
      <c r="M282" s="16">
        <f t="shared" si="325"/>
        <v>0</v>
      </c>
      <c r="N282"/>
    </row>
    <row r="283" spans="2:14" ht="15.75" hidden="1" outlineLevel="1" x14ac:dyDescent="0.25">
      <c r="B283" s="2" t="str">
        <f t="shared" si="324"/>
        <v>b</v>
      </c>
      <c r="C283" s="8" t="s">
        <v>0</v>
      </c>
      <c r="D283" s="9" t="s">
        <v>10</v>
      </c>
      <c r="E283" s="16">
        <v>0</v>
      </c>
      <c r="F283" s="16">
        <v>0</v>
      </c>
      <c r="G283" s="16">
        <v>0</v>
      </c>
      <c r="H283" s="16">
        <v>0</v>
      </c>
      <c r="I283" s="16">
        <v>0</v>
      </c>
      <c r="J283" s="211">
        <v>0</v>
      </c>
      <c r="K283" s="16">
        <f t="shared" si="322"/>
        <v>0</v>
      </c>
      <c r="L283" s="211">
        <v>0</v>
      </c>
      <c r="M283" s="16">
        <f t="shared" si="325"/>
        <v>0</v>
      </c>
      <c r="N283"/>
    </row>
    <row r="284" spans="2:14" ht="15.75" hidden="1" outlineLevel="1" x14ac:dyDescent="0.25">
      <c r="B284" s="2" t="str">
        <f t="shared" si="324"/>
        <v>b</v>
      </c>
      <c r="C284" s="8" t="s">
        <v>0</v>
      </c>
      <c r="D284" s="9" t="s">
        <v>11</v>
      </c>
      <c r="E284" s="16">
        <v>0</v>
      </c>
      <c r="F284" s="16">
        <v>0</v>
      </c>
      <c r="G284" s="16">
        <v>0</v>
      </c>
      <c r="H284" s="16">
        <v>0</v>
      </c>
      <c r="I284" s="16">
        <v>0</v>
      </c>
      <c r="J284" s="211">
        <v>0</v>
      </c>
      <c r="K284" s="16">
        <f t="shared" si="322"/>
        <v>0</v>
      </c>
      <c r="L284" s="211">
        <v>0</v>
      </c>
      <c r="M284" s="16">
        <f t="shared" si="325"/>
        <v>0</v>
      </c>
      <c r="N284"/>
    </row>
    <row r="285" spans="2:14" ht="15.75" hidden="1" outlineLevel="1" x14ac:dyDescent="0.25">
      <c r="B285" s="2" t="str">
        <f t="shared" si="324"/>
        <v>b</v>
      </c>
      <c r="C285" s="8" t="s">
        <v>0</v>
      </c>
      <c r="D285" s="9" t="s">
        <v>12</v>
      </c>
      <c r="E285" s="16">
        <v>0</v>
      </c>
      <c r="F285" s="16">
        <v>0</v>
      </c>
      <c r="G285" s="16">
        <v>0</v>
      </c>
      <c r="H285" s="16">
        <v>0</v>
      </c>
      <c r="I285" s="16">
        <v>0</v>
      </c>
      <c r="J285" s="211">
        <v>0</v>
      </c>
      <c r="K285" s="16">
        <f t="shared" si="322"/>
        <v>0</v>
      </c>
      <c r="L285" s="211">
        <v>0</v>
      </c>
      <c r="M285" s="16">
        <f t="shared" si="325"/>
        <v>0</v>
      </c>
      <c r="N285"/>
    </row>
    <row r="286" spans="2:14" ht="15.75" hidden="1" outlineLevel="1" x14ac:dyDescent="0.25">
      <c r="B286" s="2" t="str">
        <f t="shared" si="324"/>
        <v>b</v>
      </c>
      <c r="C286" s="8" t="s">
        <v>0</v>
      </c>
      <c r="D286" s="9" t="s">
        <v>13</v>
      </c>
      <c r="E286" s="16">
        <v>0</v>
      </c>
      <c r="F286" s="16">
        <v>0</v>
      </c>
      <c r="G286" s="16">
        <v>0</v>
      </c>
      <c r="H286" s="16">
        <v>0</v>
      </c>
      <c r="I286" s="16">
        <v>0</v>
      </c>
      <c r="J286" s="211">
        <v>0</v>
      </c>
      <c r="K286" s="16">
        <f t="shared" si="322"/>
        <v>0</v>
      </c>
      <c r="L286" s="211">
        <v>0</v>
      </c>
      <c r="M286" s="16">
        <f t="shared" si="325"/>
        <v>0</v>
      </c>
      <c r="N286"/>
    </row>
    <row r="287" spans="2:14" ht="18" hidden="1" outlineLevel="1" x14ac:dyDescent="0.25">
      <c r="B287" s="2" t="str">
        <f t="shared" si="324"/>
        <v>a</v>
      </c>
      <c r="C287" s="30" t="s">
        <v>0</v>
      </c>
      <c r="D287" s="31" t="s">
        <v>14</v>
      </c>
      <c r="E287" s="16">
        <f t="shared" ref="E287:I287" si="335">E288+E289</f>
        <v>1</v>
      </c>
      <c r="F287" s="16">
        <f t="shared" si="335"/>
        <v>1</v>
      </c>
      <c r="G287" s="16">
        <f t="shared" si="335"/>
        <v>0.90560000000000007</v>
      </c>
      <c r="H287" s="16">
        <f t="shared" si="335"/>
        <v>1</v>
      </c>
      <c r="I287" s="16">
        <f t="shared" si="335"/>
        <v>1</v>
      </c>
      <c r="J287" s="211">
        <f>J288+J289</f>
        <v>1</v>
      </c>
      <c r="K287" s="16">
        <f t="shared" si="322"/>
        <v>0</v>
      </c>
      <c r="L287" s="211">
        <f t="shared" ref="L287" si="336">L288+L289</f>
        <v>1</v>
      </c>
      <c r="M287" s="16">
        <f t="shared" si="325"/>
        <v>0</v>
      </c>
      <c r="N287"/>
    </row>
    <row r="288" spans="2:14" ht="36" hidden="1" outlineLevel="1" x14ac:dyDescent="0.25">
      <c r="B288" s="2" t="str">
        <f t="shared" si="324"/>
        <v>a</v>
      </c>
      <c r="C288" s="33" t="s">
        <v>0</v>
      </c>
      <c r="D288" s="34" t="s">
        <v>15</v>
      </c>
      <c r="E288" s="17">
        <v>1</v>
      </c>
      <c r="F288" s="17">
        <v>1</v>
      </c>
      <c r="G288" s="17">
        <v>0.90560000000000007</v>
      </c>
      <c r="H288" s="17">
        <v>1</v>
      </c>
      <c r="I288" s="17">
        <v>1</v>
      </c>
      <c r="J288" s="212">
        <v>1</v>
      </c>
      <c r="K288" s="17">
        <f t="shared" si="322"/>
        <v>0</v>
      </c>
      <c r="L288" s="212">
        <v>1</v>
      </c>
      <c r="M288" s="17">
        <f t="shared" si="325"/>
        <v>0</v>
      </c>
      <c r="N288"/>
    </row>
    <row r="289" spans="2:14" ht="30" hidden="1" outlineLevel="1" x14ac:dyDescent="0.25">
      <c r="B289" s="2" t="str">
        <f t="shared" si="324"/>
        <v>b</v>
      </c>
      <c r="C289" s="10" t="s">
        <v>0</v>
      </c>
      <c r="D289" s="11" t="s">
        <v>16</v>
      </c>
      <c r="E289" s="17">
        <v>0</v>
      </c>
      <c r="F289" s="17">
        <v>0</v>
      </c>
      <c r="G289" s="17">
        <v>0</v>
      </c>
      <c r="H289" s="17">
        <v>0</v>
      </c>
      <c r="I289" s="17">
        <v>0</v>
      </c>
      <c r="J289" s="212">
        <v>0</v>
      </c>
      <c r="K289" s="17">
        <f t="shared" si="322"/>
        <v>0</v>
      </c>
      <c r="L289" s="212">
        <v>0</v>
      </c>
      <c r="M289" s="17">
        <f t="shared" si="325"/>
        <v>0</v>
      </c>
      <c r="N289"/>
    </row>
    <row r="290" spans="2:14" ht="15.75" hidden="1" outlineLevel="1" x14ac:dyDescent="0.25">
      <c r="B290" s="2" t="str">
        <f t="shared" si="324"/>
        <v>b</v>
      </c>
      <c r="C290" s="6" t="s">
        <v>0</v>
      </c>
      <c r="D290" s="7" t="s">
        <v>17</v>
      </c>
      <c r="E290" s="15">
        <v>0</v>
      </c>
      <c r="F290" s="15">
        <v>0</v>
      </c>
      <c r="G290" s="15">
        <v>0</v>
      </c>
      <c r="H290" s="15">
        <v>0</v>
      </c>
      <c r="I290" s="15">
        <v>0</v>
      </c>
      <c r="J290" s="210">
        <v>0</v>
      </c>
      <c r="K290" s="15">
        <f t="shared" si="322"/>
        <v>0</v>
      </c>
      <c r="L290" s="210">
        <v>0</v>
      </c>
      <c r="M290" s="15">
        <f t="shared" si="325"/>
        <v>0</v>
      </c>
      <c r="N290"/>
    </row>
    <row r="291" spans="2:14" ht="15.75" hidden="1" outlineLevel="1" x14ac:dyDescent="0.25">
      <c r="B291" s="2" t="str">
        <f t="shared" si="324"/>
        <v>b</v>
      </c>
      <c r="C291" s="6" t="s">
        <v>0</v>
      </c>
      <c r="D291" s="7" t="s">
        <v>18</v>
      </c>
      <c r="E291" s="15">
        <v>0</v>
      </c>
      <c r="F291" s="15">
        <v>0</v>
      </c>
      <c r="G291" s="15">
        <v>0</v>
      </c>
      <c r="H291" s="15">
        <v>0</v>
      </c>
      <c r="I291" s="15">
        <v>0</v>
      </c>
      <c r="J291" s="210">
        <v>0</v>
      </c>
      <c r="K291" s="15">
        <f t="shared" si="322"/>
        <v>0</v>
      </c>
      <c r="L291" s="210">
        <v>0</v>
      </c>
      <c r="M291" s="15">
        <f t="shared" si="325"/>
        <v>0</v>
      </c>
      <c r="N291"/>
    </row>
    <row r="292" spans="2:14" ht="15.75" hidden="1" outlineLevel="1" x14ac:dyDescent="0.25">
      <c r="B292" s="2" t="str">
        <f t="shared" si="324"/>
        <v>b</v>
      </c>
      <c r="C292" s="6" t="s">
        <v>0</v>
      </c>
      <c r="D292" s="7" t="s">
        <v>19</v>
      </c>
      <c r="E292" s="15">
        <v>0</v>
      </c>
      <c r="F292" s="15">
        <v>0</v>
      </c>
      <c r="G292" s="15">
        <v>0</v>
      </c>
      <c r="H292" s="15">
        <v>0</v>
      </c>
      <c r="I292" s="15">
        <v>0</v>
      </c>
      <c r="J292" s="210">
        <v>0</v>
      </c>
      <c r="K292" s="15">
        <f t="shared" si="322"/>
        <v>0</v>
      </c>
      <c r="L292" s="210">
        <v>0</v>
      </c>
      <c r="M292" s="15">
        <f t="shared" si="325"/>
        <v>0</v>
      </c>
      <c r="N292"/>
    </row>
    <row r="293" spans="2:14" ht="54" hidden="1" outlineLevel="1" x14ac:dyDescent="0.25">
      <c r="B293" s="2" t="str">
        <f t="shared" si="324"/>
        <v>a</v>
      </c>
      <c r="C293" s="35" t="s">
        <v>51</v>
      </c>
      <c r="D293" s="36" t="s">
        <v>52</v>
      </c>
      <c r="E293" s="12">
        <f t="shared" ref="E293" si="337">E296+E306+E307+E308</f>
        <v>37</v>
      </c>
      <c r="F293" s="12">
        <f t="shared" ref="F293:I293" si="338">F296+F306+F307+F308</f>
        <v>44</v>
      </c>
      <c r="G293" s="12">
        <f t="shared" si="338"/>
        <v>38.593359999999997</v>
      </c>
      <c r="H293" s="12">
        <f t="shared" si="338"/>
        <v>63</v>
      </c>
      <c r="I293" s="12">
        <f t="shared" si="338"/>
        <v>63</v>
      </c>
      <c r="J293" s="208">
        <f>J296+J306+J307+J308</f>
        <v>63</v>
      </c>
      <c r="K293" s="12">
        <f t="shared" si="322"/>
        <v>0</v>
      </c>
      <c r="L293" s="208">
        <f t="shared" ref="L293" si="339">L296+L306+L307+L308</f>
        <v>63</v>
      </c>
      <c r="M293" s="12">
        <f t="shared" si="325"/>
        <v>0</v>
      </c>
      <c r="N293"/>
    </row>
    <row r="294" spans="2:14" ht="15.75" hidden="1" outlineLevel="1" x14ac:dyDescent="0.25">
      <c r="B294" s="2" t="str">
        <f t="shared" si="324"/>
        <v>b</v>
      </c>
      <c r="C294" s="4" t="s">
        <v>0</v>
      </c>
      <c r="D294" s="5" t="s">
        <v>5</v>
      </c>
      <c r="E294" s="14">
        <v>0</v>
      </c>
      <c r="F294" s="14">
        <v>0</v>
      </c>
      <c r="G294" s="14">
        <v>0</v>
      </c>
      <c r="H294" s="14">
        <v>0</v>
      </c>
      <c r="I294" s="14">
        <v>0</v>
      </c>
      <c r="J294" s="209">
        <v>0</v>
      </c>
      <c r="K294" s="14">
        <f t="shared" si="322"/>
        <v>0</v>
      </c>
      <c r="L294" s="209">
        <v>0</v>
      </c>
      <c r="M294" s="14">
        <f t="shared" si="325"/>
        <v>0</v>
      </c>
      <c r="N294"/>
    </row>
    <row r="295" spans="2:14" ht="15.75" hidden="1" outlineLevel="1" x14ac:dyDescent="0.25">
      <c r="B295" s="2" t="str">
        <f t="shared" si="324"/>
        <v>b</v>
      </c>
      <c r="C295" s="4" t="s">
        <v>0</v>
      </c>
      <c r="D295" s="5" t="s">
        <v>6</v>
      </c>
      <c r="E295" s="14">
        <v>0</v>
      </c>
      <c r="F295" s="14">
        <v>0</v>
      </c>
      <c r="G295" s="14">
        <v>0</v>
      </c>
      <c r="H295" s="14">
        <v>0</v>
      </c>
      <c r="I295" s="14">
        <v>0</v>
      </c>
      <c r="J295" s="209">
        <v>0</v>
      </c>
      <c r="K295" s="14">
        <f t="shared" si="322"/>
        <v>0</v>
      </c>
      <c r="L295" s="209">
        <v>0</v>
      </c>
      <c r="M295" s="14">
        <f t="shared" si="325"/>
        <v>0</v>
      </c>
      <c r="N295"/>
    </row>
    <row r="296" spans="2:14" ht="18" hidden="1" outlineLevel="1" x14ac:dyDescent="0.25">
      <c r="B296" s="2" t="str">
        <f t="shared" si="324"/>
        <v>a</v>
      </c>
      <c r="C296" s="28" t="s">
        <v>0</v>
      </c>
      <c r="D296" s="29" t="s">
        <v>7</v>
      </c>
      <c r="E296" s="15">
        <f t="shared" ref="E296:I296" si="340">E297+E298+E299+E300+E301+E302+E303</f>
        <v>37</v>
      </c>
      <c r="F296" s="15">
        <f t="shared" si="340"/>
        <v>44</v>
      </c>
      <c r="G296" s="15">
        <f t="shared" si="340"/>
        <v>38.593359999999997</v>
      </c>
      <c r="H296" s="15">
        <f t="shared" si="340"/>
        <v>63</v>
      </c>
      <c r="I296" s="15">
        <f t="shared" si="340"/>
        <v>63</v>
      </c>
      <c r="J296" s="210">
        <f>J297+J298+J299+J300+J301+J302+J303</f>
        <v>63</v>
      </c>
      <c r="K296" s="15">
        <f t="shared" si="322"/>
        <v>0</v>
      </c>
      <c r="L296" s="210">
        <f t="shared" ref="L296" si="341">L297+L298+L299+L300+L301+L302+L303</f>
        <v>63</v>
      </c>
      <c r="M296" s="15">
        <f t="shared" si="325"/>
        <v>0</v>
      </c>
      <c r="N296"/>
    </row>
    <row r="297" spans="2:14" ht="15.75" hidden="1" outlineLevel="1" x14ac:dyDescent="0.25">
      <c r="B297" s="2" t="str">
        <f t="shared" si="324"/>
        <v>b</v>
      </c>
      <c r="C297" s="8" t="s">
        <v>0</v>
      </c>
      <c r="D297" s="9" t="s">
        <v>8</v>
      </c>
      <c r="E297" s="16">
        <v>0</v>
      </c>
      <c r="F297" s="16">
        <v>0</v>
      </c>
      <c r="G297" s="16">
        <v>0</v>
      </c>
      <c r="H297" s="16">
        <v>0</v>
      </c>
      <c r="I297" s="16">
        <v>0</v>
      </c>
      <c r="J297" s="211">
        <v>0</v>
      </c>
      <c r="K297" s="16">
        <f t="shared" si="322"/>
        <v>0</v>
      </c>
      <c r="L297" s="211">
        <v>0</v>
      </c>
      <c r="M297" s="16">
        <f t="shared" si="325"/>
        <v>0</v>
      </c>
      <c r="N297"/>
    </row>
    <row r="298" spans="2:14" ht="18" hidden="1" outlineLevel="1" x14ac:dyDescent="0.25">
      <c r="B298" s="2" t="str">
        <f t="shared" si="324"/>
        <v>a</v>
      </c>
      <c r="C298" s="30" t="s">
        <v>0</v>
      </c>
      <c r="D298" s="31" t="s">
        <v>9</v>
      </c>
      <c r="E298" s="16">
        <v>36</v>
      </c>
      <c r="F298" s="16">
        <v>43</v>
      </c>
      <c r="G298" s="16">
        <v>37.769179999999999</v>
      </c>
      <c r="H298" s="16">
        <v>62</v>
      </c>
      <c r="I298" s="16">
        <v>62</v>
      </c>
      <c r="J298" s="211">
        <v>62</v>
      </c>
      <c r="K298" s="16">
        <f t="shared" si="322"/>
        <v>0</v>
      </c>
      <c r="L298" s="211">
        <v>62</v>
      </c>
      <c r="M298" s="16">
        <f t="shared" si="325"/>
        <v>0</v>
      </c>
      <c r="N298"/>
    </row>
    <row r="299" spans="2:14" ht="15.75" hidden="1" outlineLevel="1" x14ac:dyDescent="0.25">
      <c r="B299" s="2" t="str">
        <f t="shared" si="324"/>
        <v>b</v>
      </c>
      <c r="C299" s="8" t="s">
        <v>0</v>
      </c>
      <c r="D299" s="9" t="s">
        <v>10</v>
      </c>
      <c r="E299" s="16">
        <v>0</v>
      </c>
      <c r="F299" s="16">
        <v>0</v>
      </c>
      <c r="G299" s="16">
        <v>0</v>
      </c>
      <c r="H299" s="16">
        <v>0</v>
      </c>
      <c r="I299" s="16">
        <v>0</v>
      </c>
      <c r="J299" s="211">
        <v>0</v>
      </c>
      <c r="K299" s="16">
        <f t="shared" si="322"/>
        <v>0</v>
      </c>
      <c r="L299" s="211">
        <v>0</v>
      </c>
      <c r="M299" s="16">
        <f t="shared" si="325"/>
        <v>0</v>
      </c>
      <c r="N299"/>
    </row>
    <row r="300" spans="2:14" ht="15.75" hidden="1" outlineLevel="1" x14ac:dyDescent="0.25">
      <c r="B300" s="2" t="str">
        <f t="shared" si="324"/>
        <v>b</v>
      </c>
      <c r="C300" s="8" t="s">
        <v>0</v>
      </c>
      <c r="D300" s="9" t="s">
        <v>11</v>
      </c>
      <c r="E300" s="16">
        <v>0</v>
      </c>
      <c r="F300" s="16">
        <v>0</v>
      </c>
      <c r="G300" s="16">
        <v>0</v>
      </c>
      <c r="H300" s="16">
        <v>0</v>
      </c>
      <c r="I300" s="16">
        <v>0</v>
      </c>
      <c r="J300" s="211">
        <v>0</v>
      </c>
      <c r="K300" s="16">
        <f t="shared" si="322"/>
        <v>0</v>
      </c>
      <c r="L300" s="211">
        <v>0</v>
      </c>
      <c r="M300" s="16">
        <f t="shared" si="325"/>
        <v>0</v>
      </c>
      <c r="N300"/>
    </row>
    <row r="301" spans="2:14" ht="15.75" hidden="1" outlineLevel="1" x14ac:dyDescent="0.25">
      <c r="B301" s="2" t="str">
        <f t="shared" si="324"/>
        <v>b</v>
      </c>
      <c r="C301" s="8" t="s">
        <v>0</v>
      </c>
      <c r="D301" s="9" t="s">
        <v>12</v>
      </c>
      <c r="E301" s="16">
        <v>0</v>
      </c>
      <c r="F301" s="16">
        <v>0</v>
      </c>
      <c r="G301" s="16">
        <v>0</v>
      </c>
      <c r="H301" s="16">
        <v>0</v>
      </c>
      <c r="I301" s="16">
        <v>0</v>
      </c>
      <c r="J301" s="211">
        <v>0</v>
      </c>
      <c r="K301" s="16">
        <f t="shared" si="322"/>
        <v>0</v>
      </c>
      <c r="L301" s="211">
        <v>0</v>
      </c>
      <c r="M301" s="16">
        <f t="shared" si="325"/>
        <v>0</v>
      </c>
      <c r="N301"/>
    </row>
    <row r="302" spans="2:14" ht="15.75" hidden="1" outlineLevel="1" x14ac:dyDescent="0.25">
      <c r="B302" s="2" t="str">
        <f t="shared" si="324"/>
        <v>b</v>
      </c>
      <c r="C302" s="8" t="s">
        <v>0</v>
      </c>
      <c r="D302" s="9" t="s">
        <v>13</v>
      </c>
      <c r="E302" s="16">
        <v>0</v>
      </c>
      <c r="F302" s="16">
        <v>0</v>
      </c>
      <c r="G302" s="16">
        <v>0</v>
      </c>
      <c r="H302" s="16">
        <v>0</v>
      </c>
      <c r="I302" s="16">
        <v>0</v>
      </c>
      <c r="J302" s="211">
        <v>0</v>
      </c>
      <c r="K302" s="16">
        <f t="shared" si="322"/>
        <v>0</v>
      </c>
      <c r="L302" s="211">
        <v>0</v>
      </c>
      <c r="M302" s="16">
        <f t="shared" si="325"/>
        <v>0</v>
      </c>
      <c r="N302"/>
    </row>
    <row r="303" spans="2:14" ht="18" hidden="1" outlineLevel="1" x14ac:dyDescent="0.25">
      <c r="B303" s="2" t="str">
        <f t="shared" si="324"/>
        <v>a</v>
      </c>
      <c r="C303" s="30" t="s">
        <v>0</v>
      </c>
      <c r="D303" s="31" t="s">
        <v>14</v>
      </c>
      <c r="E303" s="16">
        <f t="shared" ref="E303:I303" si="342">E304+E305</f>
        <v>1</v>
      </c>
      <c r="F303" s="16">
        <f t="shared" si="342"/>
        <v>1</v>
      </c>
      <c r="G303" s="16">
        <f t="shared" si="342"/>
        <v>0.82417999999999991</v>
      </c>
      <c r="H303" s="16">
        <f t="shared" si="342"/>
        <v>1</v>
      </c>
      <c r="I303" s="16">
        <f t="shared" si="342"/>
        <v>1</v>
      </c>
      <c r="J303" s="211">
        <f>J304+J305</f>
        <v>1</v>
      </c>
      <c r="K303" s="16">
        <f t="shared" si="322"/>
        <v>0</v>
      </c>
      <c r="L303" s="211">
        <f t="shared" ref="L303" si="343">L304+L305</f>
        <v>1</v>
      </c>
      <c r="M303" s="16">
        <f t="shared" si="325"/>
        <v>0</v>
      </c>
      <c r="N303"/>
    </row>
    <row r="304" spans="2:14" ht="36" hidden="1" outlineLevel="1" x14ac:dyDescent="0.25">
      <c r="B304" s="2" t="str">
        <f t="shared" si="324"/>
        <v>a</v>
      </c>
      <c r="C304" s="33" t="s">
        <v>0</v>
      </c>
      <c r="D304" s="34" t="s">
        <v>15</v>
      </c>
      <c r="E304" s="17">
        <v>1</v>
      </c>
      <c r="F304" s="17">
        <v>1</v>
      </c>
      <c r="G304" s="17">
        <v>0.82417999999999991</v>
      </c>
      <c r="H304" s="17">
        <v>1</v>
      </c>
      <c r="I304" s="17">
        <v>1</v>
      </c>
      <c r="J304" s="212">
        <v>1</v>
      </c>
      <c r="K304" s="17">
        <f t="shared" si="322"/>
        <v>0</v>
      </c>
      <c r="L304" s="212">
        <v>1</v>
      </c>
      <c r="M304" s="17">
        <f t="shared" si="325"/>
        <v>0</v>
      </c>
      <c r="N304"/>
    </row>
    <row r="305" spans="2:14" ht="30" hidden="1" outlineLevel="1" x14ac:dyDescent="0.25">
      <c r="B305" s="2" t="str">
        <f t="shared" si="324"/>
        <v>b</v>
      </c>
      <c r="C305" s="10" t="s">
        <v>0</v>
      </c>
      <c r="D305" s="11" t="s">
        <v>16</v>
      </c>
      <c r="E305" s="17">
        <v>0</v>
      </c>
      <c r="F305" s="17">
        <v>0</v>
      </c>
      <c r="G305" s="17">
        <v>0</v>
      </c>
      <c r="H305" s="17">
        <v>0</v>
      </c>
      <c r="I305" s="17">
        <v>0</v>
      </c>
      <c r="J305" s="212">
        <v>0</v>
      </c>
      <c r="K305" s="17">
        <f t="shared" si="322"/>
        <v>0</v>
      </c>
      <c r="L305" s="212">
        <v>0</v>
      </c>
      <c r="M305" s="17">
        <f t="shared" si="325"/>
        <v>0</v>
      </c>
      <c r="N305"/>
    </row>
    <row r="306" spans="2:14" ht="15.75" hidden="1" outlineLevel="1" x14ac:dyDescent="0.25">
      <c r="B306" s="2" t="str">
        <f t="shared" si="324"/>
        <v>b</v>
      </c>
      <c r="C306" s="6" t="s">
        <v>0</v>
      </c>
      <c r="D306" s="7" t="s">
        <v>17</v>
      </c>
      <c r="E306" s="15">
        <v>0</v>
      </c>
      <c r="F306" s="15">
        <v>0</v>
      </c>
      <c r="G306" s="15">
        <v>0</v>
      </c>
      <c r="H306" s="15">
        <v>0</v>
      </c>
      <c r="I306" s="15">
        <v>0</v>
      </c>
      <c r="J306" s="210">
        <v>0</v>
      </c>
      <c r="K306" s="15">
        <f t="shared" si="322"/>
        <v>0</v>
      </c>
      <c r="L306" s="210">
        <v>0</v>
      </c>
      <c r="M306" s="15">
        <f t="shared" si="325"/>
        <v>0</v>
      </c>
      <c r="N306"/>
    </row>
    <row r="307" spans="2:14" ht="15.75" hidden="1" outlineLevel="1" x14ac:dyDescent="0.25">
      <c r="B307" s="2" t="str">
        <f t="shared" si="324"/>
        <v>b</v>
      </c>
      <c r="C307" s="6" t="s">
        <v>0</v>
      </c>
      <c r="D307" s="7" t="s">
        <v>18</v>
      </c>
      <c r="E307" s="15">
        <v>0</v>
      </c>
      <c r="F307" s="15">
        <v>0</v>
      </c>
      <c r="G307" s="15">
        <v>0</v>
      </c>
      <c r="H307" s="15">
        <v>0</v>
      </c>
      <c r="I307" s="15">
        <v>0</v>
      </c>
      <c r="J307" s="210">
        <v>0</v>
      </c>
      <c r="K307" s="15">
        <f t="shared" si="322"/>
        <v>0</v>
      </c>
      <c r="L307" s="210">
        <v>0</v>
      </c>
      <c r="M307" s="15">
        <f t="shared" si="325"/>
        <v>0</v>
      </c>
      <c r="N307"/>
    </row>
    <row r="308" spans="2:14" ht="15.75" hidden="1" outlineLevel="1" x14ac:dyDescent="0.25">
      <c r="B308" s="2" t="str">
        <f t="shared" si="324"/>
        <v>b</v>
      </c>
      <c r="C308" s="6" t="s">
        <v>0</v>
      </c>
      <c r="D308" s="7" t="s">
        <v>19</v>
      </c>
      <c r="E308" s="15">
        <v>0</v>
      </c>
      <c r="F308" s="15">
        <v>0</v>
      </c>
      <c r="G308" s="15">
        <v>0</v>
      </c>
      <c r="H308" s="15">
        <v>0</v>
      </c>
      <c r="I308" s="15">
        <v>0</v>
      </c>
      <c r="J308" s="210">
        <v>0</v>
      </c>
      <c r="K308" s="15">
        <f t="shared" si="322"/>
        <v>0</v>
      </c>
      <c r="L308" s="210">
        <v>0</v>
      </c>
      <c r="M308" s="15">
        <f t="shared" si="325"/>
        <v>0</v>
      </c>
      <c r="N308"/>
    </row>
    <row r="309" spans="2:14" ht="36" hidden="1" outlineLevel="1" x14ac:dyDescent="0.25">
      <c r="B309" s="2" t="str">
        <f t="shared" si="324"/>
        <v>a</v>
      </c>
      <c r="C309" s="35" t="s">
        <v>53</v>
      </c>
      <c r="D309" s="36" t="s">
        <v>54</v>
      </c>
      <c r="E309" s="12">
        <f t="shared" ref="E309" si="344">E312+E322+E323+E324</f>
        <v>22</v>
      </c>
      <c r="F309" s="12">
        <f t="shared" ref="F309:I309" si="345">F312+F322+F323+F324</f>
        <v>29</v>
      </c>
      <c r="G309" s="12">
        <f t="shared" si="345"/>
        <v>22.89424</v>
      </c>
      <c r="H309" s="12">
        <f t="shared" si="345"/>
        <v>40</v>
      </c>
      <c r="I309" s="12">
        <f t="shared" si="345"/>
        <v>40</v>
      </c>
      <c r="J309" s="208">
        <f>J312+J322+J323+J324</f>
        <v>40</v>
      </c>
      <c r="K309" s="12">
        <f t="shared" si="322"/>
        <v>0</v>
      </c>
      <c r="L309" s="208">
        <f t="shared" ref="L309" si="346">L312+L322+L323+L324</f>
        <v>40</v>
      </c>
      <c r="M309" s="12">
        <f t="shared" si="325"/>
        <v>0</v>
      </c>
      <c r="N309"/>
    </row>
    <row r="310" spans="2:14" ht="15.75" hidden="1" outlineLevel="1" x14ac:dyDescent="0.25">
      <c r="B310" s="2" t="str">
        <f t="shared" si="324"/>
        <v>b</v>
      </c>
      <c r="C310" s="4" t="s">
        <v>0</v>
      </c>
      <c r="D310" s="5" t="s">
        <v>5</v>
      </c>
      <c r="E310" s="14">
        <v>0</v>
      </c>
      <c r="F310" s="14">
        <v>0</v>
      </c>
      <c r="G310" s="14">
        <v>0</v>
      </c>
      <c r="H310" s="14">
        <v>0</v>
      </c>
      <c r="I310" s="14">
        <v>0</v>
      </c>
      <c r="J310" s="209">
        <v>0</v>
      </c>
      <c r="K310" s="14">
        <f t="shared" si="322"/>
        <v>0</v>
      </c>
      <c r="L310" s="209">
        <v>0</v>
      </c>
      <c r="M310" s="14">
        <f t="shared" si="325"/>
        <v>0</v>
      </c>
      <c r="N310"/>
    </row>
    <row r="311" spans="2:14" ht="15.75" hidden="1" outlineLevel="1" x14ac:dyDescent="0.25">
      <c r="B311" s="2" t="str">
        <f t="shared" si="324"/>
        <v>b</v>
      </c>
      <c r="C311" s="4" t="s">
        <v>0</v>
      </c>
      <c r="D311" s="5" t="s">
        <v>6</v>
      </c>
      <c r="E311" s="14">
        <v>0</v>
      </c>
      <c r="F311" s="14">
        <v>0</v>
      </c>
      <c r="G311" s="14">
        <v>0</v>
      </c>
      <c r="H311" s="14">
        <v>0</v>
      </c>
      <c r="I311" s="14">
        <v>0</v>
      </c>
      <c r="J311" s="209">
        <v>0</v>
      </c>
      <c r="K311" s="14">
        <f t="shared" si="322"/>
        <v>0</v>
      </c>
      <c r="L311" s="209">
        <v>0</v>
      </c>
      <c r="M311" s="14">
        <f t="shared" si="325"/>
        <v>0</v>
      </c>
      <c r="N311"/>
    </row>
    <row r="312" spans="2:14" ht="18" hidden="1" outlineLevel="1" x14ac:dyDescent="0.25">
      <c r="B312" s="2" t="str">
        <f t="shared" si="324"/>
        <v>a</v>
      </c>
      <c r="C312" s="28" t="s">
        <v>0</v>
      </c>
      <c r="D312" s="29" t="s">
        <v>7</v>
      </c>
      <c r="E312" s="15">
        <f t="shared" ref="E312:I312" si="347">E313+E314+E315+E316+E317+E318+E319</f>
        <v>22</v>
      </c>
      <c r="F312" s="15">
        <f t="shared" si="347"/>
        <v>29</v>
      </c>
      <c r="G312" s="15">
        <f t="shared" si="347"/>
        <v>22.89424</v>
      </c>
      <c r="H312" s="15">
        <f t="shared" si="347"/>
        <v>40</v>
      </c>
      <c r="I312" s="15">
        <f t="shared" si="347"/>
        <v>40</v>
      </c>
      <c r="J312" s="210">
        <f>J313+J314+J315+J316+J317+J318+J319</f>
        <v>40</v>
      </c>
      <c r="K312" s="15">
        <f t="shared" si="322"/>
        <v>0</v>
      </c>
      <c r="L312" s="210">
        <f t="shared" ref="L312" si="348">L313+L314+L315+L316+L317+L318+L319</f>
        <v>40</v>
      </c>
      <c r="M312" s="15">
        <f t="shared" si="325"/>
        <v>0</v>
      </c>
      <c r="N312"/>
    </row>
    <row r="313" spans="2:14" ht="15.75" hidden="1" outlineLevel="1" x14ac:dyDescent="0.25">
      <c r="B313" s="2" t="str">
        <f t="shared" si="324"/>
        <v>b</v>
      </c>
      <c r="C313" s="8" t="s">
        <v>0</v>
      </c>
      <c r="D313" s="9" t="s">
        <v>8</v>
      </c>
      <c r="E313" s="16">
        <v>0</v>
      </c>
      <c r="F313" s="16">
        <v>0</v>
      </c>
      <c r="G313" s="16">
        <v>0</v>
      </c>
      <c r="H313" s="16">
        <v>0</v>
      </c>
      <c r="I313" s="16">
        <v>0</v>
      </c>
      <c r="J313" s="211">
        <v>0</v>
      </c>
      <c r="K313" s="16">
        <f t="shared" si="322"/>
        <v>0</v>
      </c>
      <c r="L313" s="211">
        <v>0</v>
      </c>
      <c r="M313" s="16">
        <f t="shared" si="325"/>
        <v>0</v>
      </c>
      <c r="N313"/>
    </row>
    <row r="314" spans="2:14" ht="18" hidden="1" outlineLevel="1" x14ac:dyDescent="0.25">
      <c r="B314" s="2" t="str">
        <f t="shared" si="324"/>
        <v>a</v>
      </c>
      <c r="C314" s="30" t="s">
        <v>0</v>
      </c>
      <c r="D314" s="31" t="s">
        <v>9</v>
      </c>
      <c r="E314" s="16">
        <v>21</v>
      </c>
      <c r="F314" s="16">
        <v>28</v>
      </c>
      <c r="G314" s="16">
        <v>22.62724</v>
      </c>
      <c r="H314" s="16">
        <v>39</v>
      </c>
      <c r="I314" s="16">
        <v>39</v>
      </c>
      <c r="J314" s="211">
        <v>39</v>
      </c>
      <c r="K314" s="16">
        <f t="shared" si="322"/>
        <v>0</v>
      </c>
      <c r="L314" s="211">
        <v>39</v>
      </c>
      <c r="M314" s="16">
        <f t="shared" si="325"/>
        <v>0</v>
      </c>
      <c r="N314"/>
    </row>
    <row r="315" spans="2:14" ht="15.75" hidden="1" outlineLevel="1" x14ac:dyDescent="0.25">
      <c r="B315" s="2" t="str">
        <f t="shared" si="324"/>
        <v>b</v>
      </c>
      <c r="C315" s="8" t="s">
        <v>0</v>
      </c>
      <c r="D315" s="9" t="s">
        <v>10</v>
      </c>
      <c r="E315" s="16">
        <v>0</v>
      </c>
      <c r="F315" s="16">
        <v>0</v>
      </c>
      <c r="G315" s="16">
        <v>0</v>
      </c>
      <c r="H315" s="16">
        <v>0</v>
      </c>
      <c r="I315" s="16">
        <v>0</v>
      </c>
      <c r="J315" s="211">
        <v>0</v>
      </c>
      <c r="K315" s="16">
        <f t="shared" si="322"/>
        <v>0</v>
      </c>
      <c r="L315" s="211">
        <v>0</v>
      </c>
      <c r="M315" s="16">
        <f t="shared" si="325"/>
        <v>0</v>
      </c>
      <c r="N315"/>
    </row>
    <row r="316" spans="2:14" ht="15.75" hidden="1" outlineLevel="1" x14ac:dyDescent="0.25">
      <c r="B316" s="2" t="str">
        <f t="shared" si="324"/>
        <v>b</v>
      </c>
      <c r="C316" s="8" t="s">
        <v>0</v>
      </c>
      <c r="D316" s="9" t="s">
        <v>11</v>
      </c>
      <c r="E316" s="16">
        <v>0</v>
      </c>
      <c r="F316" s="16">
        <v>0</v>
      </c>
      <c r="G316" s="16">
        <v>0</v>
      </c>
      <c r="H316" s="16">
        <v>0</v>
      </c>
      <c r="I316" s="16">
        <v>0</v>
      </c>
      <c r="J316" s="211">
        <v>0</v>
      </c>
      <c r="K316" s="16">
        <f t="shared" si="322"/>
        <v>0</v>
      </c>
      <c r="L316" s="211">
        <v>0</v>
      </c>
      <c r="M316" s="16">
        <f t="shared" si="325"/>
        <v>0</v>
      </c>
      <c r="N316"/>
    </row>
    <row r="317" spans="2:14" ht="15.75" hidden="1" outlineLevel="1" x14ac:dyDescent="0.25">
      <c r="B317" s="2" t="str">
        <f t="shared" si="324"/>
        <v>b</v>
      </c>
      <c r="C317" s="8" t="s">
        <v>0</v>
      </c>
      <c r="D317" s="9" t="s">
        <v>12</v>
      </c>
      <c r="E317" s="16">
        <v>0</v>
      </c>
      <c r="F317" s="16">
        <v>0</v>
      </c>
      <c r="G317" s="16">
        <v>0</v>
      </c>
      <c r="H317" s="16">
        <v>0</v>
      </c>
      <c r="I317" s="16">
        <v>0</v>
      </c>
      <c r="J317" s="211">
        <v>0</v>
      </c>
      <c r="K317" s="16">
        <f t="shared" si="322"/>
        <v>0</v>
      </c>
      <c r="L317" s="211">
        <v>0</v>
      </c>
      <c r="M317" s="16">
        <f t="shared" si="325"/>
        <v>0</v>
      </c>
      <c r="N317"/>
    </row>
    <row r="318" spans="2:14" ht="15.75" hidden="1" outlineLevel="1" x14ac:dyDescent="0.25">
      <c r="B318" s="2" t="str">
        <f t="shared" si="324"/>
        <v>b</v>
      </c>
      <c r="C318" s="8" t="s">
        <v>0</v>
      </c>
      <c r="D318" s="9" t="s">
        <v>13</v>
      </c>
      <c r="E318" s="16">
        <v>0</v>
      </c>
      <c r="F318" s="16">
        <v>0</v>
      </c>
      <c r="G318" s="16">
        <v>0</v>
      </c>
      <c r="H318" s="16">
        <v>0</v>
      </c>
      <c r="I318" s="16">
        <v>0</v>
      </c>
      <c r="J318" s="211">
        <v>0</v>
      </c>
      <c r="K318" s="16">
        <f t="shared" si="322"/>
        <v>0</v>
      </c>
      <c r="L318" s="211">
        <v>0</v>
      </c>
      <c r="M318" s="16">
        <f t="shared" si="325"/>
        <v>0</v>
      </c>
      <c r="N318"/>
    </row>
    <row r="319" spans="2:14" ht="18" hidden="1" outlineLevel="1" x14ac:dyDescent="0.25">
      <c r="B319" s="2" t="str">
        <f t="shared" si="324"/>
        <v>a</v>
      </c>
      <c r="C319" s="30" t="s">
        <v>0</v>
      </c>
      <c r="D319" s="31" t="s">
        <v>14</v>
      </c>
      <c r="E319" s="16">
        <f t="shared" ref="E319:I319" si="349">E320+E321</f>
        <v>1</v>
      </c>
      <c r="F319" s="16">
        <f t="shared" si="349"/>
        <v>1</v>
      </c>
      <c r="G319" s="16">
        <f t="shared" si="349"/>
        <v>0.26700000000000002</v>
      </c>
      <c r="H319" s="16">
        <f t="shared" si="349"/>
        <v>1</v>
      </c>
      <c r="I319" s="16">
        <f t="shared" si="349"/>
        <v>1</v>
      </c>
      <c r="J319" s="211">
        <f>J320+J321</f>
        <v>1</v>
      </c>
      <c r="K319" s="16">
        <f t="shared" si="322"/>
        <v>0</v>
      </c>
      <c r="L319" s="211">
        <f t="shared" ref="L319" si="350">L320+L321</f>
        <v>1</v>
      </c>
      <c r="M319" s="16">
        <f t="shared" si="325"/>
        <v>0</v>
      </c>
      <c r="N319"/>
    </row>
    <row r="320" spans="2:14" ht="36" hidden="1" outlineLevel="1" x14ac:dyDescent="0.25">
      <c r="B320" s="2" t="str">
        <f t="shared" si="324"/>
        <v>a</v>
      </c>
      <c r="C320" s="33" t="s">
        <v>0</v>
      </c>
      <c r="D320" s="34" t="s">
        <v>15</v>
      </c>
      <c r="E320" s="17">
        <v>1</v>
      </c>
      <c r="F320" s="17">
        <v>1</v>
      </c>
      <c r="G320" s="17">
        <v>0.26700000000000002</v>
      </c>
      <c r="H320" s="17">
        <v>1</v>
      </c>
      <c r="I320" s="17">
        <v>1</v>
      </c>
      <c r="J320" s="212">
        <v>1</v>
      </c>
      <c r="K320" s="17">
        <f t="shared" si="322"/>
        <v>0</v>
      </c>
      <c r="L320" s="212">
        <v>1</v>
      </c>
      <c r="M320" s="17">
        <f t="shared" si="325"/>
        <v>0</v>
      </c>
      <c r="N320"/>
    </row>
    <row r="321" spans="2:14" ht="30" hidden="1" outlineLevel="1" x14ac:dyDescent="0.25">
      <c r="B321" s="2" t="str">
        <f t="shared" si="324"/>
        <v>b</v>
      </c>
      <c r="C321" s="10" t="s">
        <v>0</v>
      </c>
      <c r="D321" s="11" t="s">
        <v>16</v>
      </c>
      <c r="E321" s="17">
        <v>0</v>
      </c>
      <c r="F321" s="17">
        <v>0</v>
      </c>
      <c r="G321" s="17">
        <v>0</v>
      </c>
      <c r="H321" s="17">
        <v>0</v>
      </c>
      <c r="I321" s="17">
        <v>0</v>
      </c>
      <c r="J321" s="212">
        <v>0</v>
      </c>
      <c r="K321" s="17">
        <f t="shared" si="322"/>
        <v>0</v>
      </c>
      <c r="L321" s="212">
        <v>0</v>
      </c>
      <c r="M321" s="17">
        <f t="shared" si="325"/>
        <v>0</v>
      </c>
      <c r="N321"/>
    </row>
    <row r="322" spans="2:14" ht="15.75" hidden="1" outlineLevel="1" x14ac:dyDescent="0.25">
      <c r="B322" s="2" t="str">
        <f t="shared" si="324"/>
        <v>b</v>
      </c>
      <c r="C322" s="6" t="s">
        <v>0</v>
      </c>
      <c r="D322" s="7" t="s">
        <v>17</v>
      </c>
      <c r="E322" s="15">
        <v>0</v>
      </c>
      <c r="F322" s="15">
        <v>0</v>
      </c>
      <c r="G322" s="15">
        <v>0</v>
      </c>
      <c r="H322" s="15">
        <v>0</v>
      </c>
      <c r="I322" s="15">
        <v>0</v>
      </c>
      <c r="J322" s="210">
        <v>0</v>
      </c>
      <c r="K322" s="15">
        <f t="shared" si="322"/>
        <v>0</v>
      </c>
      <c r="L322" s="210">
        <v>0</v>
      </c>
      <c r="M322" s="15">
        <f t="shared" si="325"/>
        <v>0</v>
      </c>
      <c r="N322"/>
    </row>
    <row r="323" spans="2:14" ht="15.75" hidden="1" outlineLevel="1" x14ac:dyDescent="0.25">
      <c r="B323" s="2" t="str">
        <f t="shared" si="324"/>
        <v>b</v>
      </c>
      <c r="C323" s="6" t="s">
        <v>0</v>
      </c>
      <c r="D323" s="7" t="s">
        <v>18</v>
      </c>
      <c r="E323" s="15">
        <v>0</v>
      </c>
      <c r="F323" s="15">
        <v>0</v>
      </c>
      <c r="G323" s="15">
        <v>0</v>
      </c>
      <c r="H323" s="15">
        <v>0</v>
      </c>
      <c r="I323" s="15">
        <v>0</v>
      </c>
      <c r="J323" s="210">
        <v>0</v>
      </c>
      <c r="K323" s="15">
        <f t="shared" si="322"/>
        <v>0</v>
      </c>
      <c r="L323" s="210">
        <v>0</v>
      </c>
      <c r="M323" s="15">
        <f t="shared" si="325"/>
        <v>0</v>
      </c>
      <c r="N323"/>
    </row>
    <row r="324" spans="2:14" ht="15.75" hidden="1" outlineLevel="1" x14ac:dyDescent="0.25">
      <c r="B324" s="2" t="str">
        <f t="shared" si="324"/>
        <v>b</v>
      </c>
      <c r="C324" s="6" t="s">
        <v>0</v>
      </c>
      <c r="D324" s="7" t="s">
        <v>19</v>
      </c>
      <c r="E324" s="15">
        <v>0</v>
      </c>
      <c r="F324" s="15">
        <v>0</v>
      </c>
      <c r="G324" s="15">
        <v>0</v>
      </c>
      <c r="H324" s="15">
        <v>0</v>
      </c>
      <c r="I324" s="15">
        <v>0</v>
      </c>
      <c r="J324" s="210">
        <v>0</v>
      </c>
      <c r="K324" s="15">
        <f t="shared" si="322"/>
        <v>0</v>
      </c>
      <c r="L324" s="210">
        <v>0</v>
      </c>
      <c r="M324" s="15">
        <f t="shared" si="325"/>
        <v>0</v>
      </c>
      <c r="N324"/>
    </row>
    <row r="325" spans="2:14" ht="54" hidden="1" outlineLevel="1" x14ac:dyDescent="0.25">
      <c r="B325" s="2" t="str">
        <f t="shared" si="324"/>
        <v>a</v>
      </c>
      <c r="C325" s="35" t="s">
        <v>55</v>
      </c>
      <c r="D325" s="36" t="s">
        <v>56</v>
      </c>
      <c r="E325" s="12">
        <f t="shared" ref="E325" si="351">E328+E338+E339+E340</f>
        <v>20</v>
      </c>
      <c r="F325" s="12">
        <f t="shared" ref="F325:I325" si="352">F328+F338+F339+F340</f>
        <v>25</v>
      </c>
      <c r="G325" s="12">
        <f t="shared" si="352"/>
        <v>17.280669999999997</v>
      </c>
      <c r="H325" s="12">
        <f t="shared" si="352"/>
        <v>34</v>
      </c>
      <c r="I325" s="12">
        <f t="shared" si="352"/>
        <v>34</v>
      </c>
      <c r="J325" s="208">
        <f>J328+J338+J339+J340</f>
        <v>34</v>
      </c>
      <c r="K325" s="12">
        <f t="shared" ref="K325:K356" si="353">J325-I325</f>
        <v>0</v>
      </c>
      <c r="L325" s="208">
        <f t="shared" ref="L325" si="354">L328+L338+L339+L340</f>
        <v>34</v>
      </c>
      <c r="M325" s="12">
        <f t="shared" si="325"/>
        <v>0</v>
      </c>
      <c r="N325"/>
    </row>
    <row r="326" spans="2:14" ht="15.75" hidden="1" outlineLevel="1" x14ac:dyDescent="0.25">
      <c r="B326" s="2" t="str">
        <f t="shared" ref="B326:B389" si="355">IF((E326+F326+G326+I326++J326+K326+L326)&gt;0,"a","b")</f>
        <v>b</v>
      </c>
      <c r="C326" s="4" t="s">
        <v>0</v>
      </c>
      <c r="D326" s="5" t="s">
        <v>5</v>
      </c>
      <c r="E326" s="14">
        <v>0</v>
      </c>
      <c r="F326" s="14">
        <v>0</v>
      </c>
      <c r="G326" s="14">
        <v>0</v>
      </c>
      <c r="H326" s="14">
        <v>0</v>
      </c>
      <c r="I326" s="14">
        <v>0</v>
      </c>
      <c r="J326" s="209">
        <v>0</v>
      </c>
      <c r="K326" s="14">
        <f t="shared" si="353"/>
        <v>0</v>
      </c>
      <c r="L326" s="209">
        <v>0</v>
      </c>
      <c r="M326" s="14">
        <f t="shared" ref="M326:M389" si="356">L326-J326</f>
        <v>0</v>
      </c>
      <c r="N326"/>
    </row>
    <row r="327" spans="2:14" ht="15.75" hidden="1" outlineLevel="1" x14ac:dyDescent="0.25">
      <c r="B327" s="2" t="str">
        <f t="shared" si="355"/>
        <v>b</v>
      </c>
      <c r="C327" s="4" t="s">
        <v>0</v>
      </c>
      <c r="D327" s="5" t="s">
        <v>6</v>
      </c>
      <c r="E327" s="14">
        <v>0</v>
      </c>
      <c r="F327" s="14">
        <v>0</v>
      </c>
      <c r="G327" s="14">
        <v>0</v>
      </c>
      <c r="H327" s="14">
        <v>0</v>
      </c>
      <c r="I327" s="14">
        <v>0</v>
      </c>
      <c r="J327" s="209">
        <v>0</v>
      </c>
      <c r="K327" s="14">
        <f t="shared" si="353"/>
        <v>0</v>
      </c>
      <c r="L327" s="209">
        <v>0</v>
      </c>
      <c r="M327" s="14">
        <f t="shared" si="356"/>
        <v>0</v>
      </c>
      <c r="N327"/>
    </row>
    <row r="328" spans="2:14" ht="18" hidden="1" outlineLevel="1" x14ac:dyDescent="0.25">
      <c r="B328" s="2" t="str">
        <f t="shared" si="355"/>
        <v>a</v>
      </c>
      <c r="C328" s="28" t="s">
        <v>0</v>
      </c>
      <c r="D328" s="29" t="s">
        <v>7</v>
      </c>
      <c r="E328" s="15">
        <f t="shared" ref="E328:I328" si="357">E329+E330+E331+E332+E333+E334+E335</f>
        <v>20</v>
      </c>
      <c r="F328" s="15">
        <f t="shared" si="357"/>
        <v>25</v>
      </c>
      <c r="G328" s="15">
        <f t="shared" si="357"/>
        <v>17.280669999999997</v>
      </c>
      <c r="H328" s="15">
        <f t="shared" si="357"/>
        <v>34</v>
      </c>
      <c r="I328" s="15">
        <f t="shared" si="357"/>
        <v>34</v>
      </c>
      <c r="J328" s="210">
        <f>J329+J330+J331+J332+J333+J334+J335</f>
        <v>34</v>
      </c>
      <c r="K328" s="15">
        <f t="shared" si="353"/>
        <v>0</v>
      </c>
      <c r="L328" s="210">
        <f t="shared" ref="L328" si="358">L329+L330+L331+L332+L333+L334+L335</f>
        <v>34</v>
      </c>
      <c r="M328" s="15">
        <f t="shared" si="356"/>
        <v>0</v>
      </c>
      <c r="N328"/>
    </row>
    <row r="329" spans="2:14" ht="15.75" hidden="1" outlineLevel="1" x14ac:dyDescent="0.25">
      <c r="B329" s="2" t="str">
        <f t="shared" si="355"/>
        <v>b</v>
      </c>
      <c r="C329" s="8" t="s">
        <v>0</v>
      </c>
      <c r="D329" s="9" t="s">
        <v>8</v>
      </c>
      <c r="E329" s="16">
        <v>0</v>
      </c>
      <c r="F329" s="16">
        <v>0</v>
      </c>
      <c r="G329" s="16">
        <v>0</v>
      </c>
      <c r="H329" s="16">
        <v>0</v>
      </c>
      <c r="I329" s="16">
        <v>0</v>
      </c>
      <c r="J329" s="211">
        <v>0</v>
      </c>
      <c r="K329" s="16">
        <f t="shared" si="353"/>
        <v>0</v>
      </c>
      <c r="L329" s="211">
        <v>0</v>
      </c>
      <c r="M329" s="16">
        <f t="shared" si="356"/>
        <v>0</v>
      </c>
      <c r="N329"/>
    </row>
    <row r="330" spans="2:14" ht="18" hidden="1" outlineLevel="1" x14ac:dyDescent="0.25">
      <c r="B330" s="2" t="str">
        <f t="shared" si="355"/>
        <v>a</v>
      </c>
      <c r="C330" s="30" t="s">
        <v>0</v>
      </c>
      <c r="D330" s="31" t="s">
        <v>9</v>
      </c>
      <c r="E330" s="16">
        <v>20</v>
      </c>
      <c r="F330" s="16">
        <v>24.5</v>
      </c>
      <c r="G330" s="16">
        <v>16.987869999999997</v>
      </c>
      <c r="H330" s="16">
        <v>33</v>
      </c>
      <c r="I330" s="16">
        <v>33</v>
      </c>
      <c r="J330" s="211">
        <v>33</v>
      </c>
      <c r="K330" s="16">
        <f t="shared" si="353"/>
        <v>0</v>
      </c>
      <c r="L330" s="211">
        <v>33</v>
      </c>
      <c r="M330" s="16">
        <f t="shared" si="356"/>
        <v>0</v>
      </c>
      <c r="N330"/>
    </row>
    <row r="331" spans="2:14" ht="15.75" hidden="1" outlineLevel="1" x14ac:dyDescent="0.25">
      <c r="B331" s="2" t="str">
        <f t="shared" si="355"/>
        <v>b</v>
      </c>
      <c r="C331" s="8" t="s">
        <v>0</v>
      </c>
      <c r="D331" s="9" t="s">
        <v>10</v>
      </c>
      <c r="E331" s="16">
        <v>0</v>
      </c>
      <c r="F331" s="16">
        <v>0</v>
      </c>
      <c r="G331" s="16">
        <v>0</v>
      </c>
      <c r="H331" s="16">
        <v>0</v>
      </c>
      <c r="I331" s="16">
        <v>0</v>
      </c>
      <c r="J331" s="211">
        <v>0</v>
      </c>
      <c r="K331" s="16">
        <f t="shared" si="353"/>
        <v>0</v>
      </c>
      <c r="L331" s="211">
        <v>0</v>
      </c>
      <c r="M331" s="16">
        <f t="shared" si="356"/>
        <v>0</v>
      </c>
      <c r="N331"/>
    </row>
    <row r="332" spans="2:14" ht="15.75" hidden="1" outlineLevel="1" x14ac:dyDescent="0.25">
      <c r="B332" s="2" t="str">
        <f t="shared" si="355"/>
        <v>b</v>
      </c>
      <c r="C332" s="8" t="s">
        <v>0</v>
      </c>
      <c r="D332" s="9" t="s">
        <v>11</v>
      </c>
      <c r="E332" s="16">
        <v>0</v>
      </c>
      <c r="F332" s="16">
        <v>0</v>
      </c>
      <c r="G332" s="16">
        <v>0</v>
      </c>
      <c r="H332" s="16">
        <v>0</v>
      </c>
      <c r="I332" s="16">
        <v>0</v>
      </c>
      <c r="J332" s="211">
        <v>0</v>
      </c>
      <c r="K332" s="16">
        <f t="shared" si="353"/>
        <v>0</v>
      </c>
      <c r="L332" s="211">
        <v>0</v>
      </c>
      <c r="M332" s="16">
        <f t="shared" si="356"/>
        <v>0</v>
      </c>
      <c r="N332"/>
    </row>
    <row r="333" spans="2:14" ht="15.75" hidden="1" outlineLevel="1" x14ac:dyDescent="0.25">
      <c r="B333" s="2" t="str">
        <f t="shared" si="355"/>
        <v>b</v>
      </c>
      <c r="C333" s="8" t="s">
        <v>0</v>
      </c>
      <c r="D333" s="9" t="s">
        <v>12</v>
      </c>
      <c r="E333" s="16">
        <v>0</v>
      </c>
      <c r="F333" s="16">
        <v>0</v>
      </c>
      <c r="G333" s="16">
        <v>0</v>
      </c>
      <c r="H333" s="16">
        <v>0</v>
      </c>
      <c r="I333" s="16">
        <v>0</v>
      </c>
      <c r="J333" s="211">
        <v>0</v>
      </c>
      <c r="K333" s="16">
        <f t="shared" si="353"/>
        <v>0</v>
      </c>
      <c r="L333" s="211">
        <v>0</v>
      </c>
      <c r="M333" s="16">
        <f t="shared" si="356"/>
        <v>0</v>
      </c>
      <c r="N333"/>
    </row>
    <row r="334" spans="2:14" ht="15.75" hidden="1" outlineLevel="1" x14ac:dyDescent="0.25">
      <c r="B334" s="2" t="str">
        <f t="shared" si="355"/>
        <v>b</v>
      </c>
      <c r="C334" s="8" t="s">
        <v>0</v>
      </c>
      <c r="D334" s="9" t="s">
        <v>13</v>
      </c>
      <c r="E334" s="16">
        <v>0</v>
      </c>
      <c r="F334" s="16">
        <v>0</v>
      </c>
      <c r="G334" s="16">
        <v>0</v>
      </c>
      <c r="H334" s="16">
        <v>0</v>
      </c>
      <c r="I334" s="16">
        <v>0</v>
      </c>
      <c r="J334" s="211">
        <v>0</v>
      </c>
      <c r="K334" s="16">
        <f t="shared" si="353"/>
        <v>0</v>
      </c>
      <c r="L334" s="211">
        <v>0</v>
      </c>
      <c r="M334" s="16">
        <f t="shared" si="356"/>
        <v>0</v>
      </c>
      <c r="N334"/>
    </row>
    <row r="335" spans="2:14" ht="18" hidden="1" outlineLevel="1" x14ac:dyDescent="0.25">
      <c r="B335" s="2" t="str">
        <f t="shared" si="355"/>
        <v>a</v>
      </c>
      <c r="C335" s="30" t="s">
        <v>0</v>
      </c>
      <c r="D335" s="31" t="s">
        <v>14</v>
      </c>
      <c r="E335" s="16">
        <f t="shared" ref="E335:I335" si="359">E336+E337</f>
        <v>0</v>
      </c>
      <c r="F335" s="16">
        <f t="shared" si="359"/>
        <v>0.5</v>
      </c>
      <c r="G335" s="16">
        <f t="shared" si="359"/>
        <v>0.2928</v>
      </c>
      <c r="H335" s="16">
        <f t="shared" si="359"/>
        <v>1</v>
      </c>
      <c r="I335" s="16">
        <f t="shared" si="359"/>
        <v>1</v>
      </c>
      <c r="J335" s="211">
        <f>J336+J337</f>
        <v>1</v>
      </c>
      <c r="K335" s="16">
        <f t="shared" si="353"/>
        <v>0</v>
      </c>
      <c r="L335" s="211">
        <f t="shared" ref="L335" si="360">L336+L337</f>
        <v>1</v>
      </c>
      <c r="M335" s="16">
        <f t="shared" si="356"/>
        <v>0</v>
      </c>
      <c r="N335"/>
    </row>
    <row r="336" spans="2:14" ht="36" hidden="1" outlineLevel="1" x14ac:dyDescent="0.25">
      <c r="B336" s="2" t="str">
        <f t="shared" si="355"/>
        <v>a</v>
      </c>
      <c r="C336" s="33" t="s">
        <v>0</v>
      </c>
      <c r="D336" s="34" t="s">
        <v>15</v>
      </c>
      <c r="E336" s="17">
        <v>0</v>
      </c>
      <c r="F336" s="17">
        <v>0.5</v>
      </c>
      <c r="G336" s="17">
        <v>0.2928</v>
      </c>
      <c r="H336" s="17">
        <v>1</v>
      </c>
      <c r="I336" s="17">
        <v>1</v>
      </c>
      <c r="J336" s="212">
        <v>1</v>
      </c>
      <c r="K336" s="17">
        <f t="shared" si="353"/>
        <v>0</v>
      </c>
      <c r="L336" s="212">
        <v>1</v>
      </c>
      <c r="M336" s="17">
        <f t="shared" si="356"/>
        <v>0</v>
      </c>
      <c r="N336"/>
    </row>
    <row r="337" spans="2:14" ht="30" hidden="1" outlineLevel="1" x14ac:dyDescent="0.25">
      <c r="B337" s="2" t="str">
        <f t="shared" si="355"/>
        <v>b</v>
      </c>
      <c r="C337" s="10" t="s">
        <v>0</v>
      </c>
      <c r="D337" s="11" t="s">
        <v>16</v>
      </c>
      <c r="E337" s="17">
        <v>0</v>
      </c>
      <c r="F337" s="17">
        <v>0</v>
      </c>
      <c r="G337" s="17">
        <v>0</v>
      </c>
      <c r="H337" s="17">
        <v>0</v>
      </c>
      <c r="I337" s="17">
        <v>0</v>
      </c>
      <c r="J337" s="212">
        <v>0</v>
      </c>
      <c r="K337" s="17">
        <f t="shared" si="353"/>
        <v>0</v>
      </c>
      <c r="L337" s="212">
        <v>0</v>
      </c>
      <c r="M337" s="17">
        <f t="shared" si="356"/>
        <v>0</v>
      </c>
      <c r="N337"/>
    </row>
    <row r="338" spans="2:14" ht="15.75" hidden="1" outlineLevel="1" x14ac:dyDescent="0.25">
      <c r="B338" s="2" t="str">
        <f t="shared" si="355"/>
        <v>b</v>
      </c>
      <c r="C338" s="6" t="s">
        <v>0</v>
      </c>
      <c r="D338" s="7" t="s">
        <v>17</v>
      </c>
      <c r="E338" s="15">
        <v>0</v>
      </c>
      <c r="F338" s="15">
        <v>0</v>
      </c>
      <c r="G338" s="15">
        <v>0</v>
      </c>
      <c r="H338" s="15">
        <v>0</v>
      </c>
      <c r="I338" s="15">
        <v>0</v>
      </c>
      <c r="J338" s="210">
        <v>0</v>
      </c>
      <c r="K338" s="15">
        <f t="shared" si="353"/>
        <v>0</v>
      </c>
      <c r="L338" s="210">
        <v>0</v>
      </c>
      <c r="M338" s="15">
        <f t="shared" si="356"/>
        <v>0</v>
      </c>
      <c r="N338"/>
    </row>
    <row r="339" spans="2:14" ht="15.75" hidden="1" outlineLevel="1" x14ac:dyDescent="0.25">
      <c r="B339" s="2" t="str">
        <f t="shared" si="355"/>
        <v>b</v>
      </c>
      <c r="C339" s="6" t="s">
        <v>0</v>
      </c>
      <c r="D339" s="7" t="s">
        <v>18</v>
      </c>
      <c r="E339" s="15">
        <v>0</v>
      </c>
      <c r="F339" s="15">
        <v>0</v>
      </c>
      <c r="G339" s="15">
        <v>0</v>
      </c>
      <c r="H339" s="15">
        <v>0</v>
      </c>
      <c r="I339" s="15">
        <v>0</v>
      </c>
      <c r="J339" s="210">
        <v>0</v>
      </c>
      <c r="K339" s="15">
        <f t="shared" si="353"/>
        <v>0</v>
      </c>
      <c r="L339" s="210">
        <v>0</v>
      </c>
      <c r="M339" s="15">
        <f t="shared" si="356"/>
        <v>0</v>
      </c>
      <c r="N339"/>
    </row>
    <row r="340" spans="2:14" ht="15.75" hidden="1" outlineLevel="1" x14ac:dyDescent="0.25">
      <c r="B340" s="2" t="str">
        <f t="shared" si="355"/>
        <v>b</v>
      </c>
      <c r="C340" s="6" t="s">
        <v>0</v>
      </c>
      <c r="D340" s="7" t="s">
        <v>19</v>
      </c>
      <c r="E340" s="15">
        <v>0</v>
      </c>
      <c r="F340" s="15">
        <v>0</v>
      </c>
      <c r="G340" s="15">
        <v>0</v>
      </c>
      <c r="H340" s="15">
        <v>0</v>
      </c>
      <c r="I340" s="15">
        <v>0</v>
      </c>
      <c r="J340" s="210">
        <v>0</v>
      </c>
      <c r="K340" s="15">
        <f t="shared" si="353"/>
        <v>0</v>
      </c>
      <c r="L340" s="210">
        <v>0</v>
      </c>
      <c r="M340" s="15">
        <f t="shared" si="356"/>
        <v>0</v>
      </c>
      <c r="N340"/>
    </row>
    <row r="341" spans="2:14" ht="36" hidden="1" outlineLevel="1" x14ac:dyDescent="0.25">
      <c r="B341" s="2" t="str">
        <f t="shared" si="355"/>
        <v>a</v>
      </c>
      <c r="C341" s="35" t="s">
        <v>57</v>
      </c>
      <c r="D341" s="36" t="s">
        <v>58</v>
      </c>
      <c r="E341" s="12">
        <f t="shared" ref="E341" si="361">E344+E354+E355+E356</f>
        <v>45</v>
      </c>
      <c r="F341" s="12">
        <f t="shared" ref="F341:I341" si="362">F344+F354+F355+F356</f>
        <v>51.3</v>
      </c>
      <c r="G341" s="12">
        <f t="shared" si="362"/>
        <v>41.88861</v>
      </c>
      <c r="H341" s="12">
        <f t="shared" si="362"/>
        <v>60</v>
      </c>
      <c r="I341" s="12">
        <f t="shared" si="362"/>
        <v>60</v>
      </c>
      <c r="J341" s="208">
        <f>J344+J354+J355+J356</f>
        <v>60</v>
      </c>
      <c r="K341" s="12">
        <f t="shared" si="353"/>
        <v>0</v>
      </c>
      <c r="L341" s="208">
        <f t="shared" ref="L341" si="363">L344+L354+L355+L356</f>
        <v>60</v>
      </c>
      <c r="M341" s="12">
        <f t="shared" si="356"/>
        <v>0</v>
      </c>
      <c r="N341"/>
    </row>
    <row r="342" spans="2:14" ht="15.75" hidden="1" outlineLevel="1" x14ac:dyDescent="0.25">
      <c r="B342" s="2" t="str">
        <f t="shared" si="355"/>
        <v>b</v>
      </c>
      <c r="C342" s="4" t="s">
        <v>0</v>
      </c>
      <c r="D342" s="5" t="s">
        <v>5</v>
      </c>
      <c r="E342" s="14">
        <v>0</v>
      </c>
      <c r="F342" s="14">
        <v>0</v>
      </c>
      <c r="G342" s="14">
        <v>0</v>
      </c>
      <c r="H342" s="14">
        <v>0</v>
      </c>
      <c r="I342" s="14">
        <v>0</v>
      </c>
      <c r="J342" s="209">
        <v>0</v>
      </c>
      <c r="K342" s="14">
        <f t="shared" si="353"/>
        <v>0</v>
      </c>
      <c r="L342" s="209">
        <v>0</v>
      </c>
      <c r="M342" s="14">
        <f t="shared" si="356"/>
        <v>0</v>
      </c>
      <c r="N342"/>
    </row>
    <row r="343" spans="2:14" ht="15.75" hidden="1" outlineLevel="1" x14ac:dyDescent="0.25">
      <c r="B343" s="2" t="str">
        <f t="shared" si="355"/>
        <v>b</v>
      </c>
      <c r="C343" s="4" t="s">
        <v>0</v>
      </c>
      <c r="D343" s="5" t="s">
        <v>6</v>
      </c>
      <c r="E343" s="14">
        <v>0</v>
      </c>
      <c r="F343" s="14">
        <v>0</v>
      </c>
      <c r="G343" s="14">
        <v>0</v>
      </c>
      <c r="H343" s="14">
        <v>0</v>
      </c>
      <c r="I343" s="14">
        <v>0</v>
      </c>
      <c r="J343" s="209">
        <v>0</v>
      </c>
      <c r="K343" s="14">
        <f t="shared" si="353"/>
        <v>0</v>
      </c>
      <c r="L343" s="209">
        <v>0</v>
      </c>
      <c r="M343" s="14">
        <f t="shared" si="356"/>
        <v>0</v>
      </c>
      <c r="N343"/>
    </row>
    <row r="344" spans="2:14" ht="18" hidden="1" outlineLevel="1" x14ac:dyDescent="0.25">
      <c r="B344" s="2" t="str">
        <f t="shared" si="355"/>
        <v>a</v>
      </c>
      <c r="C344" s="28" t="s">
        <v>0</v>
      </c>
      <c r="D344" s="29" t="s">
        <v>7</v>
      </c>
      <c r="E344" s="15">
        <f t="shared" ref="E344:I344" si="364">E345+E346+E347+E348+E349+E350+E351</f>
        <v>45</v>
      </c>
      <c r="F344" s="15">
        <f t="shared" si="364"/>
        <v>51.3</v>
      </c>
      <c r="G344" s="15">
        <f t="shared" si="364"/>
        <v>41.88861</v>
      </c>
      <c r="H344" s="15">
        <f t="shared" si="364"/>
        <v>60</v>
      </c>
      <c r="I344" s="15">
        <f t="shared" si="364"/>
        <v>60</v>
      </c>
      <c r="J344" s="210">
        <f>J345+J346+J347+J348+J349+J350+J351</f>
        <v>60</v>
      </c>
      <c r="K344" s="15">
        <f t="shared" si="353"/>
        <v>0</v>
      </c>
      <c r="L344" s="210">
        <f t="shared" ref="L344" si="365">L345+L346+L347+L348+L349+L350+L351</f>
        <v>60</v>
      </c>
      <c r="M344" s="15">
        <f t="shared" si="356"/>
        <v>0</v>
      </c>
      <c r="N344"/>
    </row>
    <row r="345" spans="2:14" ht="15.75" hidden="1" outlineLevel="1" x14ac:dyDescent="0.25">
      <c r="B345" s="2" t="str">
        <f t="shared" si="355"/>
        <v>b</v>
      </c>
      <c r="C345" s="8" t="s">
        <v>0</v>
      </c>
      <c r="D345" s="9" t="s">
        <v>8</v>
      </c>
      <c r="E345" s="16">
        <v>0</v>
      </c>
      <c r="F345" s="16">
        <v>0</v>
      </c>
      <c r="G345" s="16">
        <v>0</v>
      </c>
      <c r="H345" s="16">
        <v>0</v>
      </c>
      <c r="I345" s="16">
        <v>0</v>
      </c>
      <c r="J345" s="211">
        <v>0</v>
      </c>
      <c r="K345" s="16">
        <f t="shared" si="353"/>
        <v>0</v>
      </c>
      <c r="L345" s="211">
        <v>0</v>
      </c>
      <c r="M345" s="16">
        <f t="shared" si="356"/>
        <v>0</v>
      </c>
      <c r="N345"/>
    </row>
    <row r="346" spans="2:14" ht="18" hidden="1" outlineLevel="1" x14ac:dyDescent="0.25">
      <c r="B346" s="2" t="str">
        <f t="shared" si="355"/>
        <v>a</v>
      </c>
      <c r="C346" s="30" t="s">
        <v>0</v>
      </c>
      <c r="D346" s="31" t="s">
        <v>9</v>
      </c>
      <c r="E346" s="16">
        <v>44</v>
      </c>
      <c r="F346" s="16">
        <v>50</v>
      </c>
      <c r="G346" s="16">
        <v>41.024999999999999</v>
      </c>
      <c r="H346" s="16">
        <v>59</v>
      </c>
      <c r="I346" s="16">
        <v>59</v>
      </c>
      <c r="J346" s="211">
        <v>59</v>
      </c>
      <c r="K346" s="16">
        <f t="shared" si="353"/>
        <v>0</v>
      </c>
      <c r="L346" s="211">
        <v>59</v>
      </c>
      <c r="M346" s="16">
        <f t="shared" si="356"/>
        <v>0</v>
      </c>
      <c r="N346"/>
    </row>
    <row r="347" spans="2:14" ht="15.75" hidden="1" outlineLevel="1" x14ac:dyDescent="0.25">
      <c r="B347" s="2" t="str">
        <f t="shared" si="355"/>
        <v>b</v>
      </c>
      <c r="C347" s="8" t="s">
        <v>0</v>
      </c>
      <c r="D347" s="9" t="s">
        <v>10</v>
      </c>
      <c r="E347" s="16">
        <v>0</v>
      </c>
      <c r="F347" s="16">
        <v>0</v>
      </c>
      <c r="G347" s="16">
        <v>0</v>
      </c>
      <c r="H347" s="16">
        <v>0</v>
      </c>
      <c r="I347" s="16">
        <v>0</v>
      </c>
      <c r="J347" s="211">
        <v>0</v>
      </c>
      <c r="K347" s="16">
        <f t="shared" si="353"/>
        <v>0</v>
      </c>
      <c r="L347" s="211">
        <v>0</v>
      </c>
      <c r="M347" s="16">
        <f t="shared" si="356"/>
        <v>0</v>
      </c>
      <c r="N347"/>
    </row>
    <row r="348" spans="2:14" ht="15.75" hidden="1" outlineLevel="1" x14ac:dyDescent="0.25">
      <c r="B348" s="2" t="str">
        <f t="shared" si="355"/>
        <v>b</v>
      </c>
      <c r="C348" s="8" t="s">
        <v>0</v>
      </c>
      <c r="D348" s="9" t="s">
        <v>11</v>
      </c>
      <c r="E348" s="16">
        <v>0</v>
      </c>
      <c r="F348" s="16">
        <v>0</v>
      </c>
      <c r="G348" s="16">
        <v>0</v>
      </c>
      <c r="H348" s="16">
        <v>0</v>
      </c>
      <c r="I348" s="16">
        <v>0</v>
      </c>
      <c r="J348" s="211">
        <v>0</v>
      </c>
      <c r="K348" s="16">
        <f t="shared" si="353"/>
        <v>0</v>
      </c>
      <c r="L348" s="211">
        <v>0</v>
      </c>
      <c r="M348" s="16">
        <f t="shared" si="356"/>
        <v>0</v>
      </c>
      <c r="N348"/>
    </row>
    <row r="349" spans="2:14" ht="15.75" hidden="1" outlineLevel="1" x14ac:dyDescent="0.25">
      <c r="B349" s="2" t="str">
        <f t="shared" si="355"/>
        <v>b</v>
      </c>
      <c r="C349" s="8" t="s">
        <v>0</v>
      </c>
      <c r="D349" s="9" t="s">
        <v>12</v>
      </c>
      <c r="E349" s="16">
        <v>0</v>
      </c>
      <c r="F349" s="16">
        <v>0</v>
      </c>
      <c r="G349" s="16">
        <v>0</v>
      </c>
      <c r="H349" s="16">
        <v>0</v>
      </c>
      <c r="I349" s="16">
        <v>0</v>
      </c>
      <c r="J349" s="211">
        <v>0</v>
      </c>
      <c r="K349" s="16">
        <f t="shared" si="353"/>
        <v>0</v>
      </c>
      <c r="L349" s="211">
        <v>0</v>
      </c>
      <c r="M349" s="16">
        <f t="shared" si="356"/>
        <v>0</v>
      </c>
      <c r="N349"/>
    </row>
    <row r="350" spans="2:14" ht="15.75" hidden="1" outlineLevel="1" x14ac:dyDescent="0.25">
      <c r="B350" s="2" t="str">
        <f t="shared" si="355"/>
        <v>b</v>
      </c>
      <c r="C350" s="8" t="s">
        <v>0</v>
      </c>
      <c r="D350" s="9" t="s">
        <v>13</v>
      </c>
      <c r="E350" s="16">
        <v>0</v>
      </c>
      <c r="F350" s="16">
        <v>0</v>
      </c>
      <c r="G350" s="16">
        <v>0</v>
      </c>
      <c r="H350" s="16">
        <v>0</v>
      </c>
      <c r="I350" s="16">
        <v>0</v>
      </c>
      <c r="J350" s="211">
        <v>0</v>
      </c>
      <c r="K350" s="16">
        <f t="shared" si="353"/>
        <v>0</v>
      </c>
      <c r="L350" s="211">
        <v>0</v>
      </c>
      <c r="M350" s="16">
        <f t="shared" si="356"/>
        <v>0</v>
      </c>
      <c r="N350"/>
    </row>
    <row r="351" spans="2:14" ht="18" hidden="1" outlineLevel="1" x14ac:dyDescent="0.25">
      <c r="B351" s="2" t="str">
        <f t="shared" si="355"/>
        <v>a</v>
      </c>
      <c r="C351" s="30" t="s">
        <v>0</v>
      </c>
      <c r="D351" s="31" t="s">
        <v>14</v>
      </c>
      <c r="E351" s="16">
        <f t="shared" ref="E351:I351" si="366">E352+E353</f>
        <v>1</v>
      </c>
      <c r="F351" s="16">
        <f t="shared" si="366"/>
        <v>1.3</v>
      </c>
      <c r="G351" s="16">
        <f t="shared" si="366"/>
        <v>0.86360999999999999</v>
      </c>
      <c r="H351" s="16">
        <f t="shared" si="366"/>
        <v>1</v>
      </c>
      <c r="I351" s="16">
        <f t="shared" si="366"/>
        <v>1</v>
      </c>
      <c r="J351" s="211">
        <f>J352+J353</f>
        <v>1</v>
      </c>
      <c r="K351" s="16">
        <f t="shared" si="353"/>
        <v>0</v>
      </c>
      <c r="L351" s="211">
        <f t="shared" ref="L351" si="367">L352+L353</f>
        <v>1</v>
      </c>
      <c r="M351" s="16">
        <f t="shared" si="356"/>
        <v>0</v>
      </c>
      <c r="N351"/>
    </row>
    <row r="352" spans="2:14" ht="36" hidden="1" outlineLevel="1" x14ac:dyDescent="0.25">
      <c r="B352" s="2" t="str">
        <f t="shared" si="355"/>
        <v>a</v>
      </c>
      <c r="C352" s="33" t="s">
        <v>0</v>
      </c>
      <c r="D352" s="34" t="s">
        <v>15</v>
      </c>
      <c r="E352" s="17">
        <v>1</v>
      </c>
      <c r="F352" s="17">
        <v>1.3</v>
      </c>
      <c r="G352" s="17">
        <v>0.86360999999999999</v>
      </c>
      <c r="H352" s="17">
        <v>1</v>
      </c>
      <c r="I352" s="17">
        <v>1</v>
      </c>
      <c r="J352" s="212">
        <v>1</v>
      </c>
      <c r="K352" s="17">
        <f t="shared" si="353"/>
        <v>0</v>
      </c>
      <c r="L352" s="212">
        <v>1</v>
      </c>
      <c r="M352" s="17">
        <f t="shared" si="356"/>
        <v>0</v>
      </c>
      <c r="N352"/>
    </row>
    <row r="353" spans="2:14" ht="30" hidden="1" x14ac:dyDescent="0.25">
      <c r="B353" s="2" t="str">
        <f t="shared" si="355"/>
        <v>b</v>
      </c>
      <c r="C353" s="10" t="s">
        <v>0</v>
      </c>
      <c r="D353" s="11" t="s">
        <v>16</v>
      </c>
      <c r="E353" s="17">
        <v>0</v>
      </c>
      <c r="F353" s="17">
        <v>0</v>
      </c>
      <c r="G353" s="17">
        <v>0</v>
      </c>
      <c r="H353" s="17">
        <v>0</v>
      </c>
      <c r="I353" s="17">
        <v>0</v>
      </c>
      <c r="J353" s="212">
        <v>0</v>
      </c>
      <c r="K353" s="17">
        <f t="shared" si="353"/>
        <v>0</v>
      </c>
      <c r="L353" s="212">
        <v>0</v>
      </c>
      <c r="M353" s="17">
        <f t="shared" si="356"/>
        <v>0</v>
      </c>
      <c r="N353"/>
    </row>
    <row r="354" spans="2:14" ht="15.75" hidden="1" x14ac:dyDescent="0.25">
      <c r="B354" s="2" t="str">
        <f t="shared" si="355"/>
        <v>b</v>
      </c>
      <c r="C354" s="6" t="s">
        <v>0</v>
      </c>
      <c r="D354" s="7" t="s">
        <v>17</v>
      </c>
      <c r="E354" s="15">
        <v>0</v>
      </c>
      <c r="F354" s="15">
        <v>0</v>
      </c>
      <c r="G354" s="15">
        <v>0</v>
      </c>
      <c r="H354" s="15">
        <v>0</v>
      </c>
      <c r="I354" s="15">
        <v>0</v>
      </c>
      <c r="J354" s="210">
        <v>0</v>
      </c>
      <c r="K354" s="15">
        <f t="shared" si="353"/>
        <v>0</v>
      </c>
      <c r="L354" s="210">
        <v>0</v>
      </c>
      <c r="M354" s="15">
        <f t="shared" si="356"/>
        <v>0</v>
      </c>
      <c r="N354"/>
    </row>
    <row r="355" spans="2:14" ht="15.75" hidden="1" x14ac:dyDescent="0.25">
      <c r="B355" s="2" t="str">
        <f t="shared" si="355"/>
        <v>b</v>
      </c>
      <c r="C355" s="6" t="s">
        <v>0</v>
      </c>
      <c r="D355" s="7" t="s">
        <v>18</v>
      </c>
      <c r="E355" s="15">
        <v>0</v>
      </c>
      <c r="F355" s="15">
        <v>0</v>
      </c>
      <c r="G355" s="15">
        <v>0</v>
      </c>
      <c r="H355" s="15">
        <v>0</v>
      </c>
      <c r="I355" s="15">
        <v>0</v>
      </c>
      <c r="J355" s="210">
        <v>0</v>
      </c>
      <c r="K355" s="15">
        <f t="shared" si="353"/>
        <v>0</v>
      </c>
      <c r="L355" s="210">
        <v>0</v>
      </c>
      <c r="M355" s="15">
        <f t="shared" si="356"/>
        <v>0</v>
      </c>
      <c r="N355"/>
    </row>
    <row r="356" spans="2:14" ht="15.75" hidden="1" x14ac:dyDescent="0.25">
      <c r="B356" s="2" t="str">
        <f t="shared" si="355"/>
        <v>b</v>
      </c>
      <c r="C356" s="6" t="s">
        <v>0</v>
      </c>
      <c r="D356" s="7" t="s">
        <v>19</v>
      </c>
      <c r="E356" s="15">
        <v>0</v>
      </c>
      <c r="F356" s="15">
        <v>0</v>
      </c>
      <c r="G356" s="15">
        <v>0</v>
      </c>
      <c r="H356" s="15">
        <v>0</v>
      </c>
      <c r="I356" s="15">
        <v>0</v>
      </c>
      <c r="J356" s="210">
        <v>0</v>
      </c>
      <c r="K356" s="15">
        <f t="shared" si="353"/>
        <v>0</v>
      </c>
      <c r="L356" s="210">
        <v>0</v>
      </c>
      <c r="M356" s="15">
        <f t="shared" si="356"/>
        <v>0</v>
      </c>
      <c r="N356"/>
    </row>
    <row r="357" spans="2:14" s="2" customFormat="1" ht="72" hidden="1" outlineLevel="1" x14ac:dyDescent="0.25">
      <c r="B357" s="2" t="str">
        <f t="shared" si="355"/>
        <v>a</v>
      </c>
      <c r="C357" s="35" t="s">
        <v>227</v>
      </c>
      <c r="D357" s="36" t="s">
        <v>228</v>
      </c>
      <c r="E357" s="12">
        <f t="shared" ref="E357" si="368">E360+E370+E371+E372</f>
        <v>92</v>
      </c>
      <c r="F357" s="12">
        <f t="shared" ref="F357:K357" si="369">F360+F370+F371+F372</f>
        <v>0</v>
      </c>
      <c r="G357" s="12">
        <f t="shared" si="369"/>
        <v>0</v>
      </c>
      <c r="H357" s="12">
        <f t="shared" si="369"/>
        <v>0</v>
      </c>
      <c r="I357" s="12">
        <f t="shared" si="369"/>
        <v>0</v>
      </c>
      <c r="J357" s="208">
        <f t="shared" si="369"/>
        <v>0</v>
      </c>
      <c r="K357" s="12">
        <f t="shared" si="369"/>
        <v>0</v>
      </c>
      <c r="L357" s="208">
        <f t="shared" ref="L357" si="370">L360+L370+L371+L372</f>
        <v>0</v>
      </c>
      <c r="M357" s="12">
        <f t="shared" si="356"/>
        <v>0</v>
      </c>
    </row>
    <row r="358" spans="2:14" s="2" customFormat="1" ht="15.75" hidden="1" outlineLevel="1" x14ac:dyDescent="0.25">
      <c r="B358" s="2" t="str">
        <f t="shared" si="355"/>
        <v>b</v>
      </c>
      <c r="C358" s="4" t="s">
        <v>0</v>
      </c>
      <c r="D358" s="5" t="s">
        <v>5</v>
      </c>
      <c r="E358" s="14">
        <v>0</v>
      </c>
      <c r="F358" s="14">
        <v>0</v>
      </c>
      <c r="G358" s="14">
        <v>0</v>
      </c>
      <c r="H358" s="14">
        <v>0</v>
      </c>
      <c r="I358" s="14">
        <v>0</v>
      </c>
      <c r="J358" s="209">
        <v>0</v>
      </c>
      <c r="K358" s="14">
        <v>0</v>
      </c>
      <c r="L358" s="209">
        <v>0</v>
      </c>
      <c r="M358" s="14">
        <f t="shared" si="356"/>
        <v>0</v>
      </c>
    </row>
    <row r="359" spans="2:14" s="2" customFormat="1" ht="15.75" hidden="1" outlineLevel="1" x14ac:dyDescent="0.25">
      <c r="B359" s="2" t="str">
        <f t="shared" si="355"/>
        <v>b</v>
      </c>
      <c r="C359" s="4" t="s">
        <v>0</v>
      </c>
      <c r="D359" s="5" t="s">
        <v>6</v>
      </c>
      <c r="E359" s="14">
        <v>0</v>
      </c>
      <c r="F359" s="14">
        <v>0</v>
      </c>
      <c r="G359" s="14">
        <v>0</v>
      </c>
      <c r="H359" s="14">
        <v>0</v>
      </c>
      <c r="I359" s="14">
        <v>0</v>
      </c>
      <c r="J359" s="209">
        <v>0</v>
      </c>
      <c r="K359" s="14">
        <v>0</v>
      </c>
      <c r="L359" s="209">
        <v>0</v>
      </c>
      <c r="M359" s="14">
        <f t="shared" si="356"/>
        <v>0</v>
      </c>
    </row>
    <row r="360" spans="2:14" s="2" customFormat="1" ht="18" hidden="1" outlineLevel="1" x14ac:dyDescent="0.25">
      <c r="B360" s="2" t="str">
        <f t="shared" si="355"/>
        <v>a</v>
      </c>
      <c r="C360" s="28" t="s">
        <v>0</v>
      </c>
      <c r="D360" s="29" t="s">
        <v>7</v>
      </c>
      <c r="E360" s="15">
        <f t="shared" ref="E360" si="371">E361+E362+E363+E364+E365+E366+E367</f>
        <v>92</v>
      </c>
      <c r="F360" s="15">
        <f t="shared" ref="F360" si="372">F361+F362+F363+F364+F365+F366+F367</f>
        <v>0</v>
      </c>
      <c r="G360" s="15">
        <f t="shared" ref="G360" si="373">G361+G362+G363+G364+G365+G366+G367</f>
        <v>0</v>
      </c>
      <c r="H360" s="15">
        <f t="shared" ref="H360" si="374">H361+H362+H363+H364+H365+H366+H367</f>
        <v>0</v>
      </c>
      <c r="I360" s="15">
        <f t="shared" ref="I360" si="375">I361+I362+I363+I364+I365+I366+I367</f>
        <v>0</v>
      </c>
      <c r="J360" s="210">
        <f t="shared" ref="J360" si="376">J361+J362+J363+J364+J365+J366+J367</f>
        <v>0</v>
      </c>
      <c r="K360" s="15">
        <f t="shared" ref="K360" si="377">K361+K362+K363+K364+K365+K366+K367</f>
        <v>0</v>
      </c>
      <c r="L360" s="210">
        <f t="shared" ref="L360" si="378">L361+L362+L363+L364+L365+L366+L367</f>
        <v>0</v>
      </c>
      <c r="M360" s="15">
        <f t="shared" si="356"/>
        <v>0</v>
      </c>
    </row>
    <row r="361" spans="2:14" s="2" customFormat="1" ht="15.75" hidden="1" outlineLevel="1" x14ac:dyDescent="0.25">
      <c r="B361" s="2" t="str">
        <f t="shared" si="355"/>
        <v>b</v>
      </c>
      <c r="C361" s="8" t="s">
        <v>0</v>
      </c>
      <c r="D361" s="9" t="s">
        <v>8</v>
      </c>
      <c r="E361" s="16">
        <v>0</v>
      </c>
      <c r="F361" s="16">
        <v>0</v>
      </c>
      <c r="G361" s="16">
        <v>0</v>
      </c>
      <c r="H361" s="16">
        <v>0</v>
      </c>
      <c r="I361" s="16">
        <v>0</v>
      </c>
      <c r="J361" s="211">
        <v>0</v>
      </c>
      <c r="K361" s="16">
        <v>0</v>
      </c>
      <c r="L361" s="211">
        <v>0</v>
      </c>
      <c r="M361" s="16">
        <f t="shared" si="356"/>
        <v>0</v>
      </c>
    </row>
    <row r="362" spans="2:14" s="2" customFormat="1" ht="18" hidden="1" outlineLevel="1" x14ac:dyDescent="0.25">
      <c r="B362" s="2" t="str">
        <f t="shared" si="355"/>
        <v>a</v>
      </c>
      <c r="C362" s="30" t="s">
        <v>0</v>
      </c>
      <c r="D362" s="31" t="s">
        <v>9</v>
      </c>
      <c r="E362" s="16">
        <v>89</v>
      </c>
      <c r="F362" s="16">
        <v>0</v>
      </c>
      <c r="G362" s="16">
        <v>0</v>
      </c>
      <c r="H362" s="16">
        <v>0</v>
      </c>
      <c r="I362" s="16">
        <v>0</v>
      </c>
      <c r="J362" s="211">
        <v>0</v>
      </c>
      <c r="K362" s="16">
        <v>0</v>
      </c>
      <c r="L362" s="211">
        <v>0</v>
      </c>
      <c r="M362" s="16">
        <f t="shared" si="356"/>
        <v>0</v>
      </c>
    </row>
    <row r="363" spans="2:14" s="2" customFormat="1" ht="15.75" hidden="1" outlineLevel="1" x14ac:dyDescent="0.25">
      <c r="B363" s="2" t="str">
        <f t="shared" si="355"/>
        <v>b</v>
      </c>
      <c r="C363" s="8" t="s">
        <v>0</v>
      </c>
      <c r="D363" s="9" t="s">
        <v>10</v>
      </c>
      <c r="E363" s="16">
        <v>0</v>
      </c>
      <c r="F363" s="16">
        <v>0</v>
      </c>
      <c r="G363" s="16">
        <v>0</v>
      </c>
      <c r="H363" s="16">
        <v>0</v>
      </c>
      <c r="I363" s="16">
        <v>0</v>
      </c>
      <c r="J363" s="211">
        <v>0</v>
      </c>
      <c r="K363" s="16">
        <v>0</v>
      </c>
      <c r="L363" s="211">
        <v>0</v>
      </c>
      <c r="M363" s="16">
        <f t="shared" si="356"/>
        <v>0</v>
      </c>
    </row>
    <row r="364" spans="2:14" s="2" customFormat="1" ht="15.75" hidden="1" outlineLevel="1" x14ac:dyDescent="0.25">
      <c r="B364" s="2" t="str">
        <f t="shared" si="355"/>
        <v>b</v>
      </c>
      <c r="C364" s="8" t="s">
        <v>0</v>
      </c>
      <c r="D364" s="9" t="s">
        <v>11</v>
      </c>
      <c r="E364" s="16">
        <v>0</v>
      </c>
      <c r="F364" s="16">
        <v>0</v>
      </c>
      <c r="G364" s="16">
        <v>0</v>
      </c>
      <c r="H364" s="16">
        <v>0</v>
      </c>
      <c r="I364" s="16">
        <v>0</v>
      </c>
      <c r="J364" s="211">
        <v>0</v>
      </c>
      <c r="K364" s="16">
        <v>0</v>
      </c>
      <c r="L364" s="211">
        <v>0</v>
      </c>
      <c r="M364" s="16">
        <f t="shared" si="356"/>
        <v>0</v>
      </c>
    </row>
    <row r="365" spans="2:14" s="2" customFormat="1" ht="15.75" hidden="1" outlineLevel="1" x14ac:dyDescent="0.25">
      <c r="B365" s="2" t="str">
        <f t="shared" si="355"/>
        <v>b</v>
      </c>
      <c r="C365" s="8" t="s">
        <v>0</v>
      </c>
      <c r="D365" s="9" t="s">
        <v>12</v>
      </c>
      <c r="E365" s="16">
        <v>0</v>
      </c>
      <c r="F365" s="16">
        <v>0</v>
      </c>
      <c r="G365" s="16">
        <v>0</v>
      </c>
      <c r="H365" s="16">
        <v>0</v>
      </c>
      <c r="I365" s="16">
        <v>0</v>
      </c>
      <c r="J365" s="211">
        <v>0</v>
      </c>
      <c r="K365" s="16">
        <v>0</v>
      </c>
      <c r="L365" s="211">
        <v>0</v>
      </c>
      <c r="M365" s="16">
        <f t="shared" si="356"/>
        <v>0</v>
      </c>
    </row>
    <row r="366" spans="2:14" s="2" customFormat="1" ht="15.75" hidden="1" outlineLevel="1" x14ac:dyDescent="0.25">
      <c r="B366" s="2" t="str">
        <f t="shared" si="355"/>
        <v>a</v>
      </c>
      <c r="C366" s="8" t="s">
        <v>0</v>
      </c>
      <c r="D366" s="9" t="s">
        <v>13</v>
      </c>
      <c r="E366" s="16">
        <v>2</v>
      </c>
      <c r="F366" s="16">
        <v>0</v>
      </c>
      <c r="G366" s="16">
        <v>0</v>
      </c>
      <c r="H366" s="16">
        <v>0</v>
      </c>
      <c r="I366" s="16">
        <v>0</v>
      </c>
      <c r="J366" s="211">
        <v>0</v>
      </c>
      <c r="K366" s="16">
        <v>0</v>
      </c>
      <c r="L366" s="211">
        <v>0</v>
      </c>
      <c r="M366" s="16">
        <f t="shared" si="356"/>
        <v>0</v>
      </c>
    </row>
    <row r="367" spans="2:14" s="2" customFormat="1" ht="18" hidden="1" outlineLevel="1" x14ac:dyDescent="0.25">
      <c r="B367" s="2" t="str">
        <f t="shared" si="355"/>
        <v>a</v>
      </c>
      <c r="C367" s="30" t="s">
        <v>0</v>
      </c>
      <c r="D367" s="31" t="s">
        <v>14</v>
      </c>
      <c r="E367" s="16">
        <f t="shared" ref="E367" si="379">E368+E369</f>
        <v>1</v>
      </c>
      <c r="F367" s="16">
        <f t="shared" ref="F367" si="380">F368+F369</f>
        <v>0</v>
      </c>
      <c r="G367" s="16">
        <f t="shared" ref="G367" si="381">G368+G369</f>
        <v>0</v>
      </c>
      <c r="H367" s="16">
        <f t="shared" ref="H367" si="382">H368+H369</f>
        <v>0</v>
      </c>
      <c r="I367" s="16">
        <f t="shared" ref="I367" si="383">I368+I369</f>
        <v>0</v>
      </c>
      <c r="J367" s="211">
        <f t="shared" ref="J367" si="384">J368+J369</f>
        <v>0</v>
      </c>
      <c r="K367" s="16">
        <f t="shared" ref="K367" si="385">K368+K369</f>
        <v>0</v>
      </c>
      <c r="L367" s="211">
        <f t="shared" ref="L367" si="386">L368+L369</f>
        <v>0</v>
      </c>
      <c r="M367" s="16">
        <f t="shared" si="356"/>
        <v>0</v>
      </c>
    </row>
    <row r="368" spans="2:14" s="2" customFormat="1" ht="36" hidden="1" outlineLevel="1" x14ac:dyDescent="0.25">
      <c r="B368" s="2" t="str">
        <f t="shared" si="355"/>
        <v>a</v>
      </c>
      <c r="C368" s="33" t="s">
        <v>0</v>
      </c>
      <c r="D368" s="34" t="s">
        <v>15</v>
      </c>
      <c r="E368" s="17">
        <v>1</v>
      </c>
      <c r="F368" s="17">
        <v>0</v>
      </c>
      <c r="G368" s="17">
        <v>0</v>
      </c>
      <c r="H368" s="17">
        <v>0</v>
      </c>
      <c r="I368" s="17">
        <v>0</v>
      </c>
      <c r="J368" s="212">
        <v>0</v>
      </c>
      <c r="K368" s="17">
        <v>0</v>
      </c>
      <c r="L368" s="212">
        <v>0</v>
      </c>
      <c r="M368" s="17">
        <f t="shared" si="356"/>
        <v>0</v>
      </c>
    </row>
    <row r="369" spans="2:13" s="2" customFormat="1" ht="30" hidden="1" x14ac:dyDescent="0.25">
      <c r="B369" s="2" t="str">
        <f t="shared" si="355"/>
        <v>b</v>
      </c>
      <c r="C369" s="10" t="s">
        <v>0</v>
      </c>
      <c r="D369" s="11" t="s">
        <v>16</v>
      </c>
      <c r="E369" s="17">
        <v>0</v>
      </c>
      <c r="F369" s="17">
        <v>0</v>
      </c>
      <c r="G369" s="17">
        <v>0</v>
      </c>
      <c r="H369" s="17">
        <v>0</v>
      </c>
      <c r="I369" s="17">
        <v>0</v>
      </c>
      <c r="J369" s="212">
        <v>0</v>
      </c>
      <c r="K369" s="17">
        <v>0</v>
      </c>
      <c r="L369" s="212">
        <v>0</v>
      </c>
      <c r="M369" s="17">
        <f t="shared" si="356"/>
        <v>0</v>
      </c>
    </row>
    <row r="370" spans="2:13" s="2" customFormat="1" ht="15.75" hidden="1" x14ac:dyDescent="0.25">
      <c r="B370" s="2" t="str">
        <f t="shared" si="355"/>
        <v>b</v>
      </c>
      <c r="C370" s="6" t="s">
        <v>0</v>
      </c>
      <c r="D370" s="7" t="s">
        <v>17</v>
      </c>
      <c r="E370" s="15">
        <v>0</v>
      </c>
      <c r="F370" s="15">
        <v>0</v>
      </c>
      <c r="G370" s="15">
        <v>0</v>
      </c>
      <c r="H370" s="15">
        <v>0</v>
      </c>
      <c r="I370" s="15">
        <v>0</v>
      </c>
      <c r="J370" s="210">
        <v>0</v>
      </c>
      <c r="K370" s="15">
        <v>0</v>
      </c>
      <c r="L370" s="210">
        <v>0</v>
      </c>
      <c r="M370" s="15">
        <f t="shared" si="356"/>
        <v>0</v>
      </c>
    </row>
    <row r="371" spans="2:13" s="2" customFormat="1" ht="15.75" hidden="1" x14ac:dyDescent="0.25">
      <c r="B371" s="2" t="str">
        <f t="shared" si="355"/>
        <v>b</v>
      </c>
      <c r="C371" s="6" t="s">
        <v>0</v>
      </c>
      <c r="D371" s="7" t="s">
        <v>18</v>
      </c>
      <c r="E371" s="15">
        <v>0</v>
      </c>
      <c r="F371" s="15">
        <v>0</v>
      </c>
      <c r="G371" s="15">
        <v>0</v>
      </c>
      <c r="H371" s="15">
        <v>0</v>
      </c>
      <c r="I371" s="15">
        <v>0</v>
      </c>
      <c r="J371" s="210">
        <v>0</v>
      </c>
      <c r="K371" s="15">
        <v>0</v>
      </c>
      <c r="L371" s="210">
        <v>0</v>
      </c>
      <c r="M371" s="15">
        <f t="shared" si="356"/>
        <v>0</v>
      </c>
    </row>
    <row r="372" spans="2:13" s="2" customFormat="1" ht="15.75" hidden="1" x14ac:dyDescent="0.25">
      <c r="B372" s="2" t="str">
        <f t="shared" si="355"/>
        <v>b</v>
      </c>
      <c r="C372" s="6" t="s">
        <v>0</v>
      </c>
      <c r="D372" s="7" t="s">
        <v>19</v>
      </c>
      <c r="E372" s="15">
        <v>0</v>
      </c>
      <c r="F372" s="15">
        <v>0</v>
      </c>
      <c r="G372" s="15">
        <v>0</v>
      </c>
      <c r="H372" s="15">
        <v>0</v>
      </c>
      <c r="I372" s="15">
        <v>0</v>
      </c>
      <c r="J372" s="210">
        <v>0</v>
      </c>
      <c r="K372" s="15">
        <v>0</v>
      </c>
      <c r="L372" s="210">
        <v>0</v>
      </c>
      <c r="M372" s="15">
        <f t="shared" si="356"/>
        <v>0</v>
      </c>
    </row>
    <row r="373" spans="2:13" s="2" customFormat="1" ht="54" hidden="1" outlineLevel="1" x14ac:dyDescent="0.25">
      <c r="B373" s="2" t="str">
        <f t="shared" si="355"/>
        <v>a</v>
      </c>
      <c r="C373" s="35" t="s">
        <v>229</v>
      </c>
      <c r="D373" s="36" t="s">
        <v>230</v>
      </c>
      <c r="E373" s="12">
        <f t="shared" ref="E373:K373" si="387">E376+E386+E387+E388</f>
        <v>152</v>
      </c>
      <c r="F373" s="12">
        <f t="shared" si="387"/>
        <v>0</v>
      </c>
      <c r="G373" s="12">
        <f t="shared" si="387"/>
        <v>0</v>
      </c>
      <c r="H373" s="12">
        <f t="shared" si="387"/>
        <v>0</v>
      </c>
      <c r="I373" s="12">
        <f t="shared" si="387"/>
        <v>0</v>
      </c>
      <c r="J373" s="208">
        <f t="shared" si="387"/>
        <v>0</v>
      </c>
      <c r="K373" s="12">
        <f t="shared" si="387"/>
        <v>0</v>
      </c>
      <c r="L373" s="208">
        <f t="shared" ref="L373" si="388">L376+L386+L387+L388</f>
        <v>0</v>
      </c>
      <c r="M373" s="12">
        <f t="shared" si="356"/>
        <v>0</v>
      </c>
    </row>
    <row r="374" spans="2:13" s="2" customFormat="1" ht="15.75" hidden="1" outlineLevel="1" x14ac:dyDescent="0.25">
      <c r="B374" s="2" t="str">
        <f t="shared" si="355"/>
        <v>b</v>
      </c>
      <c r="C374" s="4" t="s">
        <v>0</v>
      </c>
      <c r="D374" s="5" t="s">
        <v>5</v>
      </c>
      <c r="E374" s="14">
        <v>0</v>
      </c>
      <c r="F374" s="14">
        <v>0</v>
      </c>
      <c r="G374" s="14">
        <v>0</v>
      </c>
      <c r="H374" s="14">
        <v>0</v>
      </c>
      <c r="I374" s="14">
        <v>0</v>
      </c>
      <c r="J374" s="209">
        <v>0</v>
      </c>
      <c r="K374" s="14">
        <v>0</v>
      </c>
      <c r="L374" s="209">
        <v>0</v>
      </c>
      <c r="M374" s="14">
        <f t="shared" si="356"/>
        <v>0</v>
      </c>
    </row>
    <row r="375" spans="2:13" s="2" customFormat="1" ht="15.75" hidden="1" outlineLevel="1" x14ac:dyDescent="0.25">
      <c r="B375" s="2" t="str">
        <f t="shared" si="355"/>
        <v>b</v>
      </c>
      <c r="C375" s="4" t="s">
        <v>0</v>
      </c>
      <c r="D375" s="5" t="s">
        <v>6</v>
      </c>
      <c r="E375" s="14">
        <v>0</v>
      </c>
      <c r="F375" s="14">
        <v>0</v>
      </c>
      <c r="G375" s="14">
        <v>0</v>
      </c>
      <c r="H375" s="14">
        <v>0</v>
      </c>
      <c r="I375" s="14">
        <v>0</v>
      </c>
      <c r="J375" s="209">
        <v>0</v>
      </c>
      <c r="K375" s="14">
        <v>0</v>
      </c>
      <c r="L375" s="209">
        <v>0</v>
      </c>
      <c r="M375" s="14">
        <f t="shared" si="356"/>
        <v>0</v>
      </c>
    </row>
    <row r="376" spans="2:13" s="2" customFormat="1" ht="18" hidden="1" outlineLevel="1" x14ac:dyDescent="0.25">
      <c r="B376" s="2" t="str">
        <f t="shared" si="355"/>
        <v>a</v>
      </c>
      <c r="C376" s="28" t="s">
        <v>0</v>
      </c>
      <c r="D376" s="29" t="s">
        <v>7</v>
      </c>
      <c r="E376" s="15">
        <f t="shared" ref="E376" si="389">E377+E378+E379+E380+E381+E382+E383</f>
        <v>152</v>
      </c>
      <c r="F376" s="15">
        <f t="shared" ref="F376" si="390">F377+F378+F379+F380+F381+F382+F383</f>
        <v>0</v>
      </c>
      <c r="G376" s="15">
        <f t="shared" ref="G376" si="391">G377+G378+G379+G380+G381+G382+G383</f>
        <v>0</v>
      </c>
      <c r="H376" s="15">
        <f t="shared" ref="H376" si="392">H377+H378+H379+H380+H381+H382+H383</f>
        <v>0</v>
      </c>
      <c r="I376" s="15">
        <f t="shared" ref="I376" si="393">I377+I378+I379+I380+I381+I382+I383</f>
        <v>0</v>
      </c>
      <c r="J376" s="210">
        <f t="shared" ref="J376" si="394">J377+J378+J379+J380+J381+J382+J383</f>
        <v>0</v>
      </c>
      <c r="K376" s="15">
        <f t="shared" ref="K376" si="395">K377+K378+K379+K380+K381+K382+K383</f>
        <v>0</v>
      </c>
      <c r="L376" s="210">
        <f t="shared" ref="L376" si="396">L377+L378+L379+L380+L381+L382+L383</f>
        <v>0</v>
      </c>
      <c r="M376" s="15">
        <f t="shared" si="356"/>
        <v>0</v>
      </c>
    </row>
    <row r="377" spans="2:13" s="2" customFormat="1" ht="15.75" hidden="1" outlineLevel="1" x14ac:dyDescent="0.25">
      <c r="B377" s="2" t="str">
        <f t="shared" si="355"/>
        <v>b</v>
      </c>
      <c r="C377" s="8" t="s">
        <v>0</v>
      </c>
      <c r="D377" s="9" t="s">
        <v>8</v>
      </c>
      <c r="E377" s="16">
        <v>0</v>
      </c>
      <c r="F377" s="16">
        <v>0</v>
      </c>
      <c r="G377" s="16">
        <v>0</v>
      </c>
      <c r="H377" s="16">
        <v>0</v>
      </c>
      <c r="I377" s="16">
        <v>0</v>
      </c>
      <c r="J377" s="211">
        <v>0</v>
      </c>
      <c r="K377" s="16">
        <v>0</v>
      </c>
      <c r="L377" s="211">
        <v>0</v>
      </c>
      <c r="M377" s="16">
        <f t="shared" si="356"/>
        <v>0</v>
      </c>
    </row>
    <row r="378" spans="2:13" s="2" customFormat="1" ht="18" hidden="1" outlineLevel="1" x14ac:dyDescent="0.25">
      <c r="B378" s="2" t="str">
        <f t="shared" si="355"/>
        <v>a</v>
      </c>
      <c r="C378" s="30" t="s">
        <v>0</v>
      </c>
      <c r="D378" s="31" t="s">
        <v>9</v>
      </c>
      <c r="E378" s="16">
        <v>149</v>
      </c>
      <c r="F378" s="16">
        <v>0</v>
      </c>
      <c r="G378" s="16">
        <v>0</v>
      </c>
      <c r="H378" s="16">
        <v>0</v>
      </c>
      <c r="I378" s="16">
        <v>0</v>
      </c>
      <c r="J378" s="211">
        <v>0</v>
      </c>
      <c r="K378" s="16">
        <v>0</v>
      </c>
      <c r="L378" s="211">
        <v>0</v>
      </c>
      <c r="M378" s="16">
        <f t="shared" si="356"/>
        <v>0</v>
      </c>
    </row>
    <row r="379" spans="2:13" s="2" customFormat="1" ht="15.75" hidden="1" outlineLevel="1" x14ac:dyDescent="0.25">
      <c r="B379" s="2" t="str">
        <f t="shared" si="355"/>
        <v>b</v>
      </c>
      <c r="C379" s="8" t="s">
        <v>0</v>
      </c>
      <c r="D379" s="9" t="s">
        <v>10</v>
      </c>
      <c r="E379" s="16">
        <v>0</v>
      </c>
      <c r="F379" s="16">
        <v>0</v>
      </c>
      <c r="G379" s="16">
        <v>0</v>
      </c>
      <c r="H379" s="16">
        <v>0</v>
      </c>
      <c r="I379" s="16">
        <v>0</v>
      </c>
      <c r="J379" s="211">
        <v>0</v>
      </c>
      <c r="K379" s="16">
        <v>0</v>
      </c>
      <c r="L379" s="211">
        <v>0</v>
      </c>
      <c r="M379" s="16">
        <f t="shared" si="356"/>
        <v>0</v>
      </c>
    </row>
    <row r="380" spans="2:13" s="2" customFormat="1" ht="15.75" hidden="1" outlineLevel="1" x14ac:dyDescent="0.25">
      <c r="B380" s="2" t="str">
        <f t="shared" si="355"/>
        <v>b</v>
      </c>
      <c r="C380" s="8" t="s">
        <v>0</v>
      </c>
      <c r="D380" s="9" t="s">
        <v>11</v>
      </c>
      <c r="E380" s="16">
        <v>0</v>
      </c>
      <c r="F380" s="16">
        <v>0</v>
      </c>
      <c r="G380" s="16">
        <v>0</v>
      </c>
      <c r="H380" s="16">
        <v>0</v>
      </c>
      <c r="I380" s="16">
        <v>0</v>
      </c>
      <c r="J380" s="211">
        <v>0</v>
      </c>
      <c r="K380" s="16">
        <v>0</v>
      </c>
      <c r="L380" s="211">
        <v>0</v>
      </c>
      <c r="M380" s="16">
        <f t="shared" si="356"/>
        <v>0</v>
      </c>
    </row>
    <row r="381" spans="2:13" s="2" customFormat="1" ht="15.75" hidden="1" outlineLevel="1" x14ac:dyDescent="0.25">
      <c r="B381" s="2" t="str">
        <f t="shared" si="355"/>
        <v>b</v>
      </c>
      <c r="C381" s="8" t="s">
        <v>0</v>
      </c>
      <c r="D381" s="9" t="s">
        <v>12</v>
      </c>
      <c r="E381" s="16">
        <v>0</v>
      </c>
      <c r="F381" s="16">
        <v>0</v>
      </c>
      <c r="G381" s="16">
        <v>0</v>
      </c>
      <c r="H381" s="16">
        <v>0</v>
      </c>
      <c r="I381" s="16">
        <v>0</v>
      </c>
      <c r="J381" s="211">
        <v>0</v>
      </c>
      <c r="K381" s="16">
        <v>0</v>
      </c>
      <c r="L381" s="211">
        <v>0</v>
      </c>
      <c r="M381" s="16">
        <f t="shared" si="356"/>
        <v>0</v>
      </c>
    </row>
    <row r="382" spans="2:13" s="2" customFormat="1" ht="15.75" hidden="1" outlineLevel="1" x14ac:dyDescent="0.25">
      <c r="B382" s="2" t="str">
        <f t="shared" si="355"/>
        <v>a</v>
      </c>
      <c r="C382" s="8" t="s">
        <v>0</v>
      </c>
      <c r="D382" s="9" t="s">
        <v>13</v>
      </c>
      <c r="E382" s="16">
        <v>2</v>
      </c>
      <c r="F382" s="16">
        <v>0</v>
      </c>
      <c r="G382" s="16">
        <v>0</v>
      </c>
      <c r="H382" s="16">
        <v>0</v>
      </c>
      <c r="I382" s="16">
        <v>0</v>
      </c>
      <c r="J382" s="211">
        <v>0</v>
      </c>
      <c r="K382" s="16">
        <v>0</v>
      </c>
      <c r="L382" s="211">
        <v>0</v>
      </c>
      <c r="M382" s="16">
        <f t="shared" si="356"/>
        <v>0</v>
      </c>
    </row>
    <row r="383" spans="2:13" s="2" customFormat="1" ht="18" hidden="1" outlineLevel="1" x14ac:dyDescent="0.25">
      <c r="B383" s="2" t="str">
        <f t="shared" si="355"/>
        <v>a</v>
      </c>
      <c r="C383" s="30" t="s">
        <v>0</v>
      </c>
      <c r="D383" s="31" t="s">
        <v>14</v>
      </c>
      <c r="E383" s="16">
        <f t="shared" ref="E383" si="397">E384+E385</f>
        <v>1</v>
      </c>
      <c r="F383" s="16">
        <f t="shared" ref="F383" si="398">F384+F385</f>
        <v>0</v>
      </c>
      <c r="G383" s="16">
        <f t="shared" ref="G383" si="399">G384+G385</f>
        <v>0</v>
      </c>
      <c r="H383" s="16">
        <f t="shared" ref="H383" si="400">H384+H385</f>
        <v>0</v>
      </c>
      <c r="I383" s="16">
        <f t="shared" ref="I383" si="401">I384+I385</f>
        <v>0</v>
      </c>
      <c r="J383" s="211">
        <f t="shared" ref="J383" si="402">J384+J385</f>
        <v>0</v>
      </c>
      <c r="K383" s="16">
        <f t="shared" ref="K383" si="403">K384+K385</f>
        <v>0</v>
      </c>
      <c r="L383" s="211">
        <f t="shared" ref="L383" si="404">L384+L385</f>
        <v>0</v>
      </c>
      <c r="M383" s="16">
        <f t="shared" si="356"/>
        <v>0</v>
      </c>
    </row>
    <row r="384" spans="2:13" s="2" customFormat="1" ht="36" hidden="1" outlineLevel="1" x14ac:dyDescent="0.25">
      <c r="B384" s="2" t="str">
        <f t="shared" si="355"/>
        <v>a</v>
      </c>
      <c r="C384" s="33" t="s">
        <v>0</v>
      </c>
      <c r="D384" s="34" t="s">
        <v>15</v>
      </c>
      <c r="E384" s="17">
        <v>1</v>
      </c>
      <c r="F384" s="17">
        <v>0</v>
      </c>
      <c r="G384" s="17">
        <v>0</v>
      </c>
      <c r="H384" s="17">
        <v>0</v>
      </c>
      <c r="I384" s="17">
        <v>0</v>
      </c>
      <c r="J384" s="212">
        <v>0</v>
      </c>
      <c r="K384" s="17">
        <v>0</v>
      </c>
      <c r="L384" s="212">
        <v>0</v>
      </c>
      <c r="M384" s="17">
        <f t="shared" si="356"/>
        <v>0</v>
      </c>
    </row>
    <row r="385" spans="2:16" s="2" customFormat="1" ht="30" hidden="1" x14ac:dyDescent="0.25">
      <c r="B385" s="2" t="str">
        <f t="shared" si="355"/>
        <v>b</v>
      </c>
      <c r="C385" s="10" t="s">
        <v>0</v>
      </c>
      <c r="D385" s="11" t="s">
        <v>16</v>
      </c>
      <c r="E385" s="17">
        <v>0</v>
      </c>
      <c r="F385" s="17">
        <v>0</v>
      </c>
      <c r="G385" s="17">
        <v>0</v>
      </c>
      <c r="H385" s="17">
        <v>0</v>
      </c>
      <c r="I385" s="17">
        <v>0</v>
      </c>
      <c r="J385" s="212">
        <v>0</v>
      </c>
      <c r="K385" s="17">
        <v>0</v>
      </c>
      <c r="L385" s="212">
        <v>0</v>
      </c>
      <c r="M385" s="17">
        <f t="shared" si="356"/>
        <v>0</v>
      </c>
    </row>
    <row r="386" spans="2:16" s="2" customFormat="1" ht="15.75" hidden="1" x14ac:dyDescent="0.25">
      <c r="B386" s="2" t="str">
        <f t="shared" si="355"/>
        <v>b</v>
      </c>
      <c r="C386" s="6" t="s">
        <v>0</v>
      </c>
      <c r="D386" s="7" t="s">
        <v>17</v>
      </c>
      <c r="E386" s="15">
        <v>0</v>
      </c>
      <c r="F386" s="15">
        <v>0</v>
      </c>
      <c r="G386" s="15">
        <v>0</v>
      </c>
      <c r="H386" s="15">
        <v>0</v>
      </c>
      <c r="I386" s="15">
        <v>0</v>
      </c>
      <c r="J386" s="210">
        <v>0</v>
      </c>
      <c r="K386" s="15">
        <v>0</v>
      </c>
      <c r="L386" s="210">
        <v>0</v>
      </c>
      <c r="M386" s="15">
        <f t="shared" si="356"/>
        <v>0</v>
      </c>
    </row>
    <row r="387" spans="2:16" s="2" customFormat="1" ht="15.75" hidden="1" x14ac:dyDescent="0.25">
      <c r="B387" s="2" t="str">
        <f t="shared" si="355"/>
        <v>b</v>
      </c>
      <c r="C387" s="6" t="s">
        <v>0</v>
      </c>
      <c r="D387" s="7" t="s">
        <v>18</v>
      </c>
      <c r="E387" s="15">
        <v>0</v>
      </c>
      <c r="F387" s="15">
        <v>0</v>
      </c>
      <c r="G387" s="15">
        <v>0</v>
      </c>
      <c r="H387" s="15">
        <v>0</v>
      </c>
      <c r="I387" s="15">
        <v>0</v>
      </c>
      <c r="J387" s="210">
        <v>0</v>
      </c>
      <c r="K387" s="15">
        <v>0</v>
      </c>
      <c r="L387" s="210">
        <v>0</v>
      </c>
      <c r="M387" s="15">
        <f t="shared" si="356"/>
        <v>0</v>
      </c>
    </row>
    <row r="388" spans="2:16" s="2" customFormat="1" ht="15.75" hidden="1" x14ac:dyDescent="0.25">
      <c r="B388" s="2" t="str">
        <f t="shared" si="355"/>
        <v>b</v>
      </c>
      <c r="C388" s="6" t="s">
        <v>0</v>
      </c>
      <c r="D388" s="7" t="s">
        <v>19</v>
      </c>
      <c r="E388" s="15">
        <v>0</v>
      </c>
      <c r="F388" s="15">
        <v>0</v>
      </c>
      <c r="G388" s="15">
        <v>0</v>
      </c>
      <c r="H388" s="15">
        <v>0</v>
      </c>
      <c r="I388" s="15">
        <v>0</v>
      </c>
      <c r="J388" s="210">
        <v>0</v>
      </c>
      <c r="K388" s="15">
        <v>0</v>
      </c>
      <c r="L388" s="210">
        <v>0</v>
      </c>
      <c r="M388" s="15">
        <f t="shared" si="356"/>
        <v>0</v>
      </c>
    </row>
    <row r="389" spans="2:16" ht="54" x14ac:dyDescent="0.25">
      <c r="B389" s="2" t="str">
        <f t="shared" si="355"/>
        <v>a</v>
      </c>
      <c r="C389" s="24" t="s">
        <v>59</v>
      </c>
      <c r="D389" s="25" t="s">
        <v>60</v>
      </c>
      <c r="E389" s="13">
        <f t="shared" ref="E389" si="405">E392+E402+E403+E404</f>
        <v>1100</v>
      </c>
      <c r="F389" s="13">
        <f t="shared" ref="F389:I389" si="406">F392+F402+F403+F404</f>
        <v>1100</v>
      </c>
      <c r="G389" s="13">
        <f t="shared" si="406"/>
        <v>733.8362699999999</v>
      </c>
      <c r="H389" s="13">
        <f t="shared" si="406"/>
        <v>1100</v>
      </c>
      <c r="I389" s="13">
        <f t="shared" si="406"/>
        <v>1100</v>
      </c>
      <c r="J389" s="208">
        <f>J392+J402+J403+J404</f>
        <v>1100</v>
      </c>
      <c r="K389" s="13">
        <f t="shared" ref="K389:K452" si="407">J389-I389</f>
        <v>0</v>
      </c>
      <c r="L389" s="208">
        <f>L392+L402+L403+L404</f>
        <v>1100</v>
      </c>
      <c r="M389" s="321">
        <f t="shared" si="356"/>
        <v>0</v>
      </c>
      <c r="O389" t="s">
        <v>541</v>
      </c>
    </row>
    <row r="390" spans="2:16" ht="18" x14ac:dyDescent="0.25">
      <c r="B390" s="2" t="str">
        <f t="shared" ref="B390:B453" si="408">IF((E390+F390+G390+I390++J390+K390+L390)&gt;0,"a","b")</f>
        <v>a</v>
      </c>
      <c r="C390" s="26" t="s">
        <v>0</v>
      </c>
      <c r="D390" s="27" t="s">
        <v>5</v>
      </c>
      <c r="E390" s="14">
        <v>37</v>
      </c>
      <c r="F390" s="14">
        <v>37</v>
      </c>
      <c r="G390" s="14">
        <v>37</v>
      </c>
      <c r="H390" s="14">
        <v>37</v>
      </c>
      <c r="I390" s="14">
        <v>37</v>
      </c>
      <c r="J390" s="209">
        <f>37</f>
        <v>37</v>
      </c>
      <c r="K390" s="14">
        <f t="shared" si="407"/>
        <v>0</v>
      </c>
      <c r="L390" s="209">
        <f>37</f>
        <v>37</v>
      </c>
      <c r="M390" s="14">
        <f t="shared" ref="M390:M453" si="409">L390-J390</f>
        <v>0</v>
      </c>
    </row>
    <row r="391" spans="2:16" ht="18" x14ac:dyDescent="0.25">
      <c r="B391" s="2" t="str">
        <f t="shared" si="408"/>
        <v>a</v>
      </c>
      <c r="C391" s="26" t="s">
        <v>0</v>
      </c>
      <c r="D391" s="27" t="s">
        <v>6</v>
      </c>
      <c r="E391" s="14">
        <v>6</v>
      </c>
      <c r="F391" s="14">
        <v>6</v>
      </c>
      <c r="G391" s="14">
        <v>6</v>
      </c>
      <c r="H391" s="14">
        <v>6</v>
      </c>
      <c r="I391" s="14">
        <v>6</v>
      </c>
      <c r="J391" s="209">
        <v>6</v>
      </c>
      <c r="K391" s="14">
        <f t="shared" si="407"/>
        <v>0</v>
      </c>
      <c r="L391" s="209">
        <v>6</v>
      </c>
      <c r="M391" s="14">
        <f t="shared" si="409"/>
        <v>0</v>
      </c>
    </row>
    <row r="392" spans="2:16" ht="18" x14ac:dyDescent="0.25">
      <c r="B392" s="2" t="str">
        <f t="shared" si="408"/>
        <v>a</v>
      </c>
      <c r="C392" s="28" t="s">
        <v>0</v>
      </c>
      <c r="D392" s="29" t="s">
        <v>7</v>
      </c>
      <c r="E392" s="15">
        <f t="shared" ref="E392" si="410">E393+E394+E395+E396+E397+E398+E399</f>
        <v>1088</v>
      </c>
      <c r="F392" s="15">
        <f t="shared" ref="F392:I392" si="411">F393+F394+F395+F396+F397+F398+F399</f>
        <v>1088</v>
      </c>
      <c r="G392" s="15">
        <f t="shared" si="411"/>
        <v>732.04326999999989</v>
      </c>
      <c r="H392" s="15">
        <f t="shared" si="411"/>
        <v>1094</v>
      </c>
      <c r="I392" s="15">
        <f t="shared" si="411"/>
        <v>1095</v>
      </c>
      <c r="J392" s="210">
        <f>J393+J394+J395+J396+J397+J398+J399</f>
        <v>1095</v>
      </c>
      <c r="K392" s="15">
        <f t="shared" si="407"/>
        <v>0</v>
      </c>
      <c r="L392" s="210">
        <f>L393+L394+L395+L396+L397+L398+L399</f>
        <v>1095</v>
      </c>
      <c r="M392" s="15">
        <f t="shared" si="409"/>
        <v>0</v>
      </c>
    </row>
    <row r="393" spans="2:16" ht="18" x14ac:dyDescent="0.25">
      <c r="B393" s="2" t="str">
        <f t="shared" si="408"/>
        <v>a</v>
      </c>
      <c r="C393" s="30" t="s">
        <v>0</v>
      </c>
      <c r="D393" s="31" t="s">
        <v>8</v>
      </c>
      <c r="E393" s="16">
        <v>806</v>
      </c>
      <c r="F393" s="16">
        <v>802</v>
      </c>
      <c r="G393" s="16">
        <v>575.93432999999993</v>
      </c>
      <c r="H393" s="16">
        <v>806</v>
      </c>
      <c r="I393" s="16">
        <v>810</v>
      </c>
      <c r="J393" s="211">
        <f>810</f>
        <v>810</v>
      </c>
      <c r="K393" s="16">
        <f t="shared" si="407"/>
        <v>0</v>
      </c>
      <c r="L393" s="211">
        <f>810</f>
        <v>810</v>
      </c>
      <c r="M393" s="16">
        <f t="shared" si="409"/>
        <v>0</v>
      </c>
      <c r="P393" s="38">
        <f>L393-1000</f>
        <v>-190</v>
      </c>
    </row>
    <row r="394" spans="2:16" ht="18" x14ac:dyDescent="0.25">
      <c r="B394" s="2" t="str">
        <f t="shared" si="408"/>
        <v>a</v>
      </c>
      <c r="C394" s="30" t="s">
        <v>0</v>
      </c>
      <c r="D394" s="31" t="s">
        <v>9</v>
      </c>
      <c r="E394" s="16">
        <v>261</v>
      </c>
      <c r="F394" s="16">
        <v>261</v>
      </c>
      <c r="G394" s="16">
        <v>137.2432</v>
      </c>
      <c r="H394" s="16">
        <v>272</v>
      </c>
      <c r="I394" s="16">
        <v>270</v>
      </c>
      <c r="J394" s="211">
        <f>270</f>
        <v>270</v>
      </c>
      <c r="K394" s="16">
        <f t="shared" si="407"/>
        <v>0</v>
      </c>
      <c r="L394" s="211">
        <f>270</f>
        <v>270</v>
      </c>
      <c r="M394" s="16">
        <f t="shared" si="409"/>
        <v>0</v>
      </c>
    </row>
    <row r="395" spans="2:16" ht="15.75" hidden="1" x14ac:dyDescent="0.25">
      <c r="B395" s="2" t="str">
        <f t="shared" si="408"/>
        <v>b</v>
      </c>
      <c r="C395" s="8" t="s">
        <v>0</v>
      </c>
      <c r="D395" s="9" t="s">
        <v>10</v>
      </c>
      <c r="E395" s="16">
        <v>0</v>
      </c>
      <c r="F395" s="16">
        <v>0</v>
      </c>
      <c r="G395" s="16">
        <v>0</v>
      </c>
      <c r="H395" s="16">
        <v>0</v>
      </c>
      <c r="I395" s="16">
        <v>0</v>
      </c>
      <c r="J395" s="211">
        <v>0</v>
      </c>
      <c r="K395" s="16">
        <f t="shared" si="407"/>
        <v>0</v>
      </c>
      <c r="L395" s="211">
        <v>0</v>
      </c>
      <c r="M395" s="16">
        <f t="shared" si="409"/>
        <v>0</v>
      </c>
      <c r="N395"/>
    </row>
    <row r="396" spans="2:16" ht="15.75" hidden="1" x14ac:dyDescent="0.25">
      <c r="B396" s="2" t="str">
        <f t="shared" si="408"/>
        <v>b</v>
      </c>
      <c r="C396" s="8" t="s">
        <v>0</v>
      </c>
      <c r="D396" s="9" t="s">
        <v>11</v>
      </c>
      <c r="E396" s="16">
        <v>0</v>
      </c>
      <c r="F396" s="16">
        <v>0</v>
      </c>
      <c r="G396" s="16">
        <v>0</v>
      </c>
      <c r="H396" s="16">
        <v>0</v>
      </c>
      <c r="I396" s="16">
        <v>0</v>
      </c>
      <c r="J396" s="211">
        <v>0</v>
      </c>
      <c r="K396" s="16">
        <f t="shared" si="407"/>
        <v>0</v>
      </c>
      <c r="L396" s="211">
        <v>0</v>
      </c>
      <c r="M396" s="16">
        <f t="shared" si="409"/>
        <v>0</v>
      </c>
      <c r="N396"/>
    </row>
    <row r="397" spans="2:16" ht="15.75" hidden="1" x14ac:dyDescent="0.25">
      <c r="B397" s="2" t="str">
        <f t="shared" si="408"/>
        <v>b</v>
      </c>
      <c r="C397" s="8" t="s">
        <v>0</v>
      </c>
      <c r="D397" s="9" t="s">
        <v>12</v>
      </c>
      <c r="E397" s="16">
        <v>0</v>
      </c>
      <c r="F397" s="16">
        <v>0</v>
      </c>
      <c r="G397" s="16">
        <v>0</v>
      </c>
      <c r="H397" s="16">
        <v>0</v>
      </c>
      <c r="I397" s="16">
        <v>0</v>
      </c>
      <c r="J397" s="211">
        <v>0</v>
      </c>
      <c r="K397" s="16">
        <f t="shared" si="407"/>
        <v>0</v>
      </c>
      <c r="L397" s="211">
        <v>0</v>
      </c>
      <c r="M397" s="16">
        <f t="shared" si="409"/>
        <v>0</v>
      </c>
      <c r="N397"/>
    </row>
    <row r="398" spans="2:16" ht="18" x14ac:dyDescent="0.25">
      <c r="B398" s="2" t="str">
        <f t="shared" si="408"/>
        <v>a</v>
      </c>
      <c r="C398" s="30" t="s">
        <v>0</v>
      </c>
      <c r="D398" s="31" t="s">
        <v>13</v>
      </c>
      <c r="E398" s="16">
        <v>13</v>
      </c>
      <c r="F398" s="16">
        <v>17</v>
      </c>
      <c r="G398" s="16">
        <v>15.222950000000001</v>
      </c>
      <c r="H398" s="16">
        <v>8</v>
      </c>
      <c r="I398" s="16">
        <v>10</v>
      </c>
      <c r="J398" s="211">
        <v>10</v>
      </c>
      <c r="K398" s="16">
        <f t="shared" si="407"/>
        <v>0</v>
      </c>
      <c r="L398" s="211">
        <v>10</v>
      </c>
      <c r="M398" s="16">
        <f t="shared" si="409"/>
        <v>0</v>
      </c>
    </row>
    <row r="399" spans="2:16" ht="18" x14ac:dyDescent="0.25">
      <c r="B399" s="2" t="str">
        <f t="shared" si="408"/>
        <v>a</v>
      </c>
      <c r="C399" s="30" t="s">
        <v>0</v>
      </c>
      <c r="D399" s="31" t="s">
        <v>14</v>
      </c>
      <c r="E399" s="16">
        <f t="shared" ref="E399" si="412">E400+E401</f>
        <v>8</v>
      </c>
      <c r="F399" s="16">
        <f t="shared" ref="F399:I399" si="413">F400+F401</f>
        <v>8</v>
      </c>
      <c r="G399" s="16">
        <f t="shared" si="413"/>
        <v>3.6427899999999998</v>
      </c>
      <c r="H399" s="16">
        <f t="shared" si="413"/>
        <v>8</v>
      </c>
      <c r="I399" s="16">
        <f t="shared" si="413"/>
        <v>5</v>
      </c>
      <c r="J399" s="211">
        <f>J400+J401</f>
        <v>5</v>
      </c>
      <c r="K399" s="16">
        <f t="shared" si="407"/>
        <v>0</v>
      </c>
      <c r="L399" s="211">
        <f>L400+L401</f>
        <v>5</v>
      </c>
      <c r="M399" s="16">
        <f t="shared" si="409"/>
        <v>0</v>
      </c>
    </row>
    <row r="400" spans="2:16" ht="36" x14ac:dyDescent="0.25">
      <c r="B400" s="2" t="str">
        <f t="shared" si="408"/>
        <v>a</v>
      </c>
      <c r="C400" s="33" t="s">
        <v>0</v>
      </c>
      <c r="D400" s="34" t="s">
        <v>15</v>
      </c>
      <c r="E400" s="17">
        <v>8</v>
      </c>
      <c r="F400" s="17">
        <v>8</v>
      </c>
      <c r="G400" s="17">
        <v>3.6427899999999998</v>
      </c>
      <c r="H400" s="17">
        <v>8</v>
      </c>
      <c r="I400" s="17">
        <v>5</v>
      </c>
      <c r="J400" s="212">
        <v>5</v>
      </c>
      <c r="K400" s="17">
        <f t="shared" si="407"/>
        <v>0</v>
      </c>
      <c r="L400" s="212">
        <v>5</v>
      </c>
      <c r="M400" s="17">
        <f t="shared" si="409"/>
        <v>0</v>
      </c>
    </row>
    <row r="401" spans="2:16" ht="30" hidden="1" x14ac:dyDescent="0.25">
      <c r="B401" s="2" t="str">
        <f t="shared" si="408"/>
        <v>b</v>
      </c>
      <c r="C401" s="10" t="s">
        <v>0</v>
      </c>
      <c r="D401" s="11" t="s">
        <v>16</v>
      </c>
      <c r="E401" s="17">
        <v>0</v>
      </c>
      <c r="F401" s="17">
        <v>0</v>
      </c>
      <c r="G401" s="17">
        <v>0</v>
      </c>
      <c r="H401" s="17">
        <v>0</v>
      </c>
      <c r="I401" s="17">
        <v>0</v>
      </c>
      <c r="J401" s="212">
        <v>0</v>
      </c>
      <c r="K401" s="17">
        <f t="shared" si="407"/>
        <v>0</v>
      </c>
      <c r="L401" s="212">
        <v>0</v>
      </c>
      <c r="M401" s="17">
        <f t="shared" si="409"/>
        <v>0</v>
      </c>
      <c r="N401"/>
    </row>
    <row r="402" spans="2:16" ht="18" x14ac:dyDescent="0.25">
      <c r="B402" s="2" t="str">
        <f t="shared" si="408"/>
        <v>a</v>
      </c>
      <c r="C402" s="28" t="s">
        <v>0</v>
      </c>
      <c r="D402" s="29" t="s">
        <v>17</v>
      </c>
      <c r="E402" s="15">
        <v>12</v>
      </c>
      <c r="F402" s="15">
        <v>12</v>
      </c>
      <c r="G402" s="15">
        <v>1.7929999999999999</v>
      </c>
      <c r="H402" s="15">
        <v>6</v>
      </c>
      <c r="I402" s="15">
        <v>5</v>
      </c>
      <c r="J402" s="210">
        <v>5</v>
      </c>
      <c r="K402" s="15">
        <f t="shared" si="407"/>
        <v>0</v>
      </c>
      <c r="L402" s="210">
        <v>5</v>
      </c>
      <c r="M402" s="15">
        <f t="shared" si="409"/>
        <v>0</v>
      </c>
    </row>
    <row r="403" spans="2:16" ht="15.75" hidden="1" x14ac:dyDescent="0.25">
      <c r="B403" s="2" t="str">
        <f t="shared" si="408"/>
        <v>b</v>
      </c>
      <c r="C403" s="6" t="s">
        <v>0</v>
      </c>
      <c r="D403" s="7" t="s">
        <v>18</v>
      </c>
      <c r="E403" s="15">
        <v>0</v>
      </c>
      <c r="F403" s="15">
        <v>0</v>
      </c>
      <c r="G403" s="15">
        <v>0</v>
      </c>
      <c r="H403" s="15">
        <v>0</v>
      </c>
      <c r="I403" s="15">
        <v>0</v>
      </c>
      <c r="J403" s="210">
        <v>0</v>
      </c>
      <c r="K403" s="15">
        <f t="shared" si="407"/>
        <v>0</v>
      </c>
      <c r="L403" s="210">
        <v>0</v>
      </c>
      <c r="M403" s="15">
        <f t="shared" si="409"/>
        <v>0</v>
      </c>
      <c r="N403"/>
    </row>
    <row r="404" spans="2:16" ht="15.75" hidden="1" x14ac:dyDescent="0.25">
      <c r="B404" s="2" t="str">
        <f t="shared" si="408"/>
        <v>b</v>
      </c>
      <c r="C404" s="6" t="s">
        <v>0</v>
      </c>
      <c r="D404" s="7" t="s">
        <v>19</v>
      </c>
      <c r="E404" s="15">
        <v>0</v>
      </c>
      <c r="F404" s="15">
        <v>0</v>
      </c>
      <c r="G404" s="15">
        <v>0</v>
      </c>
      <c r="H404" s="15">
        <v>0</v>
      </c>
      <c r="I404" s="15">
        <v>0</v>
      </c>
      <c r="J404" s="210">
        <v>0</v>
      </c>
      <c r="K404" s="15">
        <f t="shared" si="407"/>
        <v>0</v>
      </c>
      <c r="L404" s="210">
        <v>0</v>
      </c>
      <c r="M404" s="15">
        <f t="shared" si="409"/>
        <v>0</v>
      </c>
      <c r="N404"/>
    </row>
    <row r="405" spans="2:16" ht="36" x14ac:dyDescent="0.25">
      <c r="B405" s="2" t="str">
        <f t="shared" si="408"/>
        <v>a</v>
      </c>
      <c r="C405" s="24" t="s">
        <v>61</v>
      </c>
      <c r="D405" s="25" t="s">
        <v>62</v>
      </c>
      <c r="E405" s="13">
        <f t="shared" ref="E405" si="414">E408+E418+E419+E420</f>
        <v>2600</v>
      </c>
      <c r="F405" s="13">
        <f t="shared" ref="F405:I405" si="415">F408+F418+F419+F420</f>
        <v>2599.1</v>
      </c>
      <c r="G405" s="13">
        <f t="shared" si="415"/>
        <v>2034.7869000000001</v>
      </c>
      <c r="H405" s="13">
        <f t="shared" si="415"/>
        <v>2600</v>
      </c>
      <c r="I405" s="13">
        <f t="shared" si="415"/>
        <v>2600</v>
      </c>
      <c r="J405" s="208">
        <f>J408+J418+J419+J420</f>
        <v>4553</v>
      </c>
      <c r="K405" s="13">
        <f t="shared" si="407"/>
        <v>1953</v>
      </c>
      <c r="L405" s="208">
        <f t="shared" ref="L405" si="416">L408+L418+L419+L420</f>
        <v>5830</v>
      </c>
      <c r="M405" s="254">
        <f t="shared" si="409"/>
        <v>1277</v>
      </c>
      <c r="N405" s="40" t="s">
        <v>590</v>
      </c>
      <c r="O405" s="40" t="s">
        <v>582</v>
      </c>
      <c r="P405" s="2" t="s">
        <v>236</v>
      </c>
    </row>
    <row r="406" spans="2:16" ht="18" x14ac:dyDescent="0.25">
      <c r="B406" s="2" t="str">
        <f t="shared" si="408"/>
        <v>a</v>
      </c>
      <c r="C406" s="26" t="s">
        <v>0</v>
      </c>
      <c r="D406" s="27" t="s">
        <v>5</v>
      </c>
      <c r="E406" s="14">
        <v>62</v>
      </c>
      <c r="F406" s="14">
        <v>62</v>
      </c>
      <c r="G406" s="14">
        <v>62</v>
      </c>
      <c r="H406" s="14">
        <v>62</v>
      </c>
      <c r="I406" s="14">
        <v>62</v>
      </c>
      <c r="J406" s="214">
        <f>62+108</f>
        <v>170</v>
      </c>
      <c r="K406" s="14">
        <f t="shared" si="407"/>
        <v>108</v>
      </c>
      <c r="L406" s="214">
        <v>170</v>
      </c>
      <c r="M406" s="14">
        <f t="shared" si="409"/>
        <v>0</v>
      </c>
      <c r="N406" s="271" t="s">
        <v>538</v>
      </c>
    </row>
    <row r="407" spans="2:16" ht="18" x14ac:dyDescent="0.25">
      <c r="B407" s="2" t="str">
        <f t="shared" si="408"/>
        <v>a</v>
      </c>
      <c r="C407" s="26" t="s">
        <v>0</v>
      </c>
      <c r="D407" s="27" t="s">
        <v>6</v>
      </c>
      <c r="E407" s="14">
        <v>59</v>
      </c>
      <c r="F407" s="14">
        <v>59</v>
      </c>
      <c r="G407" s="14">
        <v>59</v>
      </c>
      <c r="H407" s="14">
        <v>59</v>
      </c>
      <c r="I407" s="14">
        <v>59</v>
      </c>
      <c r="J407" s="214">
        <v>59</v>
      </c>
      <c r="K407" s="14">
        <f t="shared" si="407"/>
        <v>0</v>
      </c>
      <c r="L407" s="214">
        <v>59</v>
      </c>
      <c r="M407" s="14">
        <f t="shared" si="409"/>
        <v>0</v>
      </c>
      <c r="N407" s="271"/>
    </row>
    <row r="408" spans="2:16" ht="18" x14ac:dyDescent="0.25">
      <c r="B408" s="2" t="str">
        <f t="shared" si="408"/>
        <v>a</v>
      </c>
      <c r="C408" s="28" t="s">
        <v>0</v>
      </c>
      <c r="D408" s="29" t="s">
        <v>7</v>
      </c>
      <c r="E408" s="15">
        <f t="shared" ref="E408" si="417">E409+E410+E411+E412+E413+E414+E415</f>
        <v>2585</v>
      </c>
      <c r="F408" s="15">
        <f t="shared" ref="F408:I408" si="418">F409+F410+F411+F412+F413+F414+F415</f>
        <v>2584.1</v>
      </c>
      <c r="G408" s="15">
        <f t="shared" si="418"/>
        <v>2034.7869000000001</v>
      </c>
      <c r="H408" s="15">
        <f t="shared" si="418"/>
        <v>2590</v>
      </c>
      <c r="I408" s="15">
        <f t="shared" si="418"/>
        <v>2590</v>
      </c>
      <c r="J408" s="210">
        <f>J409+J410+J411+J412+J413+J414+J415</f>
        <v>4543</v>
      </c>
      <c r="K408" s="15">
        <f t="shared" si="407"/>
        <v>1953</v>
      </c>
      <c r="L408" s="210">
        <f t="shared" ref="L408" si="419">L409+L410+L411+L412+L413+L414+L415</f>
        <v>5471</v>
      </c>
      <c r="M408" s="15">
        <f t="shared" si="409"/>
        <v>928</v>
      </c>
      <c r="N408" s="271"/>
    </row>
    <row r="409" spans="2:16" ht="18" x14ac:dyDescent="0.25">
      <c r="B409" s="2" t="str">
        <f t="shared" si="408"/>
        <v>a</v>
      </c>
      <c r="C409" s="30" t="s">
        <v>0</v>
      </c>
      <c r="D409" s="31" t="s">
        <v>8</v>
      </c>
      <c r="E409" s="16">
        <v>1440</v>
      </c>
      <c r="F409" s="16">
        <v>1440</v>
      </c>
      <c r="G409" s="16">
        <v>1081.34203</v>
      </c>
      <c r="H409" s="16">
        <v>1440</v>
      </c>
      <c r="I409" s="16">
        <v>1440</v>
      </c>
      <c r="J409" s="211">
        <f>1440+1953</f>
        <v>3393</v>
      </c>
      <c r="K409" s="16">
        <f t="shared" si="407"/>
        <v>1953</v>
      </c>
      <c r="L409" s="211">
        <v>3814</v>
      </c>
      <c r="M409" s="16">
        <f t="shared" si="409"/>
        <v>421</v>
      </c>
      <c r="N409" s="271"/>
    </row>
    <row r="410" spans="2:16" ht="18" x14ac:dyDescent="0.25">
      <c r="B410" s="2" t="str">
        <f t="shared" si="408"/>
        <v>a</v>
      </c>
      <c r="C410" s="30" t="s">
        <v>0</v>
      </c>
      <c r="D410" s="31" t="s">
        <v>9</v>
      </c>
      <c r="E410" s="16">
        <v>1109</v>
      </c>
      <c r="F410" s="16">
        <v>1108.0999999999999</v>
      </c>
      <c r="G410" s="16">
        <v>929.77340000000004</v>
      </c>
      <c r="H410" s="16">
        <v>1112</v>
      </c>
      <c r="I410" s="16">
        <v>1110</v>
      </c>
      <c r="J410" s="211">
        <v>1110</v>
      </c>
      <c r="K410" s="16">
        <f t="shared" si="407"/>
        <v>0</v>
      </c>
      <c r="L410" s="211">
        <v>1578</v>
      </c>
      <c r="M410" s="16">
        <f t="shared" si="409"/>
        <v>468</v>
      </c>
      <c r="N410" s="271"/>
    </row>
    <row r="411" spans="2:16" ht="15.75" hidden="1" x14ac:dyDescent="0.25">
      <c r="B411" s="2" t="str">
        <f t="shared" si="408"/>
        <v>b</v>
      </c>
      <c r="C411" s="8" t="s">
        <v>0</v>
      </c>
      <c r="D411" s="9" t="s">
        <v>10</v>
      </c>
      <c r="E411" s="16">
        <v>0</v>
      </c>
      <c r="F411" s="16">
        <v>0</v>
      </c>
      <c r="G411" s="16">
        <v>0</v>
      </c>
      <c r="H411" s="16">
        <v>0</v>
      </c>
      <c r="I411" s="16">
        <v>0</v>
      </c>
      <c r="J411" s="211">
        <v>0</v>
      </c>
      <c r="K411" s="16">
        <f t="shared" si="407"/>
        <v>0</v>
      </c>
      <c r="L411" s="211">
        <v>0</v>
      </c>
      <c r="M411" s="16">
        <f t="shared" si="409"/>
        <v>0</v>
      </c>
      <c r="N411" s="271"/>
    </row>
    <row r="412" spans="2:16" ht="15.75" hidden="1" x14ac:dyDescent="0.25">
      <c r="B412" s="2" t="str">
        <f t="shared" si="408"/>
        <v>b</v>
      </c>
      <c r="C412" s="8" t="s">
        <v>0</v>
      </c>
      <c r="D412" s="9" t="s">
        <v>11</v>
      </c>
      <c r="E412" s="16">
        <v>0</v>
      </c>
      <c r="F412" s="16">
        <v>0</v>
      </c>
      <c r="G412" s="16">
        <v>0</v>
      </c>
      <c r="H412" s="16">
        <v>0</v>
      </c>
      <c r="I412" s="16">
        <v>0</v>
      </c>
      <c r="J412" s="211">
        <v>0</v>
      </c>
      <c r="K412" s="16">
        <f t="shared" si="407"/>
        <v>0</v>
      </c>
      <c r="L412" s="211">
        <v>0</v>
      </c>
      <c r="M412" s="16">
        <f t="shared" si="409"/>
        <v>0</v>
      </c>
      <c r="N412" s="271"/>
    </row>
    <row r="413" spans="2:16" ht="15.75" hidden="1" x14ac:dyDescent="0.25">
      <c r="B413" s="2" t="str">
        <f t="shared" si="408"/>
        <v>b</v>
      </c>
      <c r="C413" s="8" t="s">
        <v>0</v>
      </c>
      <c r="D413" s="9" t="s">
        <v>12</v>
      </c>
      <c r="E413" s="16">
        <v>0</v>
      </c>
      <c r="F413" s="16">
        <v>0</v>
      </c>
      <c r="G413" s="16">
        <v>0</v>
      </c>
      <c r="H413" s="16">
        <v>0</v>
      </c>
      <c r="I413" s="16">
        <v>0</v>
      </c>
      <c r="J413" s="211">
        <v>0</v>
      </c>
      <c r="K413" s="16">
        <f t="shared" si="407"/>
        <v>0</v>
      </c>
      <c r="L413" s="211">
        <v>0</v>
      </c>
      <c r="M413" s="16">
        <f t="shared" si="409"/>
        <v>0</v>
      </c>
      <c r="N413" s="271"/>
    </row>
    <row r="414" spans="2:16" ht="18" x14ac:dyDescent="0.25">
      <c r="B414" s="2" t="str">
        <f t="shared" si="408"/>
        <v>a</v>
      </c>
      <c r="C414" s="30" t="s">
        <v>0</v>
      </c>
      <c r="D414" s="31" t="s">
        <v>13</v>
      </c>
      <c r="E414" s="16">
        <v>24</v>
      </c>
      <c r="F414" s="16">
        <v>24</v>
      </c>
      <c r="G414" s="16">
        <v>17.356669999999998</v>
      </c>
      <c r="H414" s="16">
        <v>30</v>
      </c>
      <c r="I414" s="16">
        <v>30</v>
      </c>
      <c r="J414" s="211">
        <v>30</v>
      </c>
      <c r="K414" s="16">
        <f t="shared" si="407"/>
        <v>0</v>
      </c>
      <c r="L414" s="211">
        <v>64</v>
      </c>
      <c r="M414" s="16">
        <f t="shared" si="409"/>
        <v>34</v>
      </c>
      <c r="N414" s="271"/>
    </row>
    <row r="415" spans="2:16" ht="18" x14ac:dyDescent="0.25">
      <c r="B415" s="2" t="str">
        <f t="shared" si="408"/>
        <v>a</v>
      </c>
      <c r="C415" s="30" t="s">
        <v>0</v>
      </c>
      <c r="D415" s="31" t="s">
        <v>14</v>
      </c>
      <c r="E415" s="16">
        <f t="shared" ref="E415" si="420">E416+E417</f>
        <v>12</v>
      </c>
      <c r="F415" s="16">
        <f t="shared" ref="F415:I415" si="421">F416+F417</f>
        <v>12</v>
      </c>
      <c r="G415" s="16">
        <f t="shared" si="421"/>
        <v>6.3148000000000009</v>
      </c>
      <c r="H415" s="16">
        <f t="shared" si="421"/>
        <v>8</v>
      </c>
      <c r="I415" s="16">
        <f t="shared" si="421"/>
        <v>10</v>
      </c>
      <c r="J415" s="211">
        <f>J416+J417</f>
        <v>10</v>
      </c>
      <c r="K415" s="16">
        <f t="shared" si="407"/>
        <v>0</v>
      </c>
      <c r="L415" s="211">
        <f t="shared" ref="L415" si="422">L416+L417</f>
        <v>15</v>
      </c>
      <c r="M415" s="16">
        <f t="shared" si="409"/>
        <v>5</v>
      </c>
      <c r="N415" s="271"/>
    </row>
    <row r="416" spans="2:16" ht="36" x14ac:dyDescent="0.25">
      <c r="B416" s="2" t="str">
        <f t="shared" si="408"/>
        <v>a</v>
      </c>
      <c r="C416" s="33" t="s">
        <v>0</v>
      </c>
      <c r="D416" s="34" t="s">
        <v>15</v>
      </c>
      <c r="E416" s="17">
        <v>12</v>
      </c>
      <c r="F416" s="17">
        <v>12</v>
      </c>
      <c r="G416" s="17">
        <v>6.3148000000000009</v>
      </c>
      <c r="H416" s="17">
        <v>8</v>
      </c>
      <c r="I416" s="17">
        <v>10</v>
      </c>
      <c r="J416" s="212">
        <v>10</v>
      </c>
      <c r="K416" s="17">
        <f t="shared" si="407"/>
        <v>0</v>
      </c>
      <c r="L416" s="212">
        <v>15</v>
      </c>
      <c r="M416" s="17">
        <f t="shared" si="409"/>
        <v>5</v>
      </c>
      <c r="N416" s="271"/>
    </row>
    <row r="417" spans="2:15" ht="30" hidden="1" x14ac:dyDescent="0.25">
      <c r="B417" s="2" t="str">
        <f t="shared" si="408"/>
        <v>b</v>
      </c>
      <c r="C417" s="10" t="s">
        <v>0</v>
      </c>
      <c r="D417" s="11" t="s">
        <v>16</v>
      </c>
      <c r="E417" s="17">
        <v>0</v>
      </c>
      <c r="F417" s="17">
        <v>0</v>
      </c>
      <c r="G417" s="17">
        <v>0</v>
      </c>
      <c r="H417" s="17">
        <v>0</v>
      </c>
      <c r="I417" s="17">
        <v>0</v>
      </c>
      <c r="J417" s="212">
        <v>0</v>
      </c>
      <c r="K417" s="17">
        <f t="shared" si="407"/>
        <v>0</v>
      </c>
      <c r="L417" s="212">
        <v>0</v>
      </c>
      <c r="M417" s="17">
        <f t="shared" si="409"/>
        <v>0</v>
      </c>
      <c r="N417" s="271"/>
    </row>
    <row r="418" spans="2:15" ht="18" x14ac:dyDescent="0.25">
      <c r="B418" s="2" t="str">
        <f t="shared" si="408"/>
        <v>a</v>
      </c>
      <c r="C418" s="28" t="s">
        <v>0</v>
      </c>
      <c r="D418" s="29" t="s">
        <v>17</v>
      </c>
      <c r="E418" s="15">
        <v>15</v>
      </c>
      <c r="F418" s="15">
        <v>15</v>
      </c>
      <c r="G418" s="15">
        <v>0</v>
      </c>
      <c r="H418" s="15">
        <v>10</v>
      </c>
      <c r="I418" s="15">
        <v>10</v>
      </c>
      <c r="J418" s="210">
        <v>10</v>
      </c>
      <c r="K418" s="15">
        <f t="shared" si="407"/>
        <v>0</v>
      </c>
      <c r="L418" s="210">
        <v>359</v>
      </c>
      <c r="M418" s="15">
        <f t="shared" si="409"/>
        <v>349</v>
      </c>
      <c r="N418" s="271"/>
    </row>
    <row r="419" spans="2:15" ht="15.75" hidden="1" x14ac:dyDescent="0.25">
      <c r="B419" s="2" t="str">
        <f t="shared" si="408"/>
        <v>b</v>
      </c>
      <c r="C419" s="6" t="s">
        <v>0</v>
      </c>
      <c r="D419" s="7" t="s">
        <v>18</v>
      </c>
      <c r="E419" s="15">
        <v>0</v>
      </c>
      <c r="F419" s="15">
        <v>0</v>
      </c>
      <c r="G419" s="15">
        <v>0</v>
      </c>
      <c r="H419" s="15">
        <v>0</v>
      </c>
      <c r="I419" s="15">
        <v>0</v>
      </c>
      <c r="J419" s="210">
        <v>0</v>
      </c>
      <c r="K419" s="15">
        <f t="shared" si="407"/>
        <v>0</v>
      </c>
      <c r="L419" s="210">
        <v>0</v>
      </c>
      <c r="M419" s="15">
        <f t="shared" si="409"/>
        <v>0</v>
      </c>
      <c r="N419"/>
    </row>
    <row r="420" spans="2:15" ht="15.75" hidden="1" x14ac:dyDescent="0.25">
      <c r="B420" s="2" t="str">
        <f t="shared" si="408"/>
        <v>b</v>
      </c>
      <c r="C420" s="6" t="s">
        <v>0</v>
      </c>
      <c r="D420" s="7" t="s">
        <v>19</v>
      </c>
      <c r="E420" s="15">
        <v>0</v>
      </c>
      <c r="F420" s="15">
        <v>0</v>
      </c>
      <c r="G420" s="15">
        <v>0</v>
      </c>
      <c r="H420" s="15">
        <v>0</v>
      </c>
      <c r="I420" s="15">
        <v>0</v>
      </c>
      <c r="J420" s="210">
        <v>0</v>
      </c>
      <c r="K420" s="15">
        <f t="shared" si="407"/>
        <v>0</v>
      </c>
      <c r="L420" s="210">
        <v>0</v>
      </c>
      <c r="M420" s="15">
        <f t="shared" si="409"/>
        <v>0</v>
      </c>
      <c r="N420"/>
    </row>
    <row r="421" spans="2:15" ht="90" x14ac:dyDescent="0.25">
      <c r="B421" s="2" t="str">
        <f t="shared" si="408"/>
        <v>a</v>
      </c>
      <c r="C421" s="24" t="s">
        <v>63</v>
      </c>
      <c r="D421" s="37" t="s">
        <v>606</v>
      </c>
      <c r="E421" s="13">
        <f t="shared" ref="E421" si="423">E424+E434+E435+E436</f>
        <v>685</v>
      </c>
      <c r="F421" s="13">
        <f t="shared" ref="F421:I421" si="424">F424+F434+F435+F436</f>
        <v>682.85</v>
      </c>
      <c r="G421" s="13">
        <f t="shared" si="424"/>
        <v>305.38540999999998</v>
      </c>
      <c r="H421" s="13">
        <f t="shared" si="424"/>
        <v>1700</v>
      </c>
      <c r="I421" s="13">
        <f t="shared" si="424"/>
        <v>690</v>
      </c>
      <c r="J421" s="208">
        <f>J424+J434+J435+J436</f>
        <v>4215</v>
      </c>
      <c r="K421" s="13">
        <f t="shared" si="407"/>
        <v>3525</v>
      </c>
      <c r="L421" s="208">
        <f>L424+L434+L435+L436</f>
        <v>4515</v>
      </c>
      <c r="M421" s="13">
        <f t="shared" si="409"/>
        <v>300</v>
      </c>
      <c r="N421" s="40" t="s">
        <v>573</v>
      </c>
      <c r="O421" s="40" t="s">
        <v>574</v>
      </c>
    </row>
    <row r="422" spans="2:15" ht="30" x14ac:dyDescent="0.25">
      <c r="B422" s="2" t="str">
        <f t="shared" si="408"/>
        <v>a</v>
      </c>
      <c r="C422" s="26" t="s">
        <v>0</v>
      </c>
      <c r="D422" s="27" t="s">
        <v>5</v>
      </c>
      <c r="E422" s="14">
        <v>8</v>
      </c>
      <c r="F422" s="14">
        <v>8</v>
      </c>
      <c r="G422" s="14">
        <v>8</v>
      </c>
      <c r="H422" s="14">
        <v>8</v>
      </c>
      <c r="I422" s="14">
        <v>8</v>
      </c>
      <c r="J422" s="209">
        <f>8+130+43-8</f>
        <v>173</v>
      </c>
      <c r="K422" s="14">
        <f t="shared" si="407"/>
        <v>165</v>
      </c>
      <c r="L422" s="209">
        <f>8+130+43-8</f>
        <v>173</v>
      </c>
      <c r="M422" s="14">
        <f t="shared" si="409"/>
        <v>0</v>
      </c>
      <c r="N422" s="40" t="s">
        <v>611</v>
      </c>
    </row>
    <row r="423" spans="2:15" ht="18" x14ac:dyDescent="0.25">
      <c r="B423" s="2" t="str">
        <f t="shared" si="408"/>
        <v>a</v>
      </c>
      <c r="C423" s="26" t="s">
        <v>0</v>
      </c>
      <c r="D423" s="27" t="s">
        <v>6</v>
      </c>
      <c r="E423" s="14">
        <v>5</v>
      </c>
      <c r="F423" s="14">
        <v>5</v>
      </c>
      <c r="G423" s="14">
        <v>5</v>
      </c>
      <c r="H423" s="14">
        <v>5</v>
      </c>
      <c r="I423" s="14">
        <v>5</v>
      </c>
      <c r="J423" s="209">
        <v>23</v>
      </c>
      <c r="K423" s="14">
        <f t="shared" si="407"/>
        <v>18</v>
      </c>
      <c r="L423" s="209">
        <v>23</v>
      </c>
      <c r="M423" s="14">
        <f t="shared" si="409"/>
        <v>0</v>
      </c>
    </row>
    <row r="424" spans="2:15" ht="18" x14ac:dyDescent="0.25">
      <c r="B424" s="2" t="str">
        <f t="shared" si="408"/>
        <v>a</v>
      </c>
      <c r="C424" s="28" t="s">
        <v>0</v>
      </c>
      <c r="D424" s="29" t="s">
        <v>7</v>
      </c>
      <c r="E424" s="15">
        <f t="shared" ref="E424" si="425">E425+E426+E427+E428+E429+E430+E431</f>
        <v>680</v>
      </c>
      <c r="F424" s="15">
        <f t="shared" ref="F424:I424" si="426">F425+F426+F427+F428+F429+F430+F431</f>
        <v>677.85</v>
      </c>
      <c r="G424" s="15">
        <f t="shared" si="426"/>
        <v>305.38540999999998</v>
      </c>
      <c r="H424" s="15">
        <f t="shared" si="426"/>
        <v>1695</v>
      </c>
      <c r="I424" s="15">
        <f t="shared" si="426"/>
        <v>685</v>
      </c>
      <c r="J424" s="210">
        <f>J425+J426+J427+J428+J429+J430+J431</f>
        <v>4210</v>
      </c>
      <c r="K424" s="15">
        <f t="shared" si="407"/>
        <v>3525</v>
      </c>
      <c r="L424" s="210">
        <f>L425+L426+L427+L428+L429+L430+L431</f>
        <v>4510</v>
      </c>
      <c r="M424" s="15">
        <f t="shared" si="409"/>
        <v>300</v>
      </c>
    </row>
    <row r="425" spans="2:15" ht="18" x14ac:dyDescent="0.25">
      <c r="B425" s="2" t="str">
        <f t="shared" si="408"/>
        <v>a</v>
      </c>
      <c r="C425" s="30" t="s">
        <v>0</v>
      </c>
      <c r="D425" s="31" t="s">
        <v>8</v>
      </c>
      <c r="E425" s="16">
        <v>150</v>
      </c>
      <c r="F425" s="16">
        <v>148.17400000000001</v>
      </c>
      <c r="G425" s="16">
        <v>100.33182000000001</v>
      </c>
      <c r="H425" s="16">
        <v>150</v>
      </c>
      <c r="I425" s="16">
        <v>150</v>
      </c>
      <c r="J425" s="211">
        <f>150+2840+510</f>
        <v>3500</v>
      </c>
      <c r="K425" s="16">
        <f t="shared" si="407"/>
        <v>3350</v>
      </c>
      <c r="L425" s="211">
        <f>150+2840+510</f>
        <v>3500</v>
      </c>
      <c r="M425" s="16">
        <f t="shared" si="409"/>
        <v>0</v>
      </c>
      <c r="N425" s="42" t="s">
        <v>570</v>
      </c>
    </row>
    <row r="426" spans="2:15" ht="18" x14ac:dyDescent="0.25">
      <c r="B426" s="2" t="str">
        <f t="shared" si="408"/>
        <v>a</v>
      </c>
      <c r="C426" s="30" t="s">
        <v>0</v>
      </c>
      <c r="D426" s="31" t="s">
        <v>9</v>
      </c>
      <c r="E426" s="16">
        <v>125</v>
      </c>
      <c r="F426" s="16">
        <v>122.85</v>
      </c>
      <c r="G426" s="16">
        <v>77.036829999999995</v>
      </c>
      <c r="H426" s="16">
        <v>255</v>
      </c>
      <c r="I426" s="16">
        <v>125</v>
      </c>
      <c r="J426" s="211">
        <f>125+575</f>
        <v>700</v>
      </c>
      <c r="K426" s="16">
        <f t="shared" si="407"/>
        <v>575</v>
      </c>
      <c r="L426" s="211">
        <v>1000</v>
      </c>
      <c r="M426" s="16">
        <f t="shared" si="409"/>
        <v>300</v>
      </c>
    </row>
    <row r="427" spans="2:15" ht="15.75" hidden="1" x14ac:dyDescent="0.25">
      <c r="B427" s="2" t="str">
        <f t="shared" si="408"/>
        <v>b</v>
      </c>
      <c r="C427" s="8" t="s">
        <v>0</v>
      </c>
      <c r="D427" s="9" t="s">
        <v>10</v>
      </c>
      <c r="E427" s="16">
        <v>0</v>
      </c>
      <c r="F427" s="16">
        <v>0</v>
      </c>
      <c r="G427" s="16">
        <v>0</v>
      </c>
      <c r="H427" s="16">
        <v>0</v>
      </c>
      <c r="I427" s="16">
        <v>0</v>
      </c>
      <c r="J427" s="211">
        <v>0</v>
      </c>
      <c r="K427" s="16">
        <f t="shared" si="407"/>
        <v>0</v>
      </c>
      <c r="L427" s="211">
        <v>0</v>
      </c>
      <c r="M427" s="16">
        <f t="shared" si="409"/>
        <v>0</v>
      </c>
      <c r="N427"/>
    </row>
    <row r="428" spans="2:15" ht="15.75" hidden="1" x14ac:dyDescent="0.25">
      <c r="B428" s="2" t="str">
        <f t="shared" si="408"/>
        <v>b</v>
      </c>
      <c r="C428" s="8" t="s">
        <v>0</v>
      </c>
      <c r="D428" s="9" t="s">
        <v>11</v>
      </c>
      <c r="E428" s="16">
        <v>0</v>
      </c>
      <c r="F428" s="16">
        <v>0</v>
      </c>
      <c r="G428" s="16">
        <v>0</v>
      </c>
      <c r="H428" s="16">
        <v>0</v>
      </c>
      <c r="I428" s="16">
        <v>0</v>
      </c>
      <c r="J428" s="211">
        <v>0</v>
      </c>
      <c r="K428" s="16">
        <f t="shared" si="407"/>
        <v>0</v>
      </c>
      <c r="L428" s="211">
        <v>0</v>
      </c>
      <c r="M428" s="16">
        <f t="shared" si="409"/>
        <v>0</v>
      </c>
      <c r="N428"/>
    </row>
    <row r="429" spans="2:15" ht="15.75" hidden="1" x14ac:dyDescent="0.25">
      <c r="B429" s="2" t="str">
        <f t="shared" si="408"/>
        <v>b</v>
      </c>
      <c r="C429" s="8" t="s">
        <v>0</v>
      </c>
      <c r="D429" s="9" t="s">
        <v>12</v>
      </c>
      <c r="E429" s="16">
        <v>0</v>
      </c>
      <c r="F429" s="16">
        <v>0</v>
      </c>
      <c r="G429" s="16">
        <v>0</v>
      </c>
      <c r="H429" s="16">
        <v>0</v>
      </c>
      <c r="I429" s="16">
        <v>0</v>
      </c>
      <c r="J429" s="211">
        <v>0</v>
      </c>
      <c r="K429" s="16">
        <f t="shared" si="407"/>
        <v>0</v>
      </c>
      <c r="L429" s="211">
        <v>0</v>
      </c>
      <c r="M429" s="16">
        <f t="shared" si="409"/>
        <v>0</v>
      </c>
      <c r="N429"/>
    </row>
    <row r="430" spans="2:15" ht="18" x14ac:dyDescent="0.25">
      <c r="B430" s="2" t="str">
        <f t="shared" si="408"/>
        <v>a</v>
      </c>
      <c r="C430" s="30" t="s">
        <v>0</v>
      </c>
      <c r="D430" s="31" t="s">
        <v>13</v>
      </c>
      <c r="E430" s="16">
        <v>5</v>
      </c>
      <c r="F430" s="16">
        <v>6.8259999999999996</v>
      </c>
      <c r="G430" s="16">
        <v>0</v>
      </c>
      <c r="H430" s="16">
        <v>10</v>
      </c>
      <c r="I430" s="16">
        <v>10</v>
      </c>
      <c r="J430" s="211">
        <v>10</v>
      </c>
      <c r="K430" s="16">
        <f t="shared" si="407"/>
        <v>0</v>
      </c>
      <c r="L430" s="211">
        <v>10</v>
      </c>
      <c r="M430" s="16">
        <f t="shared" si="409"/>
        <v>0</v>
      </c>
    </row>
    <row r="431" spans="2:15" ht="18" x14ac:dyDescent="0.25">
      <c r="B431" s="2" t="str">
        <f t="shared" si="408"/>
        <v>a</v>
      </c>
      <c r="C431" s="30" t="s">
        <v>0</v>
      </c>
      <c r="D431" s="31" t="s">
        <v>14</v>
      </c>
      <c r="E431" s="16">
        <f t="shared" ref="E431" si="427">E432+E433</f>
        <v>400</v>
      </c>
      <c r="F431" s="16">
        <f t="shared" ref="F431:I431" si="428">F432+F433</f>
        <v>400</v>
      </c>
      <c r="G431" s="16">
        <f t="shared" si="428"/>
        <v>128.01676</v>
      </c>
      <c r="H431" s="16">
        <f t="shared" si="428"/>
        <v>1280</v>
      </c>
      <c r="I431" s="16">
        <f t="shared" si="428"/>
        <v>400</v>
      </c>
      <c r="J431" s="211">
        <f>J432+J433</f>
        <v>0</v>
      </c>
      <c r="K431" s="16">
        <f t="shared" si="407"/>
        <v>-400</v>
      </c>
      <c r="L431" s="211">
        <f>L432+L433</f>
        <v>0</v>
      </c>
      <c r="M431" s="16">
        <f t="shared" si="409"/>
        <v>0</v>
      </c>
    </row>
    <row r="432" spans="2:15" ht="36" x14ac:dyDescent="0.25">
      <c r="B432" s="2" t="str">
        <f t="shared" si="408"/>
        <v>a</v>
      </c>
      <c r="C432" s="33" t="s">
        <v>0</v>
      </c>
      <c r="D432" s="34" t="s">
        <v>15</v>
      </c>
      <c r="E432" s="17">
        <v>300</v>
      </c>
      <c r="F432" s="17">
        <v>300</v>
      </c>
      <c r="G432" s="17">
        <v>58.114340000000006</v>
      </c>
      <c r="H432" s="17">
        <v>200</v>
      </c>
      <c r="I432" s="17">
        <v>200</v>
      </c>
      <c r="J432" s="212">
        <v>0</v>
      </c>
      <c r="K432" s="17">
        <f t="shared" si="407"/>
        <v>-200</v>
      </c>
      <c r="L432" s="212">
        <v>0</v>
      </c>
      <c r="M432" s="17">
        <f t="shared" si="409"/>
        <v>0</v>
      </c>
    </row>
    <row r="433" spans="1:15" ht="36" x14ac:dyDescent="0.25">
      <c r="B433" s="2" t="str">
        <f t="shared" si="408"/>
        <v>a</v>
      </c>
      <c r="C433" s="33" t="s">
        <v>0</v>
      </c>
      <c r="D433" s="34" t="s">
        <v>16</v>
      </c>
      <c r="E433" s="17">
        <v>100</v>
      </c>
      <c r="F433" s="17">
        <v>100</v>
      </c>
      <c r="G433" s="17">
        <v>69.902419999999992</v>
      </c>
      <c r="H433" s="17">
        <v>1080</v>
      </c>
      <c r="I433" s="17">
        <v>200</v>
      </c>
      <c r="J433" s="212">
        <v>0</v>
      </c>
      <c r="K433" s="17">
        <f t="shared" si="407"/>
        <v>-200</v>
      </c>
      <c r="L433" s="212">
        <v>0</v>
      </c>
      <c r="M433" s="17">
        <f t="shared" si="409"/>
        <v>0</v>
      </c>
    </row>
    <row r="434" spans="1:15" ht="18" x14ac:dyDescent="0.25">
      <c r="B434" s="2" t="str">
        <f t="shared" si="408"/>
        <v>a</v>
      </c>
      <c r="C434" s="28" t="s">
        <v>0</v>
      </c>
      <c r="D434" s="29" t="s">
        <v>17</v>
      </c>
      <c r="E434" s="15">
        <v>5</v>
      </c>
      <c r="F434" s="15">
        <v>5</v>
      </c>
      <c r="G434" s="15">
        <v>0</v>
      </c>
      <c r="H434" s="15">
        <v>5</v>
      </c>
      <c r="I434" s="15">
        <v>5</v>
      </c>
      <c r="J434" s="210">
        <v>5</v>
      </c>
      <c r="K434" s="15">
        <f t="shared" si="407"/>
        <v>0</v>
      </c>
      <c r="L434" s="210">
        <v>5</v>
      </c>
      <c r="M434" s="15">
        <f t="shared" si="409"/>
        <v>0</v>
      </c>
    </row>
    <row r="435" spans="1:15" ht="15.75" hidden="1" x14ac:dyDescent="0.25">
      <c r="B435" s="2" t="str">
        <f t="shared" si="408"/>
        <v>b</v>
      </c>
      <c r="C435" s="6" t="s">
        <v>0</v>
      </c>
      <c r="D435" s="7" t="s">
        <v>18</v>
      </c>
      <c r="E435" s="15">
        <v>0</v>
      </c>
      <c r="F435" s="15">
        <v>0</v>
      </c>
      <c r="G435" s="15">
        <v>0</v>
      </c>
      <c r="H435" s="15">
        <v>0</v>
      </c>
      <c r="I435" s="15">
        <v>0</v>
      </c>
      <c r="J435" s="210">
        <v>0</v>
      </c>
      <c r="K435" s="15">
        <f t="shared" si="407"/>
        <v>0</v>
      </c>
      <c r="L435" s="210">
        <v>0</v>
      </c>
      <c r="M435" s="15">
        <f t="shared" si="409"/>
        <v>0</v>
      </c>
      <c r="N435"/>
    </row>
    <row r="436" spans="1:15" ht="15.75" hidden="1" x14ac:dyDescent="0.25">
      <c r="B436" s="2" t="str">
        <f t="shared" si="408"/>
        <v>b</v>
      </c>
      <c r="C436" s="6" t="s">
        <v>0</v>
      </c>
      <c r="D436" s="7" t="s">
        <v>19</v>
      </c>
      <c r="E436" s="15">
        <v>0</v>
      </c>
      <c r="F436" s="15">
        <v>0</v>
      </c>
      <c r="G436" s="15">
        <v>0</v>
      </c>
      <c r="H436" s="15">
        <v>0</v>
      </c>
      <c r="I436" s="15">
        <v>0</v>
      </c>
      <c r="J436" s="210">
        <v>0</v>
      </c>
      <c r="K436" s="15">
        <f t="shared" si="407"/>
        <v>0</v>
      </c>
      <c r="L436" s="210">
        <v>0</v>
      </c>
      <c r="M436" s="15">
        <f t="shared" si="409"/>
        <v>0</v>
      </c>
      <c r="N436"/>
    </row>
    <row r="437" spans="1:15" s="1" customFormat="1" ht="36" x14ac:dyDescent="0.25">
      <c r="A437" s="2"/>
      <c r="B437" s="2" t="str">
        <f t="shared" si="408"/>
        <v>a</v>
      </c>
      <c r="C437" s="24" t="s">
        <v>64</v>
      </c>
      <c r="D437" s="253" t="s">
        <v>214</v>
      </c>
      <c r="E437" s="13">
        <f t="shared" ref="E437" si="429">E440+E450+E451+E452</f>
        <v>0</v>
      </c>
      <c r="F437" s="13">
        <f t="shared" ref="F437:I437" si="430">F440+F450+F451+F452</f>
        <v>0</v>
      </c>
      <c r="G437" s="13">
        <f t="shared" si="430"/>
        <v>0</v>
      </c>
      <c r="H437" s="13">
        <f t="shared" si="430"/>
        <v>0</v>
      </c>
      <c r="I437" s="13">
        <f t="shared" si="430"/>
        <v>0</v>
      </c>
      <c r="J437" s="208">
        <f>J440+J450+J451+J452</f>
        <v>1103</v>
      </c>
      <c r="K437" s="13">
        <f t="shared" si="407"/>
        <v>1103</v>
      </c>
      <c r="L437" s="208">
        <f>L440+L450+L451+L452</f>
        <v>1103</v>
      </c>
      <c r="M437" s="13">
        <f t="shared" si="409"/>
        <v>0</v>
      </c>
      <c r="N437" s="40"/>
      <c r="O437" s="1" t="s">
        <v>578</v>
      </c>
    </row>
    <row r="438" spans="1:15" s="1" customFormat="1" ht="15.75" x14ac:dyDescent="0.25">
      <c r="A438" s="2"/>
      <c r="B438" s="2" t="str">
        <f t="shared" si="408"/>
        <v>a</v>
      </c>
      <c r="C438" s="4" t="s">
        <v>0</v>
      </c>
      <c r="D438" s="5" t="s">
        <v>5</v>
      </c>
      <c r="E438" s="14">
        <v>0</v>
      </c>
      <c r="F438" s="14">
        <v>0</v>
      </c>
      <c r="G438" s="14">
        <v>0</v>
      </c>
      <c r="H438" s="14">
        <v>0</v>
      </c>
      <c r="I438" s="14">
        <v>0</v>
      </c>
      <c r="J438" s="209">
        <f>26+26</f>
        <v>52</v>
      </c>
      <c r="K438" s="14">
        <f t="shared" si="407"/>
        <v>52</v>
      </c>
      <c r="L438" s="209">
        <f>26+26</f>
        <v>52</v>
      </c>
      <c r="M438" s="14">
        <f t="shared" si="409"/>
        <v>0</v>
      </c>
      <c r="N438" s="86"/>
    </row>
    <row r="439" spans="1:15" s="1" customFormat="1" ht="18" x14ac:dyDescent="0.25">
      <c r="A439" s="2"/>
      <c r="B439" s="2" t="str">
        <f t="shared" si="408"/>
        <v>b</v>
      </c>
      <c r="C439" s="26" t="s">
        <v>0</v>
      </c>
      <c r="D439" s="27" t="s">
        <v>6</v>
      </c>
      <c r="E439" s="14">
        <v>0</v>
      </c>
      <c r="F439" s="14">
        <v>0</v>
      </c>
      <c r="G439" s="14">
        <v>0</v>
      </c>
      <c r="H439" s="14">
        <v>0</v>
      </c>
      <c r="I439" s="14">
        <v>0</v>
      </c>
      <c r="J439" s="209">
        <v>0</v>
      </c>
      <c r="K439" s="14">
        <f t="shared" si="407"/>
        <v>0</v>
      </c>
      <c r="L439" s="209">
        <v>0</v>
      </c>
      <c r="M439" s="14">
        <f t="shared" si="409"/>
        <v>0</v>
      </c>
    </row>
    <row r="440" spans="1:15" s="1" customFormat="1" ht="18" x14ac:dyDescent="0.25">
      <c r="A440" s="2"/>
      <c r="B440" s="2" t="str">
        <f t="shared" si="408"/>
        <v>a</v>
      </c>
      <c r="C440" s="28" t="s">
        <v>0</v>
      </c>
      <c r="D440" s="29" t="s">
        <v>7</v>
      </c>
      <c r="E440" s="15">
        <f t="shared" ref="E440" si="431">E441+E442+E443+E444+E445+E446+E447</f>
        <v>0</v>
      </c>
      <c r="F440" s="15">
        <f t="shared" ref="F440:I440" si="432">F441+F442+F443+F444+F445+F446+F447</f>
        <v>0</v>
      </c>
      <c r="G440" s="15">
        <f t="shared" si="432"/>
        <v>0</v>
      </c>
      <c r="H440" s="15">
        <f t="shared" si="432"/>
        <v>0</v>
      </c>
      <c r="I440" s="15">
        <f t="shared" si="432"/>
        <v>0</v>
      </c>
      <c r="J440" s="210">
        <f>J441+J442+J443+J444+J445+J446+J447</f>
        <v>1103</v>
      </c>
      <c r="K440" s="15">
        <f t="shared" si="407"/>
        <v>1103</v>
      </c>
      <c r="L440" s="210">
        <f>L441+L442+L443+L444+L445+L446+L447</f>
        <v>1103</v>
      </c>
      <c r="M440" s="15">
        <f t="shared" si="409"/>
        <v>0</v>
      </c>
      <c r="N440" s="40"/>
    </row>
    <row r="441" spans="1:15" s="1" customFormat="1" ht="15.75" x14ac:dyDescent="0.25">
      <c r="A441" s="2"/>
      <c r="B441" s="2" t="str">
        <f t="shared" si="408"/>
        <v>a</v>
      </c>
      <c r="C441" s="8" t="s">
        <v>0</v>
      </c>
      <c r="D441" s="9" t="s">
        <v>8</v>
      </c>
      <c r="E441" s="16">
        <v>0</v>
      </c>
      <c r="F441" s="16">
        <v>0</v>
      </c>
      <c r="G441" s="16">
        <v>0</v>
      </c>
      <c r="H441" s="16">
        <v>0</v>
      </c>
      <c r="I441" s="16">
        <v>0</v>
      </c>
      <c r="J441" s="211">
        <f>972+3</f>
        <v>975</v>
      </c>
      <c r="K441" s="16">
        <f t="shared" si="407"/>
        <v>975</v>
      </c>
      <c r="L441" s="211">
        <f>972+3</f>
        <v>975</v>
      </c>
      <c r="M441" s="16">
        <f t="shared" si="409"/>
        <v>0</v>
      </c>
      <c r="N441" s="40"/>
    </row>
    <row r="442" spans="1:15" s="1" customFormat="1" ht="18" x14ac:dyDescent="0.25">
      <c r="A442" s="2"/>
      <c r="B442" s="2" t="str">
        <f t="shared" si="408"/>
        <v>a</v>
      </c>
      <c r="C442" s="30" t="s">
        <v>0</v>
      </c>
      <c r="D442" s="31" t="s">
        <v>9</v>
      </c>
      <c r="E442" s="16">
        <v>0</v>
      </c>
      <c r="F442" s="16">
        <v>0</v>
      </c>
      <c r="G442" s="16">
        <v>0</v>
      </c>
      <c r="H442" s="16"/>
      <c r="I442" s="16"/>
      <c r="J442" s="211">
        <v>128</v>
      </c>
      <c r="K442" s="16">
        <f t="shared" si="407"/>
        <v>128</v>
      </c>
      <c r="L442" s="211">
        <v>128</v>
      </c>
      <c r="M442" s="16">
        <f t="shared" si="409"/>
        <v>0</v>
      </c>
      <c r="N442" s="77"/>
    </row>
    <row r="443" spans="1:15" s="1" customFormat="1" ht="15.75" hidden="1" x14ac:dyDescent="0.25">
      <c r="A443" s="2"/>
      <c r="B443" s="2" t="str">
        <f t="shared" si="408"/>
        <v>b</v>
      </c>
      <c r="C443" s="8" t="s">
        <v>0</v>
      </c>
      <c r="D443" s="9" t="s">
        <v>10</v>
      </c>
      <c r="E443" s="16">
        <v>0</v>
      </c>
      <c r="F443" s="16">
        <v>0</v>
      </c>
      <c r="G443" s="16">
        <v>0</v>
      </c>
      <c r="H443" s="16">
        <v>0</v>
      </c>
      <c r="I443" s="16">
        <v>0</v>
      </c>
      <c r="J443" s="211">
        <v>0</v>
      </c>
      <c r="K443" s="16">
        <f t="shared" si="407"/>
        <v>0</v>
      </c>
      <c r="L443" s="211">
        <v>0</v>
      </c>
      <c r="M443" s="211">
        <f t="shared" si="409"/>
        <v>0</v>
      </c>
    </row>
    <row r="444" spans="1:15" s="1" customFormat="1" ht="15.75" hidden="1" x14ac:dyDescent="0.25">
      <c r="A444" s="2"/>
      <c r="B444" s="2" t="str">
        <f t="shared" si="408"/>
        <v>b</v>
      </c>
      <c r="C444" s="8" t="s">
        <v>0</v>
      </c>
      <c r="D444" s="9" t="s">
        <v>11</v>
      </c>
      <c r="E444" s="16">
        <v>0</v>
      </c>
      <c r="F444" s="16">
        <v>0</v>
      </c>
      <c r="G444" s="16">
        <v>0</v>
      </c>
      <c r="H444" s="16">
        <v>0</v>
      </c>
      <c r="I444" s="16">
        <v>0</v>
      </c>
      <c r="J444" s="211">
        <v>0</v>
      </c>
      <c r="K444" s="16">
        <f t="shared" si="407"/>
        <v>0</v>
      </c>
      <c r="L444" s="211">
        <v>0</v>
      </c>
      <c r="M444" s="211">
        <f t="shared" si="409"/>
        <v>0</v>
      </c>
    </row>
    <row r="445" spans="1:15" s="1" customFormat="1" ht="15.75" hidden="1" x14ac:dyDescent="0.25">
      <c r="A445" s="2"/>
      <c r="B445" s="2" t="str">
        <f t="shared" si="408"/>
        <v>b</v>
      </c>
      <c r="C445" s="8" t="s">
        <v>0</v>
      </c>
      <c r="D445" s="9" t="s">
        <v>12</v>
      </c>
      <c r="E445" s="16">
        <v>0</v>
      </c>
      <c r="F445" s="16">
        <v>0</v>
      </c>
      <c r="G445" s="16">
        <v>0</v>
      </c>
      <c r="H445" s="16">
        <v>0</v>
      </c>
      <c r="I445" s="16">
        <v>0</v>
      </c>
      <c r="J445" s="211">
        <v>0</v>
      </c>
      <c r="K445" s="16">
        <f t="shared" si="407"/>
        <v>0</v>
      </c>
      <c r="L445" s="211">
        <v>0</v>
      </c>
      <c r="M445" s="211">
        <f t="shared" si="409"/>
        <v>0</v>
      </c>
    </row>
    <row r="446" spans="1:15" s="1" customFormat="1" ht="18" hidden="1" x14ac:dyDescent="0.25">
      <c r="A446" s="2"/>
      <c r="B446" s="2" t="str">
        <f t="shared" si="408"/>
        <v>b</v>
      </c>
      <c r="C446" s="30" t="s">
        <v>0</v>
      </c>
      <c r="D446" s="31" t="s">
        <v>13</v>
      </c>
      <c r="E446" s="16">
        <v>0</v>
      </c>
      <c r="F446" s="16">
        <v>0</v>
      </c>
      <c r="G446" s="16">
        <v>0</v>
      </c>
      <c r="H446" s="16"/>
      <c r="I446" s="16"/>
      <c r="J446" s="211">
        <f>30-30</f>
        <v>0</v>
      </c>
      <c r="K446" s="16">
        <f t="shared" si="407"/>
        <v>0</v>
      </c>
      <c r="L446" s="211">
        <f>30-30</f>
        <v>0</v>
      </c>
      <c r="M446" s="211">
        <f t="shared" si="409"/>
        <v>0</v>
      </c>
    </row>
    <row r="447" spans="1:15" s="1" customFormat="1" ht="18" hidden="1" x14ac:dyDescent="0.25">
      <c r="A447" s="2"/>
      <c r="B447" s="2" t="str">
        <f t="shared" si="408"/>
        <v>b</v>
      </c>
      <c r="C447" s="30" t="s">
        <v>0</v>
      </c>
      <c r="D447" s="31" t="s">
        <v>14</v>
      </c>
      <c r="E447" s="16">
        <f t="shared" ref="E447" si="433">E448+E449</f>
        <v>0</v>
      </c>
      <c r="F447" s="16">
        <f t="shared" ref="F447:I447" si="434">F448+F449</f>
        <v>0</v>
      </c>
      <c r="G447" s="16">
        <f t="shared" si="434"/>
        <v>0</v>
      </c>
      <c r="H447" s="16">
        <f t="shared" si="434"/>
        <v>0</v>
      </c>
      <c r="I447" s="16">
        <f t="shared" si="434"/>
        <v>0</v>
      </c>
      <c r="J447" s="211">
        <f>J448+J449</f>
        <v>0</v>
      </c>
      <c r="K447" s="16">
        <f t="shared" si="407"/>
        <v>0</v>
      </c>
      <c r="L447" s="211">
        <f>L448+L449</f>
        <v>0</v>
      </c>
      <c r="M447" s="211">
        <f t="shared" si="409"/>
        <v>0</v>
      </c>
    </row>
    <row r="448" spans="1:15" s="1" customFormat="1" ht="36" hidden="1" x14ac:dyDescent="0.25">
      <c r="A448" s="2"/>
      <c r="B448" s="2" t="str">
        <f t="shared" si="408"/>
        <v>b</v>
      </c>
      <c r="C448" s="33" t="s">
        <v>0</v>
      </c>
      <c r="D448" s="34" t="s">
        <v>15</v>
      </c>
      <c r="E448" s="17">
        <v>0</v>
      </c>
      <c r="F448" s="17">
        <v>0</v>
      </c>
      <c r="G448" s="17">
        <v>0</v>
      </c>
      <c r="H448" s="17"/>
      <c r="I448" s="17"/>
      <c r="J448" s="212">
        <f>10-10</f>
        <v>0</v>
      </c>
      <c r="K448" s="17">
        <f t="shared" si="407"/>
        <v>0</v>
      </c>
      <c r="L448" s="212">
        <f>10-10</f>
        <v>0</v>
      </c>
      <c r="M448" s="212">
        <f t="shared" si="409"/>
        <v>0</v>
      </c>
    </row>
    <row r="449" spans="1:17" s="1" customFormat="1" ht="30" hidden="1" x14ac:dyDescent="0.25">
      <c r="A449" s="2"/>
      <c r="B449" s="2" t="str">
        <f t="shared" si="408"/>
        <v>b</v>
      </c>
      <c r="C449" s="10" t="s">
        <v>0</v>
      </c>
      <c r="D449" s="11" t="s">
        <v>16</v>
      </c>
      <c r="E449" s="17">
        <v>0</v>
      </c>
      <c r="F449" s="17">
        <v>0</v>
      </c>
      <c r="G449" s="17">
        <v>0</v>
      </c>
      <c r="H449" s="17">
        <v>0</v>
      </c>
      <c r="I449" s="17">
        <v>0</v>
      </c>
      <c r="J449" s="212">
        <v>0</v>
      </c>
      <c r="K449" s="17">
        <f t="shared" si="407"/>
        <v>0</v>
      </c>
      <c r="L449" s="212">
        <v>0</v>
      </c>
      <c r="M449" s="212">
        <f t="shared" si="409"/>
        <v>0</v>
      </c>
      <c r="Q449" s="20"/>
    </row>
    <row r="450" spans="1:17" s="1" customFormat="1" ht="18" hidden="1" x14ac:dyDescent="0.25">
      <c r="A450" s="2"/>
      <c r="B450" s="2" t="str">
        <f t="shared" si="408"/>
        <v>b</v>
      </c>
      <c r="C450" s="28" t="s">
        <v>0</v>
      </c>
      <c r="D450" s="29" t="s">
        <v>17</v>
      </c>
      <c r="E450" s="15">
        <v>0</v>
      </c>
      <c r="F450" s="15">
        <v>0</v>
      </c>
      <c r="G450" s="15">
        <v>0</v>
      </c>
      <c r="H450" s="15"/>
      <c r="I450" s="15"/>
      <c r="J450" s="210">
        <f>100-100</f>
        <v>0</v>
      </c>
      <c r="K450" s="15">
        <f t="shared" si="407"/>
        <v>0</v>
      </c>
      <c r="L450" s="210">
        <f>100-100</f>
        <v>0</v>
      </c>
      <c r="M450" s="210">
        <f t="shared" si="409"/>
        <v>0</v>
      </c>
    </row>
    <row r="451" spans="1:17" s="1" customFormat="1" ht="15.75" hidden="1" x14ac:dyDescent="0.25">
      <c r="A451" s="2"/>
      <c r="B451" s="2" t="str">
        <f t="shared" si="408"/>
        <v>b</v>
      </c>
      <c r="C451" s="6" t="s">
        <v>0</v>
      </c>
      <c r="D451" s="7" t="s">
        <v>18</v>
      </c>
      <c r="E451" s="15">
        <v>0</v>
      </c>
      <c r="F451" s="15">
        <v>0</v>
      </c>
      <c r="G451" s="15">
        <v>0</v>
      </c>
      <c r="H451" s="15">
        <v>0</v>
      </c>
      <c r="I451" s="15">
        <v>0</v>
      </c>
      <c r="J451" s="210">
        <v>0</v>
      </c>
      <c r="K451" s="15">
        <f t="shared" si="407"/>
        <v>0</v>
      </c>
      <c r="L451" s="210">
        <v>0</v>
      </c>
      <c r="M451" s="210">
        <f t="shared" si="409"/>
        <v>0</v>
      </c>
    </row>
    <row r="452" spans="1:17" s="1" customFormat="1" ht="15.75" hidden="1" x14ac:dyDescent="0.25">
      <c r="A452" s="2"/>
      <c r="B452" s="2" t="str">
        <f t="shared" si="408"/>
        <v>b</v>
      </c>
      <c r="C452" s="6" t="s">
        <v>0</v>
      </c>
      <c r="D452" s="7" t="s">
        <v>19</v>
      </c>
      <c r="E452" s="15">
        <v>0</v>
      </c>
      <c r="F452" s="15">
        <v>0</v>
      </c>
      <c r="G452" s="15">
        <v>0</v>
      </c>
      <c r="H452" s="15">
        <v>0</v>
      </c>
      <c r="I452" s="15">
        <v>0</v>
      </c>
      <c r="J452" s="210">
        <v>0</v>
      </c>
      <c r="K452" s="15">
        <f t="shared" si="407"/>
        <v>0</v>
      </c>
      <c r="L452" s="210">
        <v>0</v>
      </c>
      <c r="M452" s="210">
        <f t="shared" si="409"/>
        <v>0</v>
      </c>
    </row>
    <row r="453" spans="1:17" ht="45" hidden="1" x14ac:dyDescent="0.25">
      <c r="B453" s="2" t="str">
        <f t="shared" si="408"/>
        <v>b</v>
      </c>
      <c r="C453" s="24" t="s">
        <v>224</v>
      </c>
      <c r="D453" s="25" t="s">
        <v>65</v>
      </c>
      <c r="E453" s="13">
        <f t="shared" ref="E453" si="435">E456+E466+E467+E468</f>
        <v>0</v>
      </c>
      <c r="F453" s="13">
        <f t="shared" ref="F453:I453" si="436">F456+F466+F467+F468</f>
        <v>0</v>
      </c>
      <c r="G453" s="13">
        <f t="shared" si="436"/>
        <v>0</v>
      </c>
      <c r="H453" s="13">
        <f t="shared" si="436"/>
        <v>2200</v>
      </c>
      <c r="I453" s="13">
        <f t="shared" si="436"/>
        <v>1000</v>
      </c>
      <c r="J453" s="208">
        <f>J456+J466+J467+J468</f>
        <v>0</v>
      </c>
      <c r="K453" s="13">
        <f t="shared" ref="K453:K516" si="437">J453-I453</f>
        <v>-1000</v>
      </c>
      <c r="L453" s="208">
        <f>L456+L466+L467+L468</f>
        <v>0</v>
      </c>
      <c r="M453" s="13">
        <f t="shared" si="409"/>
        <v>0</v>
      </c>
      <c r="N453" s="43" t="s">
        <v>571</v>
      </c>
      <c r="O453" s="39"/>
    </row>
    <row r="454" spans="1:17" ht="15.75" hidden="1" x14ac:dyDescent="0.25">
      <c r="B454" s="2" t="str">
        <f t="shared" ref="B454:B517" si="438">IF((E454+F454+G454+I454++J454+K454+L454)&gt;0,"a","b")</f>
        <v>b</v>
      </c>
      <c r="C454" s="4" t="s">
        <v>0</v>
      </c>
      <c r="D454" s="5" t="s">
        <v>5</v>
      </c>
      <c r="E454" s="14">
        <v>0</v>
      </c>
      <c r="F454" s="14">
        <v>0</v>
      </c>
      <c r="G454" s="14">
        <v>0</v>
      </c>
      <c r="H454" s="14">
        <v>0</v>
      </c>
      <c r="I454" s="14">
        <v>0</v>
      </c>
      <c r="J454" s="209">
        <v>0</v>
      </c>
      <c r="K454" s="14">
        <f t="shared" si="437"/>
        <v>0</v>
      </c>
      <c r="L454" s="209">
        <v>0</v>
      </c>
      <c r="M454" s="14">
        <f t="shared" ref="M454:M517" si="439">L454-J454</f>
        <v>0</v>
      </c>
      <c r="N454"/>
    </row>
    <row r="455" spans="1:17" ht="18" hidden="1" x14ac:dyDescent="0.25">
      <c r="B455" s="2" t="str">
        <f t="shared" si="438"/>
        <v>b</v>
      </c>
      <c r="C455" s="26" t="s">
        <v>0</v>
      </c>
      <c r="D455" s="27" t="s">
        <v>6</v>
      </c>
      <c r="E455" s="14">
        <v>0</v>
      </c>
      <c r="F455" s="14">
        <v>0</v>
      </c>
      <c r="G455" s="14">
        <v>0</v>
      </c>
      <c r="H455" s="14">
        <v>62</v>
      </c>
      <c r="I455" s="14">
        <v>62</v>
      </c>
      <c r="J455" s="209">
        <f>62-62</f>
        <v>0</v>
      </c>
      <c r="K455" s="14">
        <f t="shared" si="437"/>
        <v>-62</v>
      </c>
      <c r="L455" s="209">
        <f>62-62</f>
        <v>0</v>
      </c>
      <c r="M455" s="14">
        <f t="shared" si="439"/>
        <v>0</v>
      </c>
    </row>
    <row r="456" spans="1:17" ht="18" hidden="1" x14ac:dyDescent="0.25">
      <c r="B456" s="2" t="str">
        <f t="shared" si="438"/>
        <v>b</v>
      </c>
      <c r="C456" s="28" t="s">
        <v>0</v>
      </c>
      <c r="D456" s="29" t="s">
        <v>7</v>
      </c>
      <c r="E456" s="15">
        <f t="shared" ref="E456" si="440">E457+E458+E459+E460+E461+E462+E463</f>
        <v>0</v>
      </c>
      <c r="F456" s="15">
        <f t="shared" ref="F456:I456" si="441">F457+F458+F459+F460+F461+F462+F463</f>
        <v>0</v>
      </c>
      <c r="G456" s="15">
        <f t="shared" si="441"/>
        <v>0</v>
      </c>
      <c r="H456" s="15">
        <f t="shared" si="441"/>
        <v>1915</v>
      </c>
      <c r="I456" s="15">
        <f t="shared" si="441"/>
        <v>900</v>
      </c>
      <c r="J456" s="210">
        <f>J457+J458+J459+J460+J461+J462+J463</f>
        <v>0</v>
      </c>
      <c r="K456" s="15">
        <f t="shared" si="437"/>
        <v>-900</v>
      </c>
      <c r="L456" s="210">
        <f>L457+L458+L459+L460+L461+L462+L463</f>
        <v>0</v>
      </c>
      <c r="M456" s="15">
        <f t="shared" si="439"/>
        <v>0</v>
      </c>
    </row>
    <row r="457" spans="1:17" ht="15.75" hidden="1" x14ac:dyDescent="0.25">
      <c r="B457" s="2" t="str">
        <f t="shared" si="438"/>
        <v>b</v>
      </c>
      <c r="C457" s="8" t="s">
        <v>0</v>
      </c>
      <c r="D457" s="9" t="s">
        <v>8</v>
      </c>
      <c r="E457" s="16">
        <v>0</v>
      </c>
      <c r="F457" s="16">
        <v>0</v>
      </c>
      <c r="G457" s="16">
        <v>0</v>
      </c>
      <c r="H457" s="16">
        <v>0</v>
      </c>
      <c r="I457" s="16">
        <v>0</v>
      </c>
      <c r="J457" s="211">
        <v>0</v>
      </c>
      <c r="K457" s="16">
        <f t="shared" si="437"/>
        <v>0</v>
      </c>
      <c r="L457" s="211">
        <v>0</v>
      </c>
      <c r="M457" s="16">
        <f t="shared" si="439"/>
        <v>0</v>
      </c>
      <c r="N457"/>
    </row>
    <row r="458" spans="1:17" ht="18" hidden="1" x14ac:dyDescent="0.25">
      <c r="B458" s="2" t="str">
        <f t="shared" si="438"/>
        <v>b</v>
      </c>
      <c r="C458" s="30" t="s">
        <v>0</v>
      </c>
      <c r="D458" s="31" t="s">
        <v>9</v>
      </c>
      <c r="E458" s="16">
        <v>0</v>
      </c>
      <c r="F458" s="16">
        <v>0</v>
      </c>
      <c r="G458" s="16">
        <v>0</v>
      </c>
      <c r="H458" s="16">
        <v>1875</v>
      </c>
      <c r="I458" s="16">
        <v>860</v>
      </c>
      <c r="J458" s="211">
        <f>860-860</f>
        <v>0</v>
      </c>
      <c r="K458" s="16">
        <f t="shared" si="437"/>
        <v>-860</v>
      </c>
      <c r="L458" s="211">
        <f>860-860</f>
        <v>0</v>
      </c>
      <c r="M458" s="16">
        <f t="shared" si="439"/>
        <v>0</v>
      </c>
    </row>
    <row r="459" spans="1:17" ht="15.75" hidden="1" x14ac:dyDescent="0.25">
      <c r="B459" s="2" t="str">
        <f t="shared" si="438"/>
        <v>b</v>
      </c>
      <c r="C459" s="8" t="s">
        <v>0</v>
      </c>
      <c r="D459" s="9" t="s">
        <v>10</v>
      </c>
      <c r="E459" s="16">
        <v>0</v>
      </c>
      <c r="F459" s="16">
        <v>0</v>
      </c>
      <c r="G459" s="16">
        <v>0</v>
      </c>
      <c r="H459" s="16">
        <v>0</v>
      </c>
      <c r="I459" s="16">
        <v>0</v>
      </c>
      <c r="J459" s="211">
        <v>0</v>
      </c>
      <c r="K459" s="16">
        <f t="shared" si="437"/>
        <v>0</v>
      </c>
      <c r="L459" s="211">
        <v>0</v>
      </c>
      <c r="M459" s="16">
        <f t="shared" si="439"/>
        <v>0</v>
      </c>
      <c r="N459"/>
    </row>
    <row r="460" spans="1:17" ht="15.75" hidden="1" x14ac:dyDescent="0.25">
      <c r="B460" s="2" t="str">
        <f t="shared" si="438"/>
        <v>b</v>
      </c>
      <c r="C460" s="8" t="s">
        <v>0</v>
      </c>
      <c r="D460" s="9" t="s">
        <v>11</v>
      </c>
      <c r="E460" s="16">
        <v>0</v>
      </c>
      <c r="F460" s="16">
        <v>0</v>
      </c>
      <c r="G460" s="16">
        <v>0</v>
      </c>
      <c r="H460" s="16">
        <v>0</v>
      </c>
      <c r="I460" s="16">
        <v>0</v>
      </c>
      <c r="J460" s="211">
        <v>0</v>
      </c>
      <c r="K460" s="16">
        <f t="shared" si="437"/>
        <v>0</v>
      </c>
      <c r="L460" s="211">
        <v>0</v>
      </c>
      <c r="M460" s="16">
        <f t="shared" si="439"/>
        <v>0</v>
      </c>
      <c r="N460"/>
    </row>
    <row r="461" spans="1:17" ht="15.75" hidden="1" x14ac:dyDescent="0.25">
      <c r="B461" s="2" t="str">
        <f t="shared" si="438"/>
        <v>b</v>
      </c>
      <c r="C461" s="8" t="s">
        <v>0</v>
      </c>
      <c r="D461" s="9" t="s">
        <v>12</v>
      </c>
      <c r="E461" s="16">
        <v>0</v>
      </c>
      <c r="F461" s="16">
        <v>0</v>
      </c>
      <c r="G461" s="16">
        <v>0</v>
      </c>
      <c r="H461" s="16">
        <v>0</v>
      </c>
      <c r="I461" s="16">
        <v>0</v>
      </c>
      <c r="J461" s="211">
        <v>0</v>
      </c>
      <c r="K461" s="16">
        <f t="shared" si="437"/>
        <v>0</v>
      </c>
      <c r="L461" s="211">
        <v>0</v>
      </c>
      <c r="M461" s="16">
        <f t="shared" si="439"/>
        <v>0</v>
      </c>
      <c r="N461"/>
    </row>
    <row r="462" spans="1:17" ht="18" hidden="1" x14ac:dyDescent="0.25">
      <c r="B462" s="2" t="str">
        <f t="shared" si="438"/>
        <v>b</v>
      </c>
      <c r="C462" s="30" t="s">
        <v>0</v>
      </c>
      <c r="D462" s="31" t="s">
        <v>13</v>
      </c>
      <c r="E462" s="16">
        <v>0</v>
      </c>
      <c r="F462" s="16">
        <v>0</v>
      </c>
      <c r="G462" s="16">
        <v>0</v>
      </c>
      <c r="H462" s="16">
        <v>32</v>
      </c>
      <c r="I462" s="16">
        <v>30</v>
      </c>
      <c r="J462" s="211">
        <f>30-30</f>
        <v>0</v>
      </c>
      <c r="K462" s="16">
        <f t="shared" si="437"/>
        <v>-30</v>
      </c>
      <c r="L462" s="211">
        <f>30-30</f>
        <v>0</v>
      </c>
      <c r="M462" s="16">
        <f t="shared" si="439"/>
        <v>0</v>
      </c>
    </row>
    <row r="463" spans="1:17" ht="18" hidden="1" x14ac:dyDescent="0.25">
      <c r="B463" s="2" t="str">
        <f t="shared" si="438"/>
        <v>b</v>
      </c>
      <c r="C463" s="30" t="s">
        <v>0</v>
      </c>
      <c r="D463" s="31" t="s">
        <v>14</v>
      </c>
      <c r="E463" s="16">
        <f t="shared" ref="E463" si="442">E464+E465</f>
        <v>0</v>
      </c>
      <c r="F463" s="16">
        <f t="shared" ref="F463:I463" si="443">F464+F465</f>
        <v>0</v>
      </c>
      <c r="G463" s="16">
        <f t="shared" si="443"/>
        <v>0</v>
      </c>
      <c r="H463" s="16">
        <f t="shared" si="443"/>
        <v>8</v>
      </c>
      <c r="I463" s="16">
        <f t="shared" si="443"/>
        <v>10</v>
      </c>
      <c r="J463" s="211">
        <f>J464+J465</f>
        <v>0</v>
      </c>
      <c r="K463" s="16">
        <f t="shared" si="437"/>
        <v>-10</v>
      </c>
      <c r="L463" s="211">
        <f>L464+L465</f>
        <v>0</v>
      </c>
      <c r="M463" s="16">
        <f t="shared" si="439"/>
        <v>0</v>
      </c>
    </row>
    <row r="464" spans="1:17" ht="36" hidden="1" x14ac:dyDescent="0.25">
      <c r="B464" s="2" t="str">
        <f t="shared" si="438"/>
        <v>b</v>
      </c>
      <c r="C464" s="33" t="s">
        <v>0</v>
      </c>
      <c r="D464" s="34" t="s">
        <v>15</v>
      </c>
      <c r="E464" s="17">
        <v>0</v>
      </c>
      <c r="F464" s="17">
        <v>0</v>
      </c>
      <c r="G464" s="17">
        <v>0</v>
      </c>
      <c r="H464" s="17">
        <v>8</v>
      </c>
      <c r="I464" s="17">
        <v>10</v>
      </c>
      <c r="J464" s="212">
        <f>10-10</f>
        <v>0</v>
      </c>
      <c r="K464" s="17">
        <f t="shared" si="437"/>
        <v>-10</v>
      </c>
      <c r="L464" s="212">
        <f>10-10</f>
        <v>0</v>
      </c>
      <c r="M464" s="17">
        <f t="shared" si="439"/>
        <v>0</v>
      </c>
    </row>
    <row r="465" spans="1:14" ht="30" hidden="1" x14ac:dyDescent="0.25">
      <c r="B465" s="2" t="str">
        <f t="shared" si="438"/>
        <v>b</v>
      </c>
      <c r="C465" s="10" t="s">
        <v>0</v>
      </c>
      <c r="D465" s="11" t="s">
        <v>16</v>
      </c>
      <c r="E465" s="17">
        <v>0</v>
      </c>
      <c r="F465" s="17">
        <v>0</v>
      </c>
      <c r="G465" s="17">
        <v>0</v>
      </c>
      <c r="H465" s="17">
        <v>0</v>
      </c>
      <c r="I465" s="17">
        <v>0</v>
      </c>
      <c r="J465" s="212">
        <v>0</v>
      </c>
      <c r="K465" s="17">
        <f t="shared" si="437"/>
        <v>0</v>
      </c>
      <c r="L465" s="212">
        <v>0</v>
      </c>
      <c r="M465" s="17">
        <f t="shared" si="439"/>
        <v>0</v>
      </c>
      <c r="N465"/>
    </row>
    <row r="466" spans="1:14" ht="18" hidden="1" x14ac:dyDescent="0.25">
      <c r="B466" s="2" t="str">
        <f t="shared" si="438"/>
        <v>b</v>
      </c>
      <c r="C466" s="28" t="s">
        <v>0</v>
      </c>
      <c r="D466" s="29" t="s">
        <v>17</v>
      </c>
      <c r="E466" s="15">
        <v>0</v>
      </c>
      <c r="F466" s="15">
        <v>0</v>
      </c>
      <c r="G466" s="15">
        <v>0</v>
      </c>
      <c r="H466" s="15">
        <v>285</v>
      </c>
      <c r="I466" s="15">
        <v>100</v>
      </c>
      <c r="J466" s="210">
        <f>100-100</f>
        <v>0</v>
      </c>
      <c r="K466" s="15">
        <f t="shared" si="437"/>
        <v>-100</v>
      </c>
      <c r="L466" s="210">
        <f>100-100</f>
        <v>0</v>
      </c>
      <c r="M466" s="15">
        <f t="shared" si="439"/>
        <v>0</v>
      </c>
    </row>
    <row r="467" spans="1:14" ht="15.75" hidden="1" x14ac:dyDescent="0.25">
      <c r="B467" s="2" t="str">
        <f t="shared" si="438"/>
        <v>b</v>
      </c>
      <c r="C467" s="6" t="s">
        <v>0</v>
      </c>
      <c r="D467" s="7" t="s">
        <v>18</v>
      </c>
      <c r="E467" s="15">
        <v>0</v>
      </c>
      <c r="F467" s="15">
        <v>0</v>
      </c>
      <c r="G467" s="15">
        <v>0</v>
      </c>
      <c r="H467" s="15">
        <v>0</v>
      </c>
      <c r="I467" s="15">
        <v>0</v>
      </c>
      <c r="J467" s="210">
        <v>0</v>
      </c>
      <c r="K467" s="15">
        <f t="shared" si="437"/>
        <v>0</v>
      </c>
      <c r="L467" s="210">
        <v>0</v>
      </c>
      <c r="M467" s="15">
        <f t="shared" si="439"/>
        <v>0</v>
      </c>
      <c r="N467"/>
    </row>
    <row r="468" spans="1:14" ht="15.75" hidden="1" x14ac:dyDescent="0.25">
      <c r="B468" s="2" t="str">
        <f t="shared" si="438"/>
        <v>b</v>
      </c>
      <c r="C468" s="6" t="s">
        <v>0</v>
      </c>
      <c r="D468" s="7" t="s">
        <v>19</v>
      </c>
      <c r="E468" s="15">
        <v>0</v>
      </c>
      <c r="F468" s="15">
        <v>0</v>
      </c>
      <c r="G468" s="15">
        <v>0</v>
      </c>
      <c r="H468" s="15">
        <v>0</v>
      </c>
      <c r="I468" s="15">
        <v>0</v>
      </c>
      <c r="J468" s="210">
        <v>0</v>
      </c>
      <c r="K468" s="15">
        <f t="shared" si="437"/>
        <v>0</v>
      </c>
      <c r="L468" s="210">
        <v>0</v>
      </c>
      <c r="M468" s="15">
        <f t="shared" si="439"/>
        <v>0</v>
      </c>
      <c r="N468"/>
    </row>
    <row r="469" spans="1:14" ht="18" x14ac:dyDescent="0.25">
      <c r="A469" s="2" t="s">
        <v>211</v>
      </c>
      <c r="B469" s="2" t="str">
        <f t="shared" si="438"/>
        <v>a</v>
      </c>
      <c r="C469" s="24" t="s">
        <v>66</v>
      </c>
      <c r="D469" s="25" t="s">
        <v>67</v>
      </c>
      <c r="E469" s="13">
        <f t="shared" ref="E469" si="444">E485+E501+E517+E757+E837</f>
        <v>2783892</v>
      </c>
      <c r="F469" s="13">
        <f t="shared" ref="F469:I469" si="445">F485+F501+F517+F757+F837</f>
        <v>2782767.8</v>
      </c>
      <c r="G469" s="13">
        <f t="shared" si="445"/>
        <v>2303087.9080599993</v>
      </c>
      <c r="H469" s="13">
        <f t="shared" si="445"/>
        <v>2998000</v>
      </c>
      <c r="I469" s="13">
        <f t="shared" si="445"/>
        <v>3126000</v>
      </c>
      <c r="J469" s="208">
        <f>J485+J501+J517+J757+J837</f>
        <v>3126000</v>
      </c>
      <c r="K469" s="13">
        <f t="shared" si="437"/>
        <v>0</v>
      </c>
      <c r="L469" s="208">
        <f t="shared" ref="L469" si="446">L485+L501+L517+L757+L837</f>
        <v>3159740</v>
      </c>
      <c r="M469" s="13">
        <f t="shared" si="439"/>
        <v>33740</v>
      </c>
    </row>
    <row r="470" spans="1:14" ht="15.75" hidden="1" x14ac:dyDescent="0.25">
      <c r="B470" s="2" t="str">
        <f t="shared" si="438"/>
        <v>b</v>
      </c>
      <c r="C470" s="4" t="s">
        <v>0</v>
      </c>
      <c r="D470" s="5" t="s">
        <v>5</v>
      </c>
      <c r="E470" s="14">
        <f t="shared" ref="E470" si="447">E486+E502+E518+E758+E838</f>
        <v>0</v>
      </c>
      <c r="F470" s="14">
        <f t="shared" ref="F470:G470" si="448">F486+F502+F518+F758+F838</f>
        <v>0</v>
      </c>
      <c r="G470" s="14">
        <f t="shared" si="448"/>
        <v>0</v>
      </c>
      <c r="H470" s="14">
        <f t="shared" ref="H470:J484" si="449">H486+H502+H518+H758+H838</f>
        <v>0</v>
      </c>
      <c r="I470" s="14">
        <f t="shared" si="449"/>
        <v>0</v>
      </c>
      <c r="J470" s="209">
        <f t="shared" si="449"/>
        <v>0</v>
      </c>
      <c r="K470" s="14">
        <f t="shared" si="437"/>
        <v>0</v>
      </c>
      <c r="L470" s="209">
        <f t="shared" ref="L470" si="450">L486+L502+L518+L758+L838</f>
        <v>0</v>
      </c>
      <c r="M470" s="14">
        <f t="shared" si="439"/>
        <v>0</v>
      </c>
      <c r="N470"/>
    </row>
    <row r="471" spans="1:14" ht="18" x14ac:dyDescent="0.25">
      <c r="B471" s="2" t="str">
        <f t="shared" si="438"/>
        <v>a</v>
      </c>
      <c r="C471" s="26" t="s">
        <v>0</v>
      </c>
      <c r="D471" s="27" t="s">
        <v>6</v>
      </c>
      <c r="E471" s="14">
        <f t="shared" ref="E471" si="451">E487+E503+E519+E759+E839</f>
        <v>484</v>
      </c>
      <c r="F471" s="14">
        <f t="shared" ref="F471:G471" si="452">F487+F503+F519+F759+F839</f>
        <v>484</v>
      </c>
      <c r="G471" s="14">
        <f t="shared" si="452"/>
        <v>484</v>
      </c>
      <c r="H471" s="14">
        <f t="shared" si="449"/>
        <v>484</v>
      </c>
      <c r="I471" s="14">
        <f t="shared" si="449"/>
        <v>484</v>
      </c>
      <c r="J471" s="209">
        <f t="shared" si="449"/>
        <v>484</v>
      </c>
      <c r="K471" s="14">
        <f t="shared" si="437"/>
        <v>0</v>
      </c>
      <c r="L471" s="209">
        <f t="shared" ref="L471" si="453">L487+L503+L519+L759+L839</f>
        <v>484</v>
      </c>
      <c r="M471" s="14">
        <f t="shared" si="439"/>
        <v>0</v>
      </c>
    </row>
    <row r="472" spans="1:14" ht="18" x14ac:dyDescent="0.25">
      <c r="B472" s="2" t="str">
        <f t="shared" si="438"/>
        <v>a</v>
      </c>
      <c r="C472" s="28" t="s">
        <v>0</v>
      </c>
      <c r="D472" s="29" t="s">
        <v>7</v>
      </c>
      <c r="E472" s="15">
        <f t="shared" ref="E472" si="454">E488+E504+E520+E760+E840</f>
        <v>2783787</v>
      </c>
      <c r="F472" s="15">
        <f t="shared" ref="F472:G472" si="455">F488+F504+F520+F760+F840</f>
        <v>2782662.8</v>
      </c>
      <c r="G472" s="15">
        <f t="shared" si="455"/>
        <v>2303039.3783599995</v>
      </c>
      <c r="H472" s="15">
        <f t="shared" si="449"/>
        <v>2997910</v>
      </c>
      <c r="I472" s="15">
        <f t="shared" si="449"/>
        <v>3125910</v>
      </c>
      <c r="J472" s="210">
        <f t="shared" si="449"/>
        <v>3125910</v>
      </c>
      <c r="K472" s="15">
        <f t="shared" si="437"/>
        <v>0</v>
      </c>
      <c r="L472" s="210">
        <f t="shared" ref="L472" si="456">L488+L504+L520+L760+L840</f>
        <v>3159650</v>
      </c>
      <c r="M472" s="15">
        <f t="shared" si="439"/>
        <v>33740</v>
      </c>
    </row>
    <row r="473" spans="1:14" ht="15.75" hidden="1" x14ac:dyDescent="0.25">
      <c r="B473" s="2" t="str">
        <f t="shared" si="438"/>
        <v>b</v>
      </c>
      <c r="C473" s="8" t="s">
        <v>0</v>
      </c>
      <c r="D473" s="9" t="s">
        <v>8</v>
      </c>
      <c r="E473" s="16">
        <f t="shared" ref="E473" si="457">E489+E505+E521+E761+E841</f>
        <v>0</v>
      </c>
      <c r="F473" s="16">
        <f t="shared" ref="F473:G473" si="458">F489+F505+F521+F761+F841</f>
        <v>0</v>
      </c>
      <c r="G473" s="16">
        <f t="shared" si="458"/>
        <v>0</v>
      </c>
      <c r="H473" s="16">
        <f t="shared" si="449"/>
        <v>0</v>
      </c>
      <c r="I473" s="16">
        <f t="shared" si="449"/>
        <v>0</v>
      </c>
      <c r="J473" s="211">
        <f t="shared" si="449"/>
        <v>0</v>
      </c>
      <c r="K473" s="16">
        <f t="shared" si="437"/>
        <v>0</v>
      </c>
      <c r="L473" s="211">
        <f t="shared" ref="L473" si="459">L489+L505+L521+L761+L841</f>
        <v>0</v>
      </c>
      <c r="M473" s="16">
        <f t="shared" si="439"/>
        <v>0</v>
      </c>
      <c r="N473"/>
    </row>
    <row r="474" spans="1:14" ht="18" x14ac:dyDescent="0.25">
      <c r="B474" s="2" t="str">
        <f t="shared" si="438"/>
        <v>a</v>
      </c>
      <c r="C474" s="30" t="s">
        <v>0</v>
      </c>
      <c r="D474" s="31" t="s">
        <v>9</v>
      </c>
      <c r="E474" s="16">
        <f t="shared" ref="E474" si="460">E490+E506+E522+E762+E842</f>
        <v>10226</v>
      </c>
      <c r="F474" s="16">
        <f t="shared" ref="F474:G474" si="461">F490+F506+F522+F762+F842</f>
        <v>10392.4</v>
      </c>
      <c r="G474" s="16">
        <f t="shared" si="461"/>
        <v>7239.0690799999993</v>
      </c>
      <c r="H474" s="16">
        <f t="shared" si="449"/>
        <v>11328</v>
      </c>
      <c r="I474" s="16">
        <f t="shared" si="449"/>
        <v>11330</v>
      </c>
      <c r="J474" s="211">
        <f t="shared" si="449"/>
        <v>11330</v>
      </c>
      <c r="K474" s="16">
        <f t="shared" si="437"/>
        <v>0</v>
      </c>
      <c r="L474" s="211">
        <f t="shared" ref="L474" si="462">L490+L506+L522+L762+L842</f>
        <v>11330</v>
      </c>
      <c r="M474" s="16">
        <f t="shared" si="439"/>
        <v>0</v>
      </c>
    </row>
    <row r="475" spans="1:14" ht="15.75" hidden="1" x14ac:dyDescent="0.25">
      <c r="B475" s="2" t="str">
        <f t="shared" si="438"/>
        <v>b</v>
      </c>
      <c r="C475" s="8" t="s">
        <v>0</v>
      </c>
      <c r="D475" s="9" t="s">
        <v>10</v>
      </c>
      <c r="E475" s="16">
        <f t="shared" ref="E475" si="463">E491+E507+E523+E763+E843</f>
        <v>0</v>
      </c>
      <c r="F475" s="16">
        <f t="shared" ref="F475:G475" si="464">F491+F507+F523+F763+F843</f>
        <v>0</v>
      </c>
      <c r="G475" s="16">
        <f t="shared" si="464"/>
        <v>0</v>
      </c>
      <c r="H475" s="16">
        <f t="shared" si="449"/>
        <v>0</v>
      </c>
      <c r="I475" s="16">
        <f t="shared" si="449"/>
        <v>0</v>
      </c>
      <c r="J475" s="211">
        <f t="shared" si="449"/>
        <v>0</v>
      </c>
      <c r="K475" s="16">
        <f t="shared" si="437"/>
        <v>0</v>
      </c>
      <c r="L475" s="211">
        <f t="shared" ref="L475" si="465">L491+L507+L523+L763+L843</f>
        <v>0</v>
      </c>
      <c r="M475" s="16">
        <f t="shared" si="439"/>
        <v>0</v>
      </c>
      <c r="N475"/>
    </row>
    <row r="476" spans="1:14" ht="15.75" hidden="1" x14ac:dyDescent="0.25">
      <c r="B476" s="2" t="str">
        <f t="shared" si="438"/>
        <v>b</v>
      </c>
      <c r="C476" s="8" t="s">
        <v>0</v>
      </c>
      <c r="D476" s="9" t="s">
        <v>11</v>
      </c>
      <c r="E476" s="16">
        <f t="shared" ref="E476" si="466">E492+E508+E524+E764+E844</f>
        <v>0</v>
      </c>
      <c r="F476" s="16">
        <f t="shared" ref="F476:G476" si="467">F492+F508+F524+F764+F844</f>
        <v>0</v>
      </c>
      <c r="G476" s="16">
        <f t="shared" si="467"/>
        <v>0</v>
      </c>
      <c r="H476" s="16">
        <f t="shared" si="449"/>
        <v>0</v>
      </c>
      <c r="I476" s="16">
        <f t="shared" si="449"/>
        <v>0</v>
      </c>
      <c r="J476" s="211">
        <f t="shared" si="449"/>
        <v>0</v>
      </c>
      <c r="K476" s="16">
        <f t="shared" si="437"/>
        <v>0</v>
      </c>
      <c r="L476" s="211">
        <f t="shared" ref="L476" si="468">L492+L508+L524+L764+L844</f>
        <v>0</v>
      </c>
      <c r="M476" s="16">
        <f t="shared" si="439"/>
        <v>0</v>
      </c>
      <c r="N476"/>
    </row>
    <row r="477" spans="1:14" ht="15.75" x14ac:dyDescent="0.25">
      <c r="B477" s="2" t="str">
        <f t="shared" si="438"/>
        <v>a</v>
      </c>
      <c r="C477" s="8" t="s">
        <v>0</v>
      </c>
      <c r="D477" s="9" t="s">
        <v>12</v>
      </c>
      <c r="E477" s="16">
        <f t="shared" ref="E477" si="469">E493+E509+E525+E765+E845</f>
        <v>0</v>
      </c>
      <c r="F477" s="16">
        <f t="shared" ref="F477:G477" si="470">F493+F509+F525+F765+F845</f>
        <v>18.899999999999999</v>
      </c>
      <c r="G477" s="16">
        <f t="shared" si="470"/>
        <v>18.802700000000002</v>
      </c>
      <c r="H477" s="16">
        <f t="shared" si="449"/>
        <v>0</v>
      </c>
      <c r="I477" s="16">
        <f t="shared" si="449"/>
        <v>0</v>
      </c>
      <c r="J477" s="211">
        <f t="shared" si="449"/>
        <v>0</v>
      </c>
      <c r="K477" s="16">
        <f t="shared" si="437"/>
        <v>0</v>
      </c>
      <c r="L477" s="211">
        <f t="shared" ref="L477" si="471">L493+L509+L525+L765+L845</f>
        <v>0</v>
      </c>
      <c r="M477" s="16">
        <f t="shared" si="439"/>
        <v>0</v>
      </c>
    </row>
    <row r="478" spans="1:14" ht="18" x14ac:dyDescent="0.25">
      <c r="B478" s="2" t="str">
        <f t="shared" si="438"/>
        <v>a</v>
      </c>
      <c r="C478" s="30" t="s">
        <v>0</v>
      </c>
      <c r="D478" s="31" t="s">
        <v>13</v>
      </c>
      <c r="E478" s="16">
        <f t="shared" ref="E478" si="472">E494+E510+E526+E766+E846</f>
        <v>2767797</v>
      </c>
      <c r="F478" s="16">
        <f t="shared" ref="F478:G478" si="473">F494+F510+F526+F766+F846</f>
        <v>2766345.966</v>
      </c>
      <c r="G478" s="16">
        <f t="shared" si="473"/>
        <v>2290608.6618399997</v>
      </c>
      <c r="H478" s="16">
        <f t="shared" si="449"/>
        <v>2980930</v>
      </c>
      <c r="I478" s="16">
        <f t="shared" si="449"/>
        <v>3108930</v>
      </c>
      <c r="J478" s="211">
        <f t="shared" si="449"/>
        <v>3108930</v>
      </c>
      <c r="K478" s="16">
        <f t="shared" si="437"/>
        <v>0</v>
      </c>
      <c r="L478" s="211">
        <f t="shared" ref="L478" si="474">L494+L510+L526+L766+L846</f>
        <v>3141670</v>
      </c>
      <c r="M478" s="16">
        <f t="shared" si="439"/>
        <v>32740</v>
      </c>
    </row>
    <row r="479" spans="1:14" ht="18" x14ac:dyDescent="0.25">
      <c r="B479" s="2" t="str">
        <f t="shared" si="438"/>
        <v>a</v>
      </c>
      <c r="C479" s="30" t="s">
        <v>0</v>
      </c>
      <c r="D479" s="31" t="s">
        <v>14</v>
      </c>
      <c r="E479" s="16">
        <f t="shared" ref="E479" si="475">E495+E511+E527+E767+E847</f>
        <v>5764</v>
      </c>
      <c r="F479" s="16">
        <f t="shared" ref="F479:G479" si="476">F495+F511+F527+F767+F847</f>
        <v>5905.5339999999997</v>
      </c>
      <c r="G479" s="16">
        <f t="shared" si="476"/>
        <v>5172.8447400000005</v>
      </c>
      <c r="H479" s="16">
        <f t="shared" si="449"/>
        <v>5652</v>
      </c>
      <c r="I479" s="16">
        <f t="shared" si="449"/>
        <v>5650</v>
      </c>
      <c r="J479" s="211">
        <f t="shared" si="449"/>
        <v>5650</v>
      </c>
      <c r="K479" s="16">
        <f t="shared" si="437"/>
        <v>0</v>
      </c>
      <c r="L479" s="211">
        <f t="shared" ref="L479" si="477">L495+L511+L527+L767+L847</f>
        <v>6650</v>
      </c>
      <c r="M479" s="16">
        <f t="shared" si="439"/>
        <v>1000</v>
      </c>
    </row>
    <row r="480" spans="1:14" ht="36" x14ac:dyDescent="0.25">
      <c r="B480" s="2" t="str">
        <f t="shared" si="438"/>
        <v>a</v>
      </c>
      <c r="C480" s="33" t="s">
        <v>0</v>
      </c>
      <c r="D480" s="34" t="s">
        <v>15</v>
      </c>
      <c r="E480" s="17">
        <f t="shared" ref="E480" si="478">E496+E512+E528+E768+E848</f>
        <v>5764</v>
      </c>
      <c r="F480" s="17">
        <f t="shared" ref="F480:G480" si="479">F496+F512+F528+F768+F848</f>
        <v>5905.5339999999997</v>
      </c>
      <c r="G480" s="17">
        <f t="shared" si="479"/>
        <v>5172.8447400000005</v>
      </c>
      <c r="H480" s="17">
        <f t="shared" si="449"/>
        <v>5652</v>
      </c>
      <c r="I480" s="17">
        <f t="shared" si="449"/>
        <v>5650</v>
      </c>
      <c r="J480" s="212">
        <f t="shared" si="449"/>
        <v>5650</v>
      </c>
      <c r="K480" s="17">
        <f t="shared" si="437"/>
        <v>0</v>
      </c>
      <c r="L480" s="212">
        <f t="shared" ref="L480" si="480">L496+L512+L528+L768+L848</f>
        <v>6650</v>
      </c>
      <c r="M480" s="17">
        <f t="shared" si="439"/>
        <v>1000</v>
      </c>
    </row>
    <row r="481" spans="2:15" ht="30" hidden="1" x14ac:dyDescent="0.25">
      <c r="B481" s="2" t="str">
        <f t="shared" si="438"/>
        <v>b</v>
      </c>
      <c r="C481" s="10" t="s">
        <v>0</v>
      </c>
      <c r="D481" s="11" t="s">
        <v>16</v>
      </c>
      <c r="E481" s="17">
        <f t="shared" ref="E481" si="481">E497+E513+E529+E769+E849</f>
        <v>0</v>
      </c>
      <c r="F481" s="17">
        <f t="shared" ref="F481:G481" si="482">F497+F513+F529+F769+F849</f>
        <v>0</v>
      </c>
      <c r="G481" s="17">
        <f t="shared" si="482"/>
        <v>0</v>
      </c>
      <c r="H481" s="17">
        <f t="shared" si="449"/>
        <v>0</v>
      </c>
      <c r="I481" s="17">
        <f t="shared" si="449"/>
        <v>0</v>
      </c>
      <c r="J481" s="212">
        <f t="shared" si="449"/>
        <v>0</v>
      </c>
      <c r="K481" s="17">
        <f t="shared" si="437"/>
        <v>0</v>
      </c>
      <c r="L481" s="212">
        <f t="shared" ref="L481" si="483">L497+L513+L529+L769+L849</f>
        <v>0</v>
      </c>
      <c r="M481" s="17">
        <f t="shared" si="439"/>
        <v>0</v>
      </c>
      <c r="N481"/>
    </row>
    <row r="482" spans="2:15" ht="18" x14ac:dyDescent="0.25">
      <c r="B482" s="2" t="str">
        <f t="shared" si="438"/>
        <v>a</v>
      </c>
      <c r="C482" s="28" t="s">
        <v>0</v>
      </c>
      <c r="D482" s="29" t="s">
        <v>17</v>
      </c>
      <c r="E482" s="15">
        <f t="shared" ref="E482" si="484">E498+E514+E530+E770+E850</f>
        <v>105</v>
      </c>
      <c r="F482" s="15">
        <f t="shared" ref="F482:G482" si="485">F498+F514+F530+F770+F850</f>
        <v>105</v>
      </c>
      <c r="G482" s="15">
        <f t="shared" si="485"/>
        <v>48.529699999999998</v>
      </c>
      <c r="H482" s="15">
        <f t="shared" si="449"/>
        <v>90</v>
      </c>
      <c r="I482" s="15">
        <f t="shared" si="449"/>
        <v>90</v>
      </c>
      <c r="J482" s="210">
        <f t="shared" si="449"/>
        <v>90</v>
      </c>
      <c r="K482" s="15">
        <f t="shared" si="437"/>
        <v>0</v>
      </c>
      <c r="L482" s="210">
        <f t="shared" ref="L482" si="486">L498+L514+L530+L770+L850</f>
        <v>90</v>
      </c>
      <c r="M482" s="15">
        <f t="shared" si="439"/>
        <v>0</v>
      </c>
    </row>
    <row r="483" spans="2:15" ht="15.75" hidden="1" x14ac:dyDescent="0.25">
      <c r="B483" s="2" t="str">
        <f t="shared" si="438"/>
        <v>b</v>
      </c>
      <c r="C483" s="6" t="s">
        <v>0</v>
      </c>
      <c r="D483" s="7" t="s">
        <v>18</v>
      </c>
      <c r="E483" s="15">
        <f t="shared" ref="E483" si="487">E499+E515+E531+E771+E851</f>
        <v>0</v>
      </c>
      <c r="F483" s="15">
        <f t="shared" ref="F483:G483" si="488">F499+F515+F531+F771+F851</f>
        <v>0</v>
      </c>
      <c r="G483" s="15">
        <f t="shared" si="488"/>
        <v>0</v>
      </c>
      <c r="H483" s="15">
        <f t="shared" si="449"/>
        <v>0</v>
      </c>
      <c r="I483" s="15">
        <f t="shared" si="449"/>
        <v>0</v>
      </c>
      <c r="J483" s="210">
        <f t="shared" si="449"/>
        <v>0</v>
      </c>
      <c r="K483" s="15">
        <f t="shared" si="437"/>
        <v>0</v>
      </c>
      <c r="L483" s="210">
        <f t="shared" ref="L483" si="489">L499+L515+L531+L771+L851</f>
        <v>0</v>
      </c>
      <c r="M483" s="15">
        <f t="shared" si="439"/>
        <v>0</v>
      </c>
      <c r="N483"/>
    </row>
    <row r="484" spans="2:15" ht="15.75" hidden="1" x14ac:dyDescent="0.25">
      <c r="B484" s="2" t="str">
        <f t="shared" si="438"/>
        <v>b</v>
      </c>
      <c r="C484" s="6" t="s">
        <v>0</v>
      </c>
      <c r="D484" s="7" t="s">
        <v>19</v>
      </c>
      <c r="E484" s="15">
        <f t="shared" ref="E484" si="490">E500+E516+E532+E772+E852</f>
        <v>0</v>
      </c>
      <c r="F484" s="15">
        <f t="shared" ref="F484:G484" si="491">F500+F516+F532+F772+F852</f>
        <v>0</v>
      </c>
      <c r="G484" s="15">
        <f t="shared" si="491"/>
        <v>0</v>
      </c>
      <c r="H484" s="15">
        <f t="shared" si="449"/>
        <v>0</v>
      </c>
      <c r="I484" s="15">
        <f t="shared" si="449"/>
        <v>0</v>
      </c>
      <c r="J484" s="210">
        <f t="shared" si="449"/>
        <v>0</v>
      </c>
      <c r="K484" s="15">
        <f t="shared" si="437"/>
        <v>0</v>
      </c>
      <c r="L484" s="210">
        <f t="shared" ref="L484" si="492">L500+L516+L532+L772+L852</f>
        <v>0</v>
      </c>
      <c r="M484" s="15">
        <f t="shared" si="439"/>
        <v>0</v>
      </c>
      <c r="N484"/>
    </row>
    <row r="485" spans="2:15" ht="18" x14ac:dyDescent="0.25">
      <c r="B485" s="2" t="str">
        <f t="shared" si="438"/>
        <v>a</v>
      </c>
      <c r="C485" s="24" t="s">
        <v>68</v>
      </c>
      <c r="D485" s="25" t="s">
        <v>69</v>
      </c>
      <c r="E485" s="13">
        <f t="shared" ref="E485" si="493">E488+E498+E499+E500</f>
        <v>1925000</v>
      </c>
      <c r="F485" s="13">
        <f t="shared" ref="F485:I485" si="494">F488+F498+F499+F500</f>
        <v>1924999.9999999998</v>
      </c>
      <c r="G485" s="13">
        <f t="shared" si="494"/>
        <v>1611628.7486399999</v>
      </c>
      <c r="H485" s="13">
        <f t="shared" si="494"/>
        <v>2108962</v>
      </c>
      <c r="I485" s="13">
        <f t="shared" si="494"/>
        <v>2230000</v>
      </c>
      <c r="J485" s="208">
        <f>J488+J498+J499+J500</f>
        <v>2230000</v>
      </c>
      <c r="K485" s="13">
        <f t="shared" si="437"/>
        <v>0</v>
      </c>
      <c r="L485" s="208">
        <f t="shared" ref="L485" si="495">L488+L498+L499+L500</f>
        <v>2239848</v>
      </c>
      <c r="M485" s="13">
        <f t="shared" si="439"/>
        <v>9848</v>
      </c>
      <c r="O485" s="2" t="s">
        <v>577</v>
      </c>
    </row>
    <row r="486" spans="2:15" ht="15.75" hidden="1" x14ac:dyDescent="0.25">
      <c r="B486" s="2" t="str">
        <f t="shared" si="438"/>
        <v>b</v>
      </c>
      <c r="C486" s="4" t="s">
        <v>0</v>
      </c>
      <c r="D486" s="5" t="s">
        <v>5</v>
      </c>
      <c r="E486" s="14">
        <v>0</v>
      </c>
      <c r="F486" s="14">
        <v>0</v>
      </c>
      <c r="G486" s="14">
        <v>0</v>
      </c>
      <c r="H486" s="14">
        <v>0</v>
      </c>
      <c r="I486" s="14">
        <v>0</v>
      </c>
      <c r="J486" s="209">
        <v>0</v>
      </c>
      <c r="K486" s="14">
        <f t="shared" si="437"/>
        <v>0</v>
      </c>
      <c r="L486" s="209">
        <v>0</v>
      </c>
      <c r="M486" s="14">
        <f t="shared" si="439"/>
        <v>0</v>
      </c>
      <c r="N486"/>
    </row>
    <row r="487" spans="2:15" ht="15.75" hidden="1" x14ac:dyDescent="0.25">
      <c r="B487" s="2" t="str">
        <f t="shared" si="438"/>
        <v>b</v>
      </c>
      <c r="C487" s="4" t="s">
        <v>0</v>
      </c>
      <c r="D487" s="5" t="s">
        <v>6</v>
      </c>
      <c r="E487" s="14">
        <v>0</v>
      </c>
      <c r="F487" s="14">
        <v>0</v>
      </c>
      <c r="G487" s="14">
        <v>0</v>
      </c>
      <c r="H487" s="14">
        <v>0</v>
      </c>
      <c r="I487" s="14">
        <v>0</v>
      </c>
      <c r="J487" s="209">
        <v>0</v>
      </c>
      <c r="K487" s="14">
        <f t="shared" si="437"/>
        <v>0</v>
      </c>
      <c r="L487" s="209">
        <v>0</v>
      </c>
      <c r="M487" s="14">
        <f t="shared" si="439"/>
        <v>0</v>
      </c>
      <c r="N487"/>
    </row>
    <row r="488" spans="2:15" ht="18" x14ac:dyDescent="0.25">
      <c r="B488" s="2" t="str">
        <f t="shared" si="438"/>
        <v>a</v>
      </c>
      <c r="C488" s="28" t="s">
        <v>0</v>
      </c>
      <c r="D488" s="29" t="s">
        <v>7</v>
      </c>
      <c r="E488" s="15">
        <f t="shared" ref="E488" si="496">E489+E490+E491+E492+E493+E494+E495</f>
        <v>1925000</v>
      </c>
      <c r="F488" s="15">
        <f t="shared" ref="F488:I488" si="497">F489+F490+F491+F492+F493+F494+F495</f>
        <v>1924999.9999999998</v>
      </c>
      <c r="G488" s="15">
        <f t="shared" si="497"/>
        <v>1611628.7486399999</v>
      </c>
      <c r="H488" s="15">
        <f t="shared" si="497"/>
        <v>2108962</v>
      </c>
      <c r="I488" s="15">
        <f t="shared" si="497"/>
        <v>2230000</v>
      </c>
      <c r="J488" s="210">
        <f>J489+J490+J491+J492+J493+J494+J495</f>
        <v>2230000</v>
      </c>
      <c r="K488" s="15">
        <f t="shared" si="437"/>
        <v>0</v>
      </c>
      <c r="L488" s="210">
        <f t="shared" ref="L488" si="498">L489+L490+L491+L492+L493+L494+L495</f>
        <v>2239848</v>
      </c>
      <c r="M488" s="15">
        <f t="shared" si="439"/>
        <v>9848</v>
      </c>
    </row>
    <row r="489" spans="2:15" ht="15.75" hidden="1" x14ac:dyDescent="0.25">
      <c r="B489" s="2" t="str">
        <f t="shared" si="438"/>
        <v>b</v>
      </c>
      <c r="C489" s="8" t="s">
        <v>0</v>
      </c>
      <c r="D489" s="9" t="s">
        <v>8</v>
      </c>
      <c r="E489" s="16">
        <v>0</v>
      </c>
      <c r="F489" s="16">
        <v>0</v>
      </c>
      <c r="G489" s="16">
        <v>0</v>
      </c>
      <c r="H489" s="16">
        <v>0</v>
      </c>
      <c r="I489" s="16">
        <v>0</v>
      </c>
      <c r="J489" s="211">
        <v>0</v>
      </c>
      <c r="K489" s="16">
        <f t="shared" si="437"/>
        <v>0</v>
      </c>
      <c r="L489" s="211">
        <v>0</v>
      </c>
      <c r="M489" s="16">
        <f t="shared" si="439"/>
        <v>0</v>
      </c>
      <c r="N489"/>
    </row>
    <row r="490" spans="2:15" ht="15.75" hidden="1" x14ac:dyDescent="0.25">
      <c r="B490" s="2" t="str">
        <f t="shared" si="438"/>
        <v>b</v>
      </c>
      <c r="C490" s="8" t="s">
        <v>0</v>
      </c>
      <c r="D490" s="9" t="s">
        <v>9</v>
      </c>
      <c r="E490" s="16">
        <v>0</v>
      </c>
      <c r="F490" s="16">
        <v>0</v>
      </c>
      <c r="G490" s="16">
        <v>0</v>
      </c>
      <c r="H490" s="16">
        <v>0</v>
      </c>
      <c r="I490" s="16">
        <v>0</v>
      </c>
      <c r="J490" s="211">
        <v>0</v>
      </c>
      <c r="K490" s="16">
        <f t="shared" si="437"/>
        <v>0</v>
      </c>
      <c r="L490" s="211">
        <v>0</v>
      </c>
      <c r="M490" s="16">
        <f t="shared" si="439"/>
        <v>0</v>
      </c>
      <c r="N490"/>
    </row>
    <row r="491" spans="2:15" ht="15.75" hidden="1" x14ac:dyDescent="0.25">
      <c r="B491" s="2" t="str">
        <f t="shared" si="438"/>
        <v>b</v>
      </c>
      <c r="C491" s="8" t="s">
        <v>0</v>
      </c>
      <c r="D491" s="9" t="s">
        <v>10</v>
      </c>
      <c r="E491" s="16">
        <v>0</v>
      </c>
      <c r="F491" s="16">
        <v>0</v>
      </c>
      <c r="G491" s="16">
        <v>0</v>
      </c>
      <c r="H491" s="16">
        <v>0</v>
      </c>
      <c r="I491" s="16">
        <v>0</v>
      </c>
      <c r="J491" s="211">
        <v>0</v>
      </c>
      <c r="K491" s="16">
        <f t="shared" si="437"/>
        <v>0</v>
      </c>
      <c r="L491" s="211">
        <v>0</v>
      </c>
      <c r="M491" s="16">
        <f t="shared" si="439"/>
        <v>0</v>
      </c>
      <c r="N491"/>
    </row>
    <row r="492" spans="2:15" ht="15.75" hidden="1" x14ac:dyDescent="0.25">
      <c r="B492" s="2" t="str">
        <f t="shared" si="438"/>
        <v>b</v>
      </c>
      <c r="C492" s="8" t="s">
        <v>0</v>
      </c>
      <c r="D492" s="9" t="s">
        <v>11</v>
      </c>
      <c r="E492" s="16">
        <v>0</v>
      </c>
      <c r="F492" s="16">
        <v>0</v>
      </c>
      <c r="G492" s="16">
        <v>0</v>
      </c>
      <c r="H492" s="16">
        <v>0</v>
      </c>
      <c r="I492" s="16">
        <v>0</v>
      </c>
      <c r="J492" s="211">
        <v>0</v>
      </c>
      <c r="K492" s="16">
        <f t="shared" si="437"/>
        <v>0</v>
      </c>
      <c r="L492" s="211">
        <v>0</v>
      </c>
      <c r="M492" s="16">
        <f t="shared" si="439"/>
        <v>0</v>
      </c>
      <c r="N492"/>
    </row>
    <row r="493" spans="2:15" ht="15.75" x14ac:dyDescent="0.25">
      <c r="B493" s="2" t="str">
        <f t="shared" si="438"/>
        <v>a</v>
      </c>
      <c r="C493" s="8" t="s">
        <v>0</v>
      </c>
      <c r="D493" s="9" t="s">
        <v>12</v>
      </c>
      <c r="E493" s="16">
        <v>0</v>
      </c>
      <c r="F493" s="16">
        <v>18.899999999999999</v>
      </c>
      <c r="G493" s="16">
        <v>18.802700000000002</v>
      </c>
      <c r="H493" s="16">
        <v>0</v>
      </c>
      <c r="I493" s="16">
        <v>0</v>
      </c>
      <c r="J493" s="211">
        <v>0</v>
      </c>
      <c r="K493" s="16">
        <f t="shared" si="437"/>
        <v>0</v>
      </c>
      <c r="L493" s="211">
        <v>0</v>
      </c>
      <c r="M493" s="16">
        <f t="shared" si="439"/>
        <v>0</v>
      </c>
    </row>
    <row r="494" spans="2:15" ht="18" x14ac:dyDescent="0.25">
      <c r="B494" s="2" t="str">
        <f t="shared" si="438"/>
        <v>a</v>
      </c>
      <c r="C494" s="30" t="s">
        <v>0</v>
      </c>
      <c r="D494" s="31" t="s">
        <v>13</v>
      </c>
      <c r="E494" s="16">
        <v>1925000</v>
      </c>
      <c r="F494" s="16">
        <v>1924442.5419999999</v>
      </c>
      <c r="G494" s="16">
        <v>1611120.0089400001</v>
      </c>
      <c r="H494" s="16">
        <v>2108962</v>
      </c>
      <c r="I494" s="16">
        <v>2230000</v>
      </c>
      <c r="J494" s="211">
        <v>2230000</v>
      </c>
      <c r="K494" s="16">
        <f t="shared" si="437"/>
        <v>0</v>
      </c>
      <c r="L494" s="211">
        <v>2239848</v>
      </c>
      <c r="M494" s="16">
        <f t="shared" si="439"/>
        <v>9848</v>
      </c>
    </row>
    <row r="495" spans="2:15" ht="15.75" x14ac:dyDescent="0.25">
      <c r="B495" s="2" t="str">
        <f t="shared" si="438"/>
        <v>a</v>
      </c>
      <c r="C495" s="8" t="s">
        <v>0</v>
      </c>
      <c r="D495" s="9" t="s">
        <v>14</v>
      </c>
      <c r="E495" s="16">
        <f t="shared" ref="E495" si="499">E496+E497</f>
        <v>0</v>
      </c>
      <c r="F495" s="16">
        <f t="shared" ref="F495:I495" si="500">F496+F497</f>
        <v>538.55799999999999</v>
      </c>
      <c r="G495" s="16">
        <f t="shared" si="500"/>
        <v>489.93700000000001</v>
      </c>
      <c r="H495" s="16">
        <f t="shared" si="500"/>
        <v>0</v>
      </c>
      <c r="I495" s="16">
        <f t="shared" si="500"/>
        <v>0</v>
      </c>
      <c r="J495" s="211">
        <f>J496+J497</f>
        <v>0</v>
      </c>
      <c r="K495" s="16">
        <f t="shared" si="437"/>
        <v>0</v>
      </c>
      <c r="L495" s="211">
        <f t="shared" ref="L495" si="501">L496+L497</f>
        <v>0</v>
      </c>
      <c r="M495" s="16">
        <f t="shared" si="439"/>
        <v>0</v>
      </c>
    </row>
    <row r="496" spans="2:15" ht="30" x14ac:dyDescent="0.25">
      <c r="B496" s="2" t="str">
        <f t="shared" si="438"/>
        <v>a</v>
      </c>
      <c r="C496" s="10" t="s">
        <v>0</v>
      </c>
      <c r="D496" s="11" t="s">
        <v>15</v>
      </c>
      <c r="E496" s="17">
        <v>0</v>
      </c>
      <c r="F496" s="17">
        <v>538.55799999999999</v>
      </c>
      <c r="G496" s="17">
        <v>489.93700000000001</v>
      </c>
      <c r="H496" s="17">
        <v>0</v>
      </c>
      <c r="I496" s="17">
        <v>0</v>
      </c>
      <c r="J496" s="212">
        <v>0</v>
      </c>
      <c r="K496" s="17">
        <f t="shared" si="437"/>
        <v>0</v>
      </c>
      <c r="L496" s="212">
        <v>0</v>
      </c>
      <c r="M496" s="17">
        <f t="shared" si="439"/>
        <v>0</v>
      </c>
    </row>
    <row r="497" spans="2:15" ht="30" hidden="1" x14ac:dyDescent="0.25">
      <c r="B497" s="2" t="str">
        <f t="shared" si="438"/>
        <v>b</v>
      </c>
      <c r="C497" s="10" t="s">
        <v>0</v>
      </c>
      <c r="D497" s="11" t="s">
        <v>16</v>
      </c>
      <c r="E497" s="17">
        <v>0</v>
      </c>
      <c r="F497" s="17">
        <v>0</v>
      </c>
      <c r="G497" s="17">
        <v>0</v>
      </c>
      <c r="H497" s="17">
        <v>0</v>
      </c>
      <c r="I497" s="17">
        <v>0</v>
      </c>
      <c r="J497" s="212">
        <v>0</v>
      </c>
      <c r="K497" s="17">
        <f t="shared" si="437"/>
        <v>0</v>
      </c>
      <c r="L497" s="212">
        <v>0</v>
      </c>
      <c r="M497" s="17">
        <f t="shared" si="439"/>
        <v>0</v>
      </c>
      <c r="N497"/>
    </row>
    <row r="498" spans="2:15" ht="15.75" hidden="1" x14ac:dyDescent="0.25">
      <c r="B498" s="2" t="str">
        <f t="shared" si="438"/>
        <v>b</v>
      </c>
      <c r="C498" s="6" t="s">
        <v>0</v>
      </c>
      <c r="D498" s="7" t="s">
        <v>17</v>
      </c>
      <c r="E498" s="15">
        <v>0</v>
      </c>
      <c r="F498" s="15">
        <v>0</v>
      </c>
      <c r="G498" s="15">
        <v>0</v>
      </c>
      <c r="H498" s="15">
        <v>0</v>
      </c>
      <c r="I498" s="15">
        <v>0</v>
      </c>
      <c r="J498" s="210">
        <v>0</v>
      </c>
      <c r="K498" s="15">
        <f t="shared" si="437"/>
        <v>0</v>
      </c>
      <c r="L498" s="210">
        <v>0</v>
      </c>
      <c r="M498" s="15">
        <f t="shared" si="439"/>
        <v>0</v>
      </c>
      <c r="N498"/>
    </row>
    <row r="499" spans="2:15" ht="15.75" hidden="1" x14ac:dyDescent="0.25">
      <c r="B499" s="2" t="str">
        <f t="shared" si="438"/>
        <v>b</v>
      </c>
      <c r="C499" s="6" t="s">
        <v>0</v>
      </c>
      <c r="D499" s="7" t="s">
        <v>18</v>
      </c>
      <c r="E499" s="15">
        <v>0</v>
      </c>
      <c r="F499" s="15">
        <v>0</v>
      </c>
      <c r="G499" s="15">
        <v>0</v>
      </c>
      <c r="H499" s="15">
        <v>0</v>
      </c>
      <c r="I499" s="15">
        <v>0</v>
      </c>
      <c r="J499" s="210">
        <v>0</v>
      </c>
      <c r="K499" s="15">
        <f t="shared" si="437"/>
        <v>0</v>
      </c>
      <c r="L499" s="210">
        <v>0</v>
      </c>
      <c r="M499" s="15">
        <f t="shared" si="439"/>
        <v>0</v>
      </c>
      <c r="N499"/>
    </row>
    <row r="500" spans="2:15" ht="15.75" hidden="1" x14ac:dyDescent="0.25">
      <c r="B500" s="2" t="str">
        <f t="shared" si="438"/>
        <v>b</v>
      </c>
      <c r="C500" s="6" t="s">
        <v>0</v>
      </c>
      <c r="D500" s="7" t="s">
        <v>19</v>
      </c>
      <c r="E500" s="15">
        <v>0</v>
      </c>
      <c r="F500" s="15">
        <v>0</v>
      </c>
      <c r="G500" s="15">
        <v>0</v>
      </c>
      <c r="H500" s="15">
        <v>0</v>
      </c>
      <c r="I500" s="15">
        <v>0</v>
      </c>
      <c r="J500" s="210">
        <v>0</v>
      </c>
      <c r="K500" s="15">
        <f t="shared" si="437"/>
        <v>0</v>
      </c>
      <c r="L500" s="210">
        <v>0</v>
      </c>
      <c r="M500" s="15">
        <f t="shared" si="439"/>
        <v>0</v>
      </c>
      <c r="N500"/>
    </row>
    <row r="501" spans="2:15" ht="36" x14ac:dyDescent="0.25">
      <c r="B501" s="2" t="str">
        <f t="shared" si="438"/>
        <v>a</v>
      </c>
      <c r="C501" s="24" t="s">
        <v>70</v>
      </c>
      <c r="D501" s="25" t="s">
        <v>71</v>
      </c>
      <c r="E501" s="13">
        <f t="shared" ref="E501" si="502">E504+E514+E515+E516</f>
        <v>770002</v>
      </c>
      <c r="F501" s="13">
        <f t="shared" ref="F501:I501" si="503">F504+F514+F515+F516</f>
        <v>768902</v>
      </c>
      <c r="G501" s="13">
        <f t="shared" si="503"/>
        <v>617425.32514999982</v>
      </c>
      <c r="H501" s="13">
        <f t="shared" si="503"/>
        <v>797848</v>
      </c>
      <c r="I501" s="13">
        <f t="shared" si="503"/>
        <v>793000</v>
      </c>
      <c r="J501" s="208">
        <f>J504+J514+J515+J516</f>
        <v>793000</v>
      </c>
      <c r="K501" s="13">
        <f t="shared" si="437"/>
        <v>0</v>
      </c>
      <c r="L501" s="208">
        <f t="shared" ref="L501" si="504">L504+L514+L515+L516</f>
        <v>810468</v>
      </c>
      <c r="M501" s="13">
        <f t="shared" si="439"/>
        <v>17468</v>
      </c>
      <c r="O501" s="2" t="s">
        <v>577</v>
      </c>
    </row>
    <row r="502" spans="2:15" ht="15.75" hidden="1" x14ac:dyDescent="0.25">
      <c r="B502" s="2" t="str">
        <f t="shared" si="438"/>
        <v>b</v>
      </c>
      <c r="C502" s="4" t="s">
        <v>0</v>
      </c>
      <c r="D502" s="5" t="s">
        <v>5</v>
      </c>
      <c r="E502" s="14">
        <v>0</v>
      </c>
      <c r="F502" s="14">
        <v>0</v>
      </c>
      <c r="G502" s="14">
        <v>0</v>
      </c>
      <c r="H502" s="14">
        <v>0</v>
      </c>
      <c r="I502" s="14">
        <v>0</v>
      </c>
      <c r="J502" s="209">
        <v>0</v>
      </c>
      <c r="K502" s="14">
        <f t="shared" si="437"/>
        <v>0</v>
      </c>
      <c r="L502" s="209">
        <v>0</v>
      </c>
      <c r="M502" s="14">
        <f t="shared" si="439"/>
        <v>0</v>
      </c>
      <c r="N502"/>
    </row>
    <row r="503" spans="2:15" ht="18" x14ac:dyDescent="0.25">
      <c r="B503" s="2" t="str">
        <f t="shared" si="438"/>
        <v>a</v>
      </c>
      <c r="C503" s="26" t="s">
        <v>0</v>
      </c>
      <c r="D503" s="27" t="s">
        <v>6</v>
      </c>
      <c r="E503" s="14">
        <v>484</v>
      </c>
      <c r="F503" s="14">
        <v>484</v>
      </c>
      <c r="G503" s="14">
        <v>484</v>
      </c>
      <c r="H503" s="14">
        <v>484</v>
      </c>
      <c r="I503" s="14">
        <v>484</v>
      </c>
      <c r="J503" s="209">
        <v>484</v>
      </c>
      <c r="K503" s="14">
        <f t="shared" si="437"/>
        <v>0</v>
      </c>
      <c r="L503" s="209">
        <v>484</v>
      </c>
      <c r="M503" s="14">
        <f t="shared" si="439"/>
        <v>0</v>
      </c>
    </row>
    <row r="504" spans="2:15" ht="18" x14ac:dyDescent="0.25">
      <c r="B504" s="2" t="str">
        <f t="shared" si="438"/>
        <v>a</v>
      </c>
      <c r="C504" s="28" t="s">
        <v>0</v>
      </c>
      <c r="D504" s="29" t="s">
        <v>7</v>
      </c>
      <c r="E504" s="15">
        <f t="shared" ref="E504" si="505">E505+E506+E507+E508+E509+E510+E511</f>
        <v>770002</v>
      </c>
      <c r="F504" s="15">
        <f t="shared" ref="F504:I504" si="506">F505+F506+F507+F508+F509+F510+F511</f>
        <v>768902</v>
      </c>
      <c r="G504" s="15">
        <f t="shared" si="506"/>
        <v>617425.32514999982</v>
      </c>
      <c r="H504" s="15">
        <f t="shared" si="506"/>
        <v>797848</v>
      </c>
      <c r="I504" s="15">
        <f t="shared" si="506"/>
        <v>793000</v>
      </c>
      <c r="J504" s="210">
        <f>J505+J506+J507+J508+J509+J510+J511</f>
        <v>793000</v>
      </c>
      <c r="K504" s="15">
        <f t="shared" si="437"/>
        <v>0</v>
      </c>
      <c r="L504" s="210">
        <f t="shared" ref="L504" si="507">L505+L506+L507+L508+L509+L510+L511</f>
        <v>810468</v>
      </c>
      <c r="M504" s="15">
        <f t="shared" si="439"/>
        <v>17468</v>
      </c>
    </row>
    <row r="505" spans="2:15" ht="15.75" hidden="1" x14ac:dyDescent="0.25">
      <c r="B505" s="2" t="str">
        <f t="shared" si="438"/>
        <v>b</v>
      </c>
      <c r="C505" s="8" t="s">
        <v>0</v>
      </c>
      <c r="D505" s="9" t="s">
        <v>8</v>
      </c>
      <c r="E505" s="16">
        <v>0</v>
      </c>
      <c r="F505" s="16">
        <v>0</v>
      </c>
      <c r="G505" s="16">
        <v>0</v>
      </c>
      <c r="H505" s="16">
        <v>0</v>
      </c>
      <c r="I505" s="16">
        <v>0</v>
      </c>
      <c r="J505" s="211">
        <v>0</v>
      </c>
      <c r="K505" s="16">
        <f t="shared" si="437"/>
        <v>0</v>
      </c>
      <c r="L505" s="211">
        <v>0</v>
      </c>
      <c r="M505" s="16">
        <f t="shared" si="439"/>
        <v>0</v>
      </c>
      <c r="N505"/>
    </row>
    <row r="506" spans="2:15" ht="18" x14ac:dyDescent="0.25">
      <c r="B506" s="2" t="str">
        <f t="shared" si="438"/>
        <v>a</v>
      </c>
      <c r="C506" s="30" t="s">
        <v>0</v>
      </c>
      <c r="D506" s="31" t="s">
        <v>9</v>
      </c>
      <c r="E506" s="16">
        <v>3000</v>
      </c>
      <c r="F506" s="16">
        <v>3000</v>
      </c>
      <c r="G506" s="16">
        <v>1869.9045000000001</v>
      </c>
      <c r="H506" s="16">
        <v>3000</v>
      </c>
      <c r="I506" s="16">
        <v>3000</v>
      </c>
      <c r="J506" s="211">
        <v>3000</v>
      </c>
      <c r="K506" s="16">
        <f t="shared" si="437"/>
        <v>0</v>
      </c>
      <c r="L506" s="211">
        <v>3000</v>
      </c>
      <c r="M506" s="16">
        <f t="shared" si="439"/>
        <v>0</v>
      </c>
    </row>
    <row r="507" spans="2:15" ht="15.75" hidden="1" x14ac:dyDescent="0.25">
      <c r="B507" s="2" t="str">
        <f t="shared" si="438"/>
        <v>b</v>
      </c>
      <c r="C507" s="8" t="s">
        <v>0</v>
      </c>
      <c r="D507" s="9" t="s">
        <v>10</v>
      </c>
      <c r="E507" s="16">
        <v>0</v>
      </c>
      <c r="F507" s="16">
        <v>0</v>
      </c>
      <c r="G507" s="16">
        <v>0</v>
      </c>
      <c r="H507" s="16">
        <v>0</v>
      </c>
      <c r="I507" s="16">
        <v>0</v>
      </c>
      <c r="J507" s="211">
        <v>0</v>
      </c>
      <c r="K507" s="16">
        <f t="shared" si="437"/>
        <v>0</v>
      </c>
      <c r="L507" s="211">
        <v>0</v>
      </c>
      <c r="M507" s="16">
        <f t="shared" si="439"/>
        <v>0</v>
      </c>
      <c r="N507"/>
    </row>
    <row r="508" spans="2:15" ht="15.75" hidden="1" x14ac:dyDescent="0.25">
      <c r="B508" s="2" t="str">
        <f t="shared" si="438"/>
        <v>b</v>
      </c>
      <c r="C508" s="8" t="s">
        <v>0</v>
      </c>
      <c r="D508" s="9" t="s">
        <v>11</v>
      </c>
      <c r="E508" s="16">
        <v>0</v>
      </c>
      <c r="F508" s="16">
        <v>0</v>
      </c>
      <c r="G508" s="16">
        <v>0</v>
      </c>
      <c r="H508" s="16">
        <v>0</v>
      </c>
      <c r="I508" s="16">
        <v>0</v>
      </c>
      <c r="J508" s="211">
        <v>0</v>
      </c>
      <c r="K508" s="16">
        <f t="shared" si="437"/>
        <v>0</v>
      </c>
      <c r="L508" s="211">
        <v>0</v>
      </c>
      <c r="M508" s="16">
        <f t="shared" si="439"/>
        <v>0</v>
      </c>
      <c r="N508"/>
    </row>
    <row r="509" spans="2:15" ht="15.75" hidden="1" x14ac:dyDescent="0.25">
      <c r="B509" s="2" t="str">
        <f t="shared" si="438"/>
        <v>b</v>
      </c>
      <c r="C509" s="8" t="s">
        <v>0</v>
      </c>
      <c r="D509" s="9" t="s">
        <v>12</v>
      </c>
      <c r="E509" s="16">
        <v>0</v>
      </c>
      <c r="F509" s="16">
        <v>0</v>
      </c>
      <c r="G509" s="16">
        <v>0</v>
      </c>
      <c r="H509" s="16">
        <v>0</v>
      </c>
      <c r="I509" s="16">
        <v>0</v>
      </c>
      <c r="J509" s="211">
        <v>0</v>
      </c>
      <c r="K509" s="16">
        <f t="shared" si="437"/>
        <v>0</v>
      </c>
      <c r="L509" s="211">
        <v>0</v>
      </c>
      <c r="M509" s="16">
        <f t="shared" si="439"/>
        <v>0</v>
      </c>
      <c r="N509"/>
    </row>
    <row r="510" spans="2:15" ht="18" x14ac:dyDescent="0.25">
      <c r="B510" s="2" t="str">
        <f t="shared" si="438"/>
        <v>a</v>
      </c>
      <c r="C510" s="30" t="s">
        <v>0</v>
      </c>
      <c r="D510" s="31" t="s">
        <v>13</v>
      </c>
      <c r="E510" s="16">
        <v>767002</v>
      </c>
      <c r="F510" s="16">
        <v>765847.924</v>
      </c>
      <c r="G510" s="16">
        <v>615506.15445999987</v>
      </c>
      <c r="H510" s="16">
        <v>794848</v>
      </c>
      <c r="I510" s="16">
        <v>790000</v>
      </c>
      <c r="J510" s="211">
        <v>790000</v>
      </c>
      <c r="K510" s="16">
        <f t="shared" si="437"/>
        <v>0</v>
      </c>
      <c r="L510" s="211">
        <v>807468</v>
      </c>
      <c r="M510" s="16">
        <f t="shared" si="439"/>
        <v>17468</v>
      </c>
    </row>
    <row r="511" spans="2:15" ht="15.75" x14ac:dyDescent="0.25">
      <c r="B511" s="2" t="str">
        <f t="shared" si="438"/>
        <v>a</v>
      </c>
      <c r="C511" s="8" t="s">
        <v>0</v>
      </c>
      <c r="D511" s="9" t="s">
        <v>14</v>
      </c>
      <c r="E511" s="16">
        <f t="shared" ref="E511" si="508">E512+E513</f>
        <v>0</v>
      </c>
      <c r="F511" s="16">
        <f t="shared" ref="F511:I511" si="509">F512+F513</f>
        <v>54.076000000000001</v>
      </c>
      <c r="G511" s="16">
        <f t="shared" si="509"/>
        <v>49.266190000000002</v>
      </c>
      <c r="H511" s="16">
        <f t="shared" si="509"/>
        <v>0</v>
      </c>
      <c r="I511" s="16">
        <f t="shared" si="509"/>
        <v>0</v>
      </c>
      <c r="J511" s="211">
        <f>J512+J513</f>
        <v>0</v>
      </c>
      <c r="K511" s="16">
        <f t="shared" si="437"/>
        <v>0</v>
      </c>
      <c r="L511" s="211">
        <f t="shared" ref="L511" si="510">L512+L513</f>
        <v>0</v>
      </c>
      <c r="M511" s="16">
        <f t="shared" si="439"/>
        <v>0</v>
      </c>
    </row>
    <row r="512" spans="2:15" ht="30" x14ac:dyDescent="0.25">
      <c r="B512" s="2" t="str">
        <f t="shared" si="438"/>
        <v>a</v>
      </c>
      <c r="C512" s="10" t="s">
        <v>0</v>
      </c>
      <c r="D512" s="11" t="s">
        <v>15</v>
      </c>
      <c r="E512" s="17">
        <v>0</v>
      </c>
      <c r="F512" s="17">
        <v>54.076000000000001</v>
      </c>
      <c r="G512" s="17">
        <v>49.266190000000002</v>
      </c>
      <c r="H512" s="17">
        <v>0</v>
      </c>
      <c r="I512" s="17">
        <v>0</v>
      </c>
      <c r="J512" s="212">
        <v>0</v>
      </c>
      <c r="K512" s="17">
        <f t="shared" si="437"/>
        <v>0</v>
      </c>
      <c r="L512" s="212">
        <v>0</v>
      </c>
      <c r="M512" s="17">
        <f t="shared" si="439"/>
        <v>0</v>
      </c>
    </row>
    <row r="513" spans="2:15" ht="30" hidden="1" x14ac:dyDescent="0.25">
      <c r="B513" s="2" t="str">
        <f t="shared" si="438"/>
        <v>b</v>
      </c>
      <c r="C513" s="10" t="s">
        <v>0</v>
      </c>
      <c r="D513" s="11" t="s">
        <v>16</v>
      </c>
      <c r="E513" s="17">
        <v>0</v>
      </c>
      <c r="F513" s="17">
        <v>0</v>
      </c>
      <c r="G513" s="17">
        <v>0</v>
      </c>
      <c r="H513" s="17">
        <v>0</v>
      </c>
      <c r="I513" s="17">
        <v>0</v>
      </c>
      <c r="J513" s="212">
        <v>0</v>
      </c>
      <c r="K513" s="17">
        <f t="shared" si="437"/>
        <v>0</v>
      </c>
      <c r="L513" s="212">
        <v>0</v>
      </c>
      <c r="M513" s="17">
        <f t="shared" si="439"/>
        <v>0</v>
      </c>
      <c r="N513"/>
    </row>
    <row r="514" spans="2:15" ht="15.75" hidden="1" x14ac:dyDescent="0.25">
      <c r="B514" s="2" t="str">
        <f t="shared" si="438"/>
        <v>b</v>
      </c>
      <c r="C514" s="6" t="s">
        <v>0</v>
      </c>
      <c r="D514" s="7" t="s">
        <v>17</v>
      </c>
      <c r="E514" s="15">
        <v>0</v>
      </c>
      <c r="F514" s="15">
        <v>0</v>
      </c>
      <c r="G514" s="15">
        <v>0</v>
      </c>
      <c r="H514" s="15">
        <v>0</v>
      </c>
      <c r="I514" s="15">
        <v>0</v>
      </c>
      <c r="J514" s="210">
        <v>0</v>
      </c>
      <c r="K514" s="15">
        <f t="shared" si="437"/>
        <v>0</v>
      </c>
      <c r="L514" s="210">
        <v>0</v>
      </c>
      <c r="M514" s="15">
        <f t="shared" si="439"/>
        <v>0</v>
      </c>
      <c r="N514"/>
    </row>
    <row r="515" spans="2:15" ht="15.75" hidden="1" x14ac:dyDescent="0.25">
      <c r="B515" s="2" t="str">
        <f t="shared" si="438"/>
        <v>b</v>
      </c>
      <c r="C515" s="6" t="s">
        <v>0</v>
      </c>
      <c r="D515" s="7" t="s">
        <v>18</v>
      </c>
      <c r="E515" s="15">
        <v>0</v>
      </c>
      <c r="F515" s="15">
        <v>0</v>
      </c>
      <c r="G515" s="15">
        <v>0</v>
      </c>
      <c r="H515" s="15">
        <v>0</v>
      </c>
      <c r="I515" s="15">
        <v>0</v>
      </c>
      <c r="J515" s="210">
        <v>0</v>
      </c>
      <c r="K515" s="15">
        <f t="shared" si="437"/>
        <v>0</v>
      </c>
      <c r="L515" s="210">
        <v>0</v>
      </c>
      <c r="M515" s="15">
        <f t="shared" si="439"/>
        <v>0</v>
      </c>
      <c r="N515"/>
    </row>
    <row r="516" spans="2:15" ht="15.75" hidden="1" x14ac:dyDescent="0.25">
      <c r="B516" s="2" t="str">
        <f t="shared" si="438"/>
        <v>b</v>
      </c>
      <c r="C516" s="6" t="s">
        <v>0</v>
      </c>
      <c r="D516" s="7" t="s">
        <v>19</v>
      </c>
      <c r="E516" s="15">
        <v>0</v>
      </c>
      <c r="F516" s="15">
        <v>0</v>
      </c>
      <c r="G516" s="15">
        <v>0</v>
      </c>
      <c r="H516" s="15">
        <v>0</v>
      </c>
      <c r="I516" s="15">
        <v>0</v>
      </c>
      <c r="J516" s="210">
        <v>0</v>
      </c>
      <c r="K516" s="15">
        <f t="shared" si="437"/>
        <v>0</v>
      </c>
      <c r="L516" s="210">
        <v>0</v>
      </c>
      <c r="M516" s="15">
        <f t="shared" si="439"/>
        <v>0</v>
      </c>
      <c r="N516"/>
    </row>
    <row r="517" spans="2:15" ht="36" x14ac:dyDescent="0.25">
      <c r="B517" s="2" t="str">
        <f t="shared" si="438"/>
        <v>a</v>
      </c>
      <c r="C517" s="24" t="s">
        <v>72</v>
      </c>
      <c r="D517" s="25" t="s">
        <v>73</v>
      </c>
      <c r="E517" s="13">
        <f t="shared" ref="E517" si="511">E533+E549+E565+E581+E597+E613+E629+E645+E661+E677+E693+E709+E725+E741</f>
        <v>35890</v>
      </c>
      <c r="F517" s="13">
        <f t="shared" ref="F517:I517" si="512">F533+F549+F565+F581+F597+F613+F629+F645+F661+F677+F693+F709+F725+F741</f>
        <v>35865.799999999996</v>
      </c>
      <c r="G517" s="13">
        <f t="shared" si="512"/>
        <v>26138.144729999996</v>
      </c>
      <c r="H517" s="13">
        <f t="shared" si="512"/>
        <v>37390</v>
      </c>
      <c r="I517" s="13">
        <f t="shared" si="512"/>
        <v>37400</v>
      </c>
      <c r="J517" s="208">
        <f>J533+J549+J565+J581+J597+J613+J629+J645+J661+J677+J693+J709+J725+J741</f>
        <v>37400</v>
      </c>
      <c r="K517" s="13">
        <f t="shared" ref="K517:K580" si="513">J517-I517</f>
        <v>0</v>
      </c>
      <c r="L517" s="208">
        <f t="shared" ref="L517" si="514">L533+L549+L565+L581+L597+L613+L629+L645+L661+L677+L693+L709+L725+L741</f>
        <v>39624</v>
      </c>
      <c r="M517" s="13">
        <f t="shared" si="439"/>
        <v>2224</v>
      </c>
      <c r="O517" s="2" t="s">
        <v>577</v>
      </c>
    </row>
    <row r="518" spans="2:15" ht="15.75" hidden="1" x14ac:dyDescent="0.25">
      <c r="B518" s="2" t="str">
        <f t="shared" ref="B518:B581" si="515">IF((E518+F518+G518+I518++J518+K518+L518)&gt;0,"a","b")</f>
        <v>b</v>
      </c>
      <c r="C518" s="4" t="s">
        <v>0</v>
      </c>
      <c r="D518" s="5" t="s">
        <v>5</v>
      </c>
      <c r="E518" s="14">
        <f t="shared" ref="E518" si="516">E534+E550+E566+E582+E598+E614+E630+E646+E662+E678+E694+E710+E726+E742</f>
        <v>0</v>
      </c>
      <c r="F518" s="14">
        <f t="shared" ref="F518:G518" si="517">F534+F550+F566+F582+F598+F614+F630+F646+F662+F678+F694+F710+F726+F742</f>
        <v>0</v>
      </c>
      <c r="G518" s="14">
        <f t="shared" si="517"/>
        <v>0</v>
      </c>
      <c r="H518" s="14">
        <f t="shared" ref="H518:J532" si="518">H534+H550+H566+H582+H598+H614+H630+H646+H662+H678+H694+H710+H726+H742</f>
        <v>0</v>
      </c>
      <c r="I518" s="14">
        <f t="shared" si="518"/>
        <v>0</v>
      </c>
      <c r="J518" s="209">
        <f t="shared" si="518"/>
        <v>0</v>
      </c>
      <c r="K518" s="14">
        <f t="shared" si="513"/>
        <v>0</v>
      </c>
      <c r="L518" s="209">
        <f t="shared" ref="L518" si="519">L534+L550+L566+L582+L598+L614+L630+L646+L662+L678+L694+L710+L726+L742</f>
        <v>0</v>
      </c>
      <c r="M518" s="14">
        <f t="shared" ref="M518:M581" si="520">L518-J518</f>
        <v>0</v>
      </c>
      <c r="N518"/>
    </row>
    <row r="519" spans="2:15" ht="15.75" hidden="1" x14ac:dyDescent="0.25">
      <c r="B519" s="2" t="str">
        <f t="shared" si="515"/>
        <v>b</v>
      </c>
      <c r="C519" s="4" t="s">
        <v>0</v>
      </c>
      <c r="D519" s="5" t="s">
        <v>6</v>
      </c>
      <c r="E519" s="14">
        <f t="shared" ref="E519" si="521">E535+E551+E567+E583+E599+E615+E631+E647+E663+E679+E695+E711+E727+E743</f>
        <v>0</v>
      </c>
      <c r="F519" s="14">
        <f t="shared" ref="F519:G519" si="522">F535+F551+F567+F583+F599+F615+F631+F647+F663+F679+F695+F711+F727+F743</f>
        <v>0</v>
      </c>
      <c r="G519" s="14">
        <f t="shared" si="522"/>
        <v>0</v>
      </c>
      <c r="H519" s="14">
        <f t="shared" si="518"/>
        <v>0</v>
      </c>
      <c r="I519" s="14">
        <f t="shared" si="518"/>
        <v>0</v>
      </c>
      <c r="J519" s="209">
        <f t="shared" si="518"/>
        <v>0</v>
      </c>
      <c r="K519" s="14">
        <f t="shared" si="513"/>
        <v>0</v>
      </c>
      <c r="L519" s="209">
        <f t="shared" ref="L519" si="523">L535+L551+L567+L583+L599+L615+L631+L647+L663+L679+L695+L711+L727+L743</f>
        <v>0</v>
      </c>
      <c r="M519" s="14">
        <f t="shared" si="520"/>
        <v>0</v>
      </c>
      <c r="N519"/>
    </row>
    <row r="520" spans="2:15" ht="18" x14ac:dyDescent="0.25">
      <c r="B520" s="2" t="str">
        <f t="shared" si="515"/>
        <v>a</v>
      </c>
      <c r="C520" s="28" t="s">
        <v>0</v>
      </c>
      <c r="D520" s="29" t="s">
        <v>7</v>
      </c>
      <c r="E520" s="15">
        <f t="shared" ref="E520" si="524">E536+E552+E568+E584+E600+E616+E632+E648+E664+E680+E696+E712+E728+E744</f>
        <v>35890</v>
      </c>
      <c r="F520" s="15">
        <f t="shared" ref="F520:G520" si="525">F536+F552+F568+F584+F600+F616+F632+F648+F664+F680+F696+F712+F728+F744</f>
        <v>35865.799999999996</v>
      </c>
      <c r="G520" s="15">
        <f t="shared" si="525"/>
        <v>26138.144729999996</v>
      </c>
      <c r="H520" s="15">
        <f t="shared" si="518"/>
        <v>37390</v>
      </c>
      <c r="I520" s="15">
        <f t="shared" si="518"/>
        <v>37400</v>
      </c>
      <c r="J520" s="210">
        <f t="shared" si="518"/>
        <v>37400</v>
      </c>
      <c r="K520" s="15">
        <f t="shared" si="513"/>
        <v>0</v>
      </c>
      <c r="L520" s="210">
        <f t="shared" ref="L520" si="526">L536+L552+L568+L584+L600+L616+L632+L648+L664+L680+L696+L712+L728+L744</f>
        <v>39624</v>
      </c>
      <c r="M520" s="15">
        <f t="shared" si="520"/>
        <v>2224</v>
      </c>
    </row>
    <row r="521" spans="2:15" ht="15.75" hidden="1" x14ac:dyDescent="0.25">
      <c r="B521" s="2" t="str">
        <f t="shared" si="515"/>
        <v>b</v>
      </c>
      <c r="C521" s="8" t="s">
        <v>0</v>
      </c>
      <c r="D521" s="9" t="s">
        <v>8</v>
      </c>
      <c r="E521" s="16">
        <f t="shared" ref="E521" si="527">E537+E553+E569+E585+E601+E617+E633+E649+E665+E681+E697+E713+E729+E745</f>
        <v>0</v>
      </c>
      <c r="F521" s="16">
        <f t="shared" ref="F521:G521" si="528">F537+F553+F569+F585+F601+F617+F633+F649+F665+F681+F697+F713+F729+F745</f>
        <v>0</v>
      </c>
      <c r="G521" s="16">
        <f t="shared" si="528"/>
        <v>0</v>
      </c>
      <c r="H521" s="16">
        <f t="shared" si="518"/>
        <v>0</v>
      </c>
      <c r="I521" s="16">
        <f t="shared" si="518"/>
        <v>0</v>
      </c>
      <c r="J521" s="211">
        <f t="shared" si="518"/>
        <v>0</v>
      </c>
      <c r="K521" s="16">
        <f t="shared" si="513"/>
        <v>0</v>
      </c>
      <c r="L521" s="211">
        <f t="shared" ref="L521" si="529">L537+L553+L569+L585+L601+L617+L633+L649+L665+L681+L697+L713+L729+L745</f>
        <v>0</v>
      </c>
      <c r="M521" s="16">
        <f t="shared" si="520"/>
        <v>0</v>
      </c>
      <c r="N521"/>
    </row>
    <row r="522" spans="2:15" ht="18" x14ac:dyDescent="0.25">
      <c r="B522" s="2" t="str">
        <f t="shared" si="515"/>
        <v>a</v>
      </c>
      <c r="C522" s="30" t="s">
        <v>0</v>
      </c>
      <c r="D522" s="31" t="s">
        <v>9</v>
      </c>
      <c r="E522" s="16">
        <f t="shared" ref="E522" si="530">E538+E554+E570+E586+E602+E618+E634+E650+E666+E682+E698+E714+E730+E746</f>
        <v>910</v>
      </c>
      <c r="F522" s="16">
        <f t="shared" ref="F522:G522" si="531">F538+F554+F570+F586+F602+F618+F634+F650+F666+F682+F698+F714+F730+F746</f>
        <v>1093.4000000000001</v>
      </c>
      <c r="G522" s="16">
        <f t="shared" si="531"/>
        <v>669.14036999999996</v>
      </c>
      <c r="H522" s="16">
        <f t="shared" si="518"/>
        <v>1200</v>
      </c>
      <c r="I522" s="16">
        <f t="shared" si="518"/>
        <v>1200</v>
      </c>
      <c r="J522" s="211">
        <f t="shared" si="518"/>
        <v>1200</v>
      </c>
      <c r="K522" s="16">
        <f t="shared" si="513"/>
        <v>0</v>
      </c>
      <c r="L522" s="211">
        <f t="shared" ref="L522" si="532">L538+L554+L570+L586+L602+L618+L634+L650+L666+L682+L698+L714+L730+L746</f>
        <v>1200</v>
      </c>
      <c r="M522" s="16">
        <f t="shared" si="520"/>
        <v>0</v>
      </c>
    </row>
    <row r="523" spans="2:15" ht="15.75" hidden="1" x14ac:dyDescent="0.25">
      <c r="B523" s="2" t="str">
        <f t="shared" si="515"/>
        <v>b</v>
      </c>
      <c r="C523" s="8" t="s">
        <v>0</v>
      </c>
      <c r="D523" s="9" t="s">
        <v>10</v>
      </c>
      <c r="E523" s="16">
        <f t="shared" ref="E523" si="533">E539+E555+E571+E587+E603+E619+E635+E651+E667+E683+E699+E715+E731+E747</f>
        <v>0</v>
      </c>
      <c r="F523" s="16">
        <f t="shared" ref="F523:G523" si="534">F539+F555+F571+F587+F603+F619+F635+F651+F667+F683+F699+F715+F731+F747</f>
        <v>0</v>
      </c>
      <c r="G523" s="16">
        <f t="shared" si="534"/>
        <v>0</v>
      </c>
      <c r="H523" s="16">
        <f t="shared" si="518"/>
        <v>0</v>
      </c>
      <c r="I523" s="16">
        <f t="shared" si="518"/>
        <v>0</v>
      </c>
      <c r="J523" s="211">
        <f t="shared" si="518"/>
        <v>0</v>
      </c>
      <c r="K523" s="16">
        <f t="shared" si="513"/>
        <v>0</v>
      </c>
      <c r="L523" s="211">
        <f t="shared" ref="L523" si="535">L539+L555+L571+L587+L603+L619+L635+L651+L667+L683+L699+L715+L731+L747</f>
        <v>0</v>
      </c>
      <c r="M523" s="16">
        <f t="shared" si="520"/>
        <v>0</v>
      </c>
      <c r="N523"/>
    </row>
    <row r="524" spans="2:15" ht="15.75" hidden="1" x14ac:dyDescent="0.25">
      <c r="B524" s="2" t="str">
        <f t="shared" si="515"/>
        <v>b</v>
      </c>
      <c r="C524" s="8" t="s">
        <v>0</v>
      </c>
      <c r="D524" s="9" t="s">
        <v>11</v>
      </c>
      <c r="E524" s="16">
        <f t="shared" ref="E524" si="536">E540+E556+E572+E588+E604+E620+E636+E652+E668+E684+E700+E716+E732+E748</f>
        <v>0</v>
      </c>
      <c r="F524" s="16">
        <f t="shared" ref="F524:G524" si="537">F540+F556+F572+F588+F604+F620+F636+F652+F668+F684+F700+F716+F732+F748</f>
        <v>0</v>
      </c>
      <c r="G524" s="16">
        <f t="shared" si="537"/>
        <v>0</v>
      </c>
      <c r="H524" s="16">
        <f t="shared" si="518"/>
        <v>0</v>
      </c>
      <c r="I524" s="16">
        <f t="shared" si="518"/>
        <v>0</v>
      </c>
      <c r="J524" s="211">
        <f t="shared" si="518"/>
        <v>0</v>
      </c>
      <c r="K524" s="16">
        <f t="shared" si="513"/>
        <v>0</v>
      </c>
      <c r="L524" s="211">
        <f t="shared" ref="L524" si="538">L540+L556+L572+L588+L604+L620+L636+L652+L668+L684+L700+L716+L732+L748</f>
        <v>0</v>
      </c>
      <c r="M524" s="16">
        <f t="shared" si="520"/>
        <v>0</v>
      </c>
      <c r="N524"/>
    </row>
    <row r="525" spans="2:15" ht="15.75" hidden="1" x14ac:dyDescent="0.25">
      <c r="B525" s="2" t="str">
        <f t="shared" si="515"/>
        <v>b</v>
      </c>
      <c r="C525" s="8" t="s">
        <v>0</v>
      </c>
      <c r="D525" s="9" t="s">
        <v>12</v>
      </c>
      <c r="E525" s="16">
        <f t="shared" ref="E525" si="539">E541+E557+E573+E589+E605+E621+E637+E653+E669+E685+E701+E717+E733+E749</f>
        <v>0</v>
      </c>
      <c r="F525" s="16">
        <f t="shared" ref="F525:G525" si="540">F541+F557+F573+F589+F605+F621+F637+F653+F669+F685+F701+F717+F733+F749</f>
        <v>0</v>
      </c>
      <c r="G525" s="16">
        <f t="shared" si="540"/>
        <v>0</v>
      </c>
      <c r="H525" s="16">
        <f t="shared" si="518"/>
        <v>0</v>
      </c>
      <c r="I525" s="16">
        <f t="shared" si="518"/>
        <v>0</v>
      </c>
      <c r="J525" s="211">
        <f t="shared" si="518"/>
        <v>0</v>
      </c>
      <c r="K525" s="16">
        <f t="shared" si="513"/>
        <v>0</v>
      </c>
      <c r="L525" s="211">
        <f t="shared" ref="L525" si="541">L541+L557+L573+L589+L605+L621+L637+L653+L669+L685+L701+L717+L733+L749</f>
        <v>0</v>
      </c>
      <c r="M525" s="16">
        <f t="shared" si="520"/>
        <v>0</v>
      </c>
      <c r="N525"/>
    </row>
    <row r="526" spans="2:15" ht="18" x14ac:dyDescent="0.25">
      <c r="B526" s="2" t="str">
        <f t="shared" si="515"/>
        <v>a</v>
      </c>
      <c r="C526" s="30" t="s">
        <v>0</v>
      </c>
      <c r="D526" s="31" t="s">
        <v>13</v>
      </c>
      <c r="E526" s="16">
        <f t="shared" ref="E526" si="542">E542+E558+E574+E590+E606+E622+E638+E654+E670+E686+E702+E718+E734+E750</f>
        <v>29265</v>
      </c>
      <c r="F526" s="16">
        <f t="shared" ref="F526:G526" si="543">F542+F558+F574+F590+F606+F622+F638+F654+F670+F686+F702+F718+F734+F750</f>
        <v>29508.5</v>
      </c>
      <c r="G526" s="16">
        <f t="shared" si="543"/>
        <v>20873.015169999995</v>
      </c>
      <c r="H526" s="16">
        <f t="shared" si="518"/>
        <v>30590</v>
      </c>
      <c r="I526" s="16">
        <f t="shared" si="518"/>
        <v>30600</v>
      </c>
      <c r="J526" s="211">
        <f t="shared" si="518"/>
        <v>30600</v>
      </c>
      <c r="K526" s="16">
        <f t="shared" si="513"/>
        <v>0</v>
      </c>
      <c r="L526" s="211">
        <f t="shared" ref="L526" si="544">L542+L558+L574+L590+L606+L622+L638+L654+L670+L686+L702+L718+L734+L750</f>
        <v>31824</v>
      </c>
      <c r="M526" s="16">
        <f t="shared" si="520"/>
        <v>1224</v>
      </c>
    </row>
    <row r="527" spans="2:15" ht="18" x14ac:dyDescent="0.25">
      <c r="B527" s="2" t="str">
        <f t="shared" si="515"/>
        <v>a</v>
      </c>
      <c r="C527" s="30" t="s">
        <v>0</v>
      </c>
      <c r="D527" s="31" t="s">
        <v>14</v>
      </c>
      <c r="E527" s="16">
        <f t="shared" ref="E527" si="545">E543+E559+E575+E591+E607+E623+E639+E655+E671+E687+E703+E719+E735+E751</f>
        <v>5715</v>
      </c>
      <c r="F527" s="16">
        <f t="shared" ref="F527:G527" si="546">F543+F559+F575+F591+F607+F623+F639+F655+F671+F687+F703+F719+F735+F751</f>
        <v>5263.9</v>
      </c>
      <c r="G527" s="16">
        <f t="shared" si="546"/>
        <v>4595.9891900000002</v>
      </c>
      <c r="H527" s="16">
        <f t="shared" si="518"/>
        <v>5600</v>
      </c>
      <c r="I527" s="16">
        <f t="shared" si="518"/>
        <v>5600</v>
      </c>
      <c r="J527" s="211">
        <f t="shared" si="518"/>
        <v>5600</v>
      </c>
      <c r="K527" s="16">
        <f t="shared" si="513"/>
        <v>0</v>
      </c>
      <c r="L527" s="211">
        <f t="shared" ref="L527" si="547">L543+L559+L575+L591+L607+L623+L639+L655+L671+L687+L703+L719+L735+L751</f>
        <v>6600</v>
      </c>
      <c r="M527" s="16">
        <f t="shared" si="520"/>
        <v>1000</v>
      </c>
    </row>
    <row r="528" spans="2:15" ht="36" x14ac:dyDescent="0.25">
      <c r="B528" s="2" t="str">
        <f t="shared" si="515"/>
        <v>a</v>
      </c>
      <c r="C528" s="33" t="s">
        <v>0</v>
      </c>
      <c r="D528" s="34" t="s">
        <v>15</v>
      </c>
      <c r="E528" s="17">
        <f t="shared" ref="E528" si="548">E544+E560+E576+E592+E608+E624+E640+E656+E672+E688+E704+E720+E736+E752</f>
        <v>5715</v>
      </c>
      <c r="F528" s="17">
        <f t="shared" ref="F528:G528" si="549">F544+F560+F576+F592+F608+F624+F640+F656+F672+F688+F704+F720+F736+F752</f>
        <v>5263.9</v>
      </c>
      <c r="G528" s="17">
        <f t="shared" si="549"/>
        <v>4595.9891900000002</v>
      </c>
      <c r="H528" s="17">
        <f t="shared" si="518"/>
        <v>5600</v>
      </c>
      <c r="I528" s="17">
        <f t="shared" si="518"/>
        <v>5600</v>
      </c>
      <c r="J528" s="212">
        <f t="shared" si="518"/>
        <v>5600</v>
      </c>
      <c r="K528" s="17">
        <f t="shared" si="513"/>
        <v>0</v>
      </c>
      <c r="L528" s="212">
        <f t="shared" ref="L528" si="550">L544+L560+L576+L592+L608+L624+L640+L656+L672+L688+L704+L720+L736+L752</f>
        <v>6600</v>
      </c>
      <c r="M528" s="17">
        <f t="shared" si="520"/>
        <v>1000</v>
      </c>
    </row>
    <row r="529" spans="2:15" ht="30" hidden="1" x14ac:dyDescent="0.25">
      <c r="B529" s="2" t="str">
        <f t="shared" si="515"/>
        <v>b</v>
      </c>
      <c r="C529" s="10" t="s">
        <v>0</v>
      </c>
      <c r="D529" s="11" t="s">
        <v>16</v>
      </c>
      <c r="E529" s="17">
        <f t="shared" ref="E529" si="551">E545+E561+E577+E593+E609+E625+E641+E657+E673+E689+E705+E721+E737+E753</f>
        <v>0</v>
      </c>
      <c r="F529" s="17">
        <f t="shared" ref="F529:G529" si="552">F545+F561+F577+F593+F609+F625+F641+F657+F673+F689+F705+F721+F737+F753</f>
        <v>0</v>
      </c>
      <c r="G529" s="17">
        <f t="shared" si="552"/>
        <v>0</v>
      </c>
      <c r="H529" s="17">
        <f t="shared" si="518"/>
        <v>0</v>
      </c>
      <c r="I529" s="17">
        <f t="shared" si="518"/>
        <v>0</v>
      </c>
      <c r="J529" s="212">
        <f t="shared" si="518"/>
        <v>0</v>
      </c>
      <c r="K529" s="17">
        <f t="shared" si="513"/>
        <v>0</v>
      </c>
      <c r="L529" s="212">
        <f t="shared" ref="L529" si="553">L545+L561+L577+L593+L609+L625+L641+L657+L673+L689+L705+L721+L737+L753</f>
        <v>0</v>
      </c>
      <c r="M529" s="17">
        <f t="shared" si="520"/>
        <v>0</v>
      </c>
      <c r="N529"/>
    </row>
    <row r="530" spans="2:15" ht="15.75" hidden="1" x14ac:dyDescent="0.25">
      <c r="B530" s="2" t="str">
        <f t="shared" si="515"/>
        <v>b</v>
      </c>
      <c r="C530" s="6" t="s">
        <v>0</v>
      </c>
      <c r="D530" s="7" t="s">
        <v>17</v>
      </c>
      <c r="E530" s="15">
        <f t="shared" ref="E530" si="554">E546+E562+E578+E594+E610+E626+E642+E658+E674+E690+E706+E722+E738+E754</f>
        <v>0</v>
      </c>
      <c r="F530" s="15">
        <f t="shared" ref="F530:G530" si="555">F546+F562+F578+F594+F610+F626+F642+F658+F674+F690+F706+F722+F738+F754</f>
        <v>0</v>
      </c>
      <c r="G530" s="15">
        <f t="shared" si="555"/>
        <v>0</v>
      </c>
      <c r="H530" s="15">
        <f t="shared" si="518"/>
        <v>0</v>
      </c>
      <c r="I530" s="15">
        <f t="shared" si="518"/>
        <v>0</v>
      </c>
      <c r="J530" s="210">
        <f t="shared" si="518"/>
        <v>0</v>
      </c>
      <c r="K530" s="15">
        <f t="shared" si="513"/>
        <v>0</v>
      </c>
      <c r="L530" s="210">
        <f t="shared" ref="L530" si="556">L546+L562+L578+L594+L610+L626+L642+L658+L674+L690+L706+L722+L738+L754</f>
        <v>0</v>
      </c>
      <c r="M530" s="15">
        <f t="shared" si="520"/>
        <v>0</v>
      </c>
      <c r="N530"/>
    </row>
    <row r="531" spans="2:15" ht="15.75" hidden="1" x14ac:dyDescent="0.25">
      <c r="B531" s="2" t="str">
        <f t="shared" si="515"/>
        <v>b</v>
      </c>
      <c r="C531" s="6" t="s">
        <v>0</v>
      </c>
      <c r="D531" s="7" t="s">
        <v>18</v>
      </c>
      <c r="E531" s="15">
        <f t="shared" ref="E531" si="557">E547+E563+E579+E595+E611+E627+E643+E659+E675+E691+E707+E723+E739+E755</f>
        <v>0</v>
      </c>
      <c r="F531" s="15">
        <f t="shared" ref="F531:G531" si="558">F547+F563+F579+F595+F611+F627+F643+F659+F675+F691+F707+F723+F739+F755</f>
        <v>0</v>
      </c>
      <c r="G531" s="15">
        <f t="shared" si="558"/>
        <v>0</v>
      </c>
      <c r="H531" s="15">
        <f t="shared" si="518"/>
        <v>0</v>
      </c>
      <c r="I531" s="15">
        <f t="shared" si="518"/>
        <v>0</v>
      </c>
      <c r="J531" s="210">
        <f t="shared" si="518"/>
        <v>0</v>
      </c>
      <c r="K531" s="15">
        <f t="shared" si="513"/>
        <v>0</v>
      </c>
      <c r="L531" s="210">
        <f t="shared" ref="L531" si="559">L547+L563+L579+L595+L611+L627+L643+L659+L675+L691+L707+L723+L739+L755</f>
        <v>0</v>
      </c>
      <c r="M531" s="15">
        <f t="shared" si="520"/>
        <v>0</v>
      </c>
      <c r="N531"/>
    </row>
    <row r="532" spans="2:15" ht="15.75" hidden="1" x14ac:dyDescent="0.25">
      <c r="B532" s="2" t="str">
        <f t="shared" si="515"/>
        <v>b</v>
      </c>
      <c r="C532" s="6" t="s">
        <v>0</v>
      </c>
      <c r="D532" s="7" t="s">
        <v>19</v>
      </c>
      <c r="E532" s="15">
        <f t="shared" ref="E532" si="560">E548+E564+E580+E596+E612+E628+E644+E660+E676+E692+E708+E724+E740+E756</f>
        <v>0</v>
      </c>
      <c r="F532" s="15">
        <f t="shared" ref="F532:G532" si="561">F548+F564+F580+F596+F612+F628+F644+F660+F676+F692+F708+F724+F740+F756</f>
        <v>0</v>
      </c>
      <c r="G532" s="15">
        <f t="shared" si="561"/>
        <v>0</v>
      </c>
      <c r="H532" s="15">
        <f t="shared" si="518"/>
        <v>0</v>
      </c>
      <c r="I532" s="15">
        <f t="shared" si="518"/>
        <v>0</v>
      </c>
      <c r="J532" s="210">
        <f t="shared" si="518"/>
        <v>0</v>
      </c>
      <c r="K532" s="15">
        <f t="shared" si="513"/>
        <v>0</v>
      </c>
      <c r="L532" s="210">
        <f t="shared" ref="L532" si="562">L548+L564+L580+L596+L612+L628+L644+L660+L676+L692+L708+L724+L740+L756</f>
        <v>0</v>
      </c>
      <c r="M532" s="15">
        <f t="shared" si="520"/>
        <v>0</v>
      </c>
      <c r="N532"/>
    </row>
    <row r="533" spans="2:15" ht="36" x14ac:dyDescent="0.25">
      <c r="B533" s="2" t="str">
        <f t="shared" si="515"/>
        <v>a</v>
      </c>
      <c r="C533" s="24" t="s">
        <v>74</v>
      </c>
      <c r="D533" s="25" t="s">
        <v>75</v>
      </c>
      <c r="E533" s="13">
        <f t="shared" ref="E533" si="563">E536+E546+E547+E548</f>
        <v>2000</v>
      </c>
      <c r="F533" s="13">
        <f t="shared" ref="F533:I533" si="564">F536+F546+F547+F548</f>
        <v>1890.8</v>
      </c>
      <c r="G533" s="13">
        <f t="shared" si="564"/>
        <v>1203.99128</v>
      </c>
      <c r="H533" s="13">
        <f t="shared" si="564"/>
        <v>1800</v>
      </c>
      <c r="I533" s="13">
        <f t="shared" si="564"/>
        <v>1800</v>
      </c>
      <c r="J533" s="208">
        <f>J536+J546+J547+J548</f>
        <v>1800</v>
      </c>
      <c r="K533" s="13">
        <f t="shared" si="513"/>
        <v>0</v>
      </c>
      <c r="L533" s="208">
        <f t="shared" ref="L533" si="565">L536+L546+L547+L548</f>
        <v>1800</v>
      </c>
      <c r="M533" s="13">
        <f t="shared" si="520"/>
        <v>0</v>
      </c>
      <c r="O533" s="2" t="s">
        <v>577</v>
      </c>
    </row>
    <row r="534" spans="2:15" ht="15.75" hidden="1" x14ac:dyDescent="0.25">
      <c r="B534" s="2" t="str">
        <f t="shared" si="515"/>
        <v>b</v>
      </c>
      <c r="C534" s="4" t="s">
        <v>0</v>
      </c>
      <c r="D534" s="5" t="s">
        <v>5</v>
      </c>
      <c r="E534" s="14">
        <v>0</v>
      </c>
      <c r="F534" s="14">
        <v>0</v>
      </c>
      <c r="G534" s="14">
        <v>0</v>
      </c>
      <c r="H534" s="14">
        <v>0</v>
      </c>
      <c r="I534" s="14">
        <v>0</v>
      </c>
      <c r="J534" s="209">
        <v>0</v>
      </c>
      <c r="K534" s="14">
        <f t="shared" si="513"/>
        <v>0</v>
      </c>
      <c r="L534" s="209">
        <v>0</v>
      </c>
      <c r="M534" s="14">
        <f t="shared" si="520"/>
        <v>0</v>
      </c>
      <c r="N534"/>
    </row>
    <row r="535" spans="2:15" ht="15.75" hidden="1" x14ac:dyDescent="0.25">
      <c r="B535" s="2" t="str">
        <f t="shared" si="515"/>
        <v>b</v>
      </c>
      <c r="C535" s="4" t="s">
        <v>0</v>
      </c>
      <c r="D535" s="5" t="s">
        <v>6</v>
      </c>
      <c r="E535" s="14">
        <v>0</v>
      </c>
      <c r="F535" s="14">
        <v>0</v>
      </c>
      <c r="G535" s="14">
        <v>0</v>
      </c>
      <c r="H535" s="14">
        <v>0</v>
      </c>
      <c r="I535" s="14">
        <v>0</v>
      </c>
      <c r="J535" s="209">
        <v>0</v>
      </c>
      <c r="K535" s="14">
        <f t="shared" si="513"/>
        <v>0</v>
      </c>
      <c r="L535" s="209">
        <v>0</v>
      </c>
      <c r="M535" s="14">
        <f t="shared" si="520"/>
        <v>0</v>
      </c>
      <c r="N535"/>
    </row>
    <row r="536" spans="2:15" ht="18" x14ac:dyDescent="0.25">
      <c r="B536" s="2" t="str">
        <f t="shared" si="515"/>
        <v>a</v>
      </c>
      <c r="C536" s="28" t="s">
        <v>0</v>
      </c>
      <c r="D536" s="29" t="s">
        <v>7</v>
      </c>
      <c r="E536" s="15">
        <f t="shared" ref="E536" si="566">E537+E538+E539+E540+E541+E542+E543</f>
        <v>2000</v>
      </c>
      <c r="F536" s="15">
        <f t="shared" ref="F536:I536" si="567">F537+F538+F539+F540+F541+F542+F543</f>
        <v>1890.8</v>
      </c>
      <c r="G536" s="15">
        <f t="shared" si="567"/>
        <v>1203.99128</v>
      </c>
      <c r="H536" s="15">
        <f t="shared" si="567"/>
        <v>1800</v>
      </c>
      <c r="I536" s="15">
        <f t="shared" si="567"/>
        <v>1800</v>
      </c>
      <c r="J536" s="210">
        <f>J537+J538+J539+J540+J541+J542+J543</f>
        <v>1800</v>
      </c>
      <c r="K536" s="15">
        <f t="shared" si="513"/>
        <v>0</v>
      </c>
      <c r="L536" s="210">
        <f t="shared" ref="L536" si="568">L537+L538+L539+L540+L541+L542+L543</f>
        <v>1800</v>
      </c>
      <c r="M536" s="15">
        <f t="shared" si="520"/>
        <v>0</v>
      </c>
    </row>
    <row r="537" spans="2:15" ht="15.75" hidden="1" x14ac:dyDescent="0.25">
      <c r="B537" s="2" t="str">
        <f t="shared" si="515"/>
        <v>b</v>
      </c>
      <c r="C537" s="8" t="s">
        <v>0</v>
      </c>
      <c r="D537" s="9" t="s">
        <v>8</v>
      </c>
      <c r="E537" s="16">
        <v>0</v>
      </c>
      <c r="F537" s="16">
        <v>0</v>
      </c>
      <c r="G537" s="16">
        <v>0</v>
      </c>
      <c r="H537" s="16">
        <v>0</v>
      </c>
      <c r="I537" s="16">
        <v>0</v>
      </c>
      <c r="J537" s="211">
        <v>0</v>
      </c>
      <c r="K537" s="16">
        <f t="shared" si="513"/>
        <v>0</v>
      </c>
      <c r="L537" s="211">
        <v>0</v>
      </c>
      <c r="M537" s="16">
        <f t="shared" si="520"/>
        <v>0</v>
      </c>
      <c r="N537"/>
    </row>
    <row r="538" spans="2:15" ht="15.75" x14ac:dyDescent="0.25">
      <c r="B538" s="2" t="str">
        <f t="shared" si="515"/>
        <v>a</v>
      </c>
      <c r="C538" s="8" t="s">
        <v>0</v>
      </c>
      <c r="D538" s="9" t="s">
        <v>9</v>
      </c>
      <c r="E538" s="16">
        <v>10</v>
      </c>
      <c r="F538" s="16">
        <v>10</v>
      </c>
      <c r="G538" s="16">
        <v>0</v>
      </c>
      <c r="H538" s="16">
        <v>0</v>
      </c>
      <c r="I538" s="16">
        <v>0</v>
      </c>
      <c r="J538" s="211">
        <v>0</v>
      </c>
      <c r="K538" s="16">
        <f t="shared" si="513"/>
        <v>0</v>
      </c>
      <c r="L538" s="211">
        <v>0</v>
      </c>
      <c r="M538" s="16">
        <f t="shared" si="520"/>
        <v>0</v>
      </c>
    </row>
    <row r="539" spans="2:15" ht="15.75" hidden="1" x14ac:dyDescent="0.25">
      <c r="B539" s="2" t="str">
        <f t="shared" si="515"/>
        <v>b</v>
      </c>
      <c r="C539" s="8" t="s">
        <v>0</v>
      </c>
      <c r="D539" s="9" t="s">
        <v>10</v>
      </c>
      <c r="E539" s="16">
        <v>0</v>
      </c>
      <c r="F539" s="16">
        <v>0</v>
      </c>
      <c r="G539" s="16">
        <v>0</v>
      </c>
      <c r="H539" s="16">
        <v>0</v>
      </c>
      <c r="I539" s="16">
        <v>0</v>
      </c>
      <c r="J539" s="211">
        <v>0</v>
      </c>
      <c r="K539" s="16">
        <f t="shared" si="513"/>
        <v>0</v>
      </c>
      <c r="L539" s="211">
        <v>0</v>
      </c>
      <c r="M539" s="16">
        <f t="shared" si="520"/>
        <v>0</v>
      </c>
      <c r="N539"/>
    </row>
    <row r="540" spans="2:15" ht="15.75" hidden="1" x14ac:dyDescent="0.25">
      <c r="B540" s="2" t="str">
        <f t="shared" si="515"/>
        <v>b</v>
      </c>
      <c r="C540" s="8" t="s">
        <v>0</v>
      </c>
      <c r="D540" s="9" t="s">
        <v>11</v>
      </c>
      <c r="E540" s="16">
        <v>0</v>
      </c>
      <c r="F540" s="16">
        <v>0</v>
      </c>
      <c r="G540" s="16">
        <v>0</v>
      </c>
      <c r="H540" s="16">
        <v>0</v>
      </c>
      <c r="I540" s="16">
        <v>0</v>
      </c>
      <c r="J540" s="211">
        <v>0</v>
      </c>
      <c r="K540" s="16">
        <f t="shared" si="513"/>
        <v>0</v>
      </c>
      <c r="L540" s="211">
        <v>0</v>
      </c>
      <c r="M540" s="16">
        <f t="shared" si="520"/>
        <v>0</v>
      </c>
      <c r="N540"/>
    </row>
    <row r="541" spans="2:15" ht="15.75" hidden="1" x14ac:dyDescent="0.25">
      <c r="B541" s="2" t="str">
        <f t="shared" si="515"/>
        <v>b</v>
      </c>
      <c r="C541" s="8" t="s">
        <v>0</v>
      </c>
      <c r="D541" s="9" t="s">
        <v>12</v>
      </c>
      <c r="E541" s="16">
        <v>0</v>
      </c>
      <c r="F541" s="16">
        <v>0</v>
      </c>
      <c r="G541" s="16">
        <v>0</v>
      </c>
      <c r="H541" s="16">
        <v>0</v>
      </c>
      <c r="I541" s="16">
        <v>0</v>
      </c>
      <c r="J541" s="211">
        <v>0</v>
      </c>
      <c r="K541" s="16">
        <f t="shared" si="513"/>
        <v>0</v>
      </c>
      <c r="L541" s="211">
        <v>0</v>
      </c>
      <c r="M541" s="16">
        <f t="shared" si="520"/>
        <v>0</v>
      </c>
      <c r="N541"/>
    </row>
    <row r="542" spans="2:15" ht="18" x14ac:dyDescent="0.25">
      <c r="B542" s="2" t="str">
        <f t="shared" si="515"/>
        <v>a</v>
      </c>
      <c r="C542" s="30" t="s">
        <v>0</v>
      </c>
      <c r="D542" s="31" t="s">
        <v>13</v>
      </c>
      <c r="E542" s="16">
        <v>1775</v>
      </c>
      <c r="F542" s="16">
        <v>1880.8</v>
      </c>
      <c r="G542" s="16">
        <v>1203.99128</v>
      </c>
      <c r="H542" s="16">
        <v>1800</v>
      </c>
      <c r="I542" s="16">
        <v>1800</v>
      </c>
      <c r="J542" s="211">
        <v>1800</v>
      </c>
      <c r="K542" s="16">
        <f t="shared" si="513"/>
        <v>0</v>
      </c>
      <c r="L542" s="211">
        <v>1800</v>
      </c>
      <c r="M542" s="16">
        <f t="shared" si="520"/>
        <v>0</v>
      </c>
    </row>
    <row r="543" spans="2:15" ht="15.75" x14ac:dyDescent="0.25">
      <c r="B543" s="2" t="str">
        <f t="shared" si="515"/>
        <v>a</v>
      </c>
      <c r="C543" s="8" t="s">
        <v>0</v>
      </c>
      <c r="D543" s="9" t="s">
        <v>14</v>
      </c>
      <c r="E543" s="16">
        <f t="shared" ref="E543" si="569">E544+E545</f>
        <v>215</v>
      </c>
      <c r="F543" s="16">
        <f t="shared" ref="F543:I543" si="570">F544+F545</f>
        <v>0</v>
      </c>
      <c r="G543" s="16">
        <f t="shared" si="570"/>
        <v>0</v>
      </c>
      <c r="H543" s="16">
        <f t="shared" si="570"/>
        <v>0</v>
      </c>
      <c r="I543" s="16">
        <f t="shared" si="570"/>
        <v>0</v>
      </c>
      <c r="J543" s="211">
        <f>J544+J545</f>
        <v>0</v>
      </c>
      <c r="K543" s="16">
        <f t="shared" si="513"/>
        <v>0</v>
      </c>
      <c r="L543" s="211">
        <f t="shared" ref="L543" si="571">L544+L545</f>
        <v>0</v>
      </c>
      <c r="M543" s="16">
        <f t="shared" si="520"/>
        <v>0</v>
      </c>
      <c r="N543"/>
    </row>
    <row r="544" spans="2:15" ht="30" x14ac:dyDescent="0.25">
      <c r="B544" s="2" t="str">
        <f t="shared" si="515"/>
        <v>a</v>
      </c>
      <c r="C544" s="10" t="s">
        <v>0</v>
      </c>
      <c r="D544" s="11" t="s">
        <v>15</v>
      </c>
      <c r="E544" s="17">
        <v>215</v>
      </c>
      <c r="F544" s="17">
        <v>0</v>
      </c>
      <c r="G544" s="17">
        <v>0</v>
      </c>
      <c r="H544" s="17">
        <v>0</v>
      </c>
      <c r="I544" s="17">
        <v>0</v>
      </c>
      <c r="J544" s="212">
        <v>0</v>
      </c>
      <c r="K544" s="17">
        <f t="shared" si="513"/>
        <v>0</v>
      </c>
      <c r="L544" s="212">
        <v>0</v>
      </c>
      <c r="M544" s="17">
        <f t="shared" si="520"/>
        <v>0</v>
      </c>
      <c r="N544"/>
    </row>
    <row r="545" spans="2:15" ht="30" hidden="1" x14ac:dyDescent="0.25">
      <c r="B545" s="2" t="str">
        <f t="shared" si="515"/>
        <v>b</v>
      </c>
      <c r="C545" s="10" t="s">
        <v>0</v>
      </c>
      <c r="D545" s="11" t="s">
        <v>16</v>
      </c>
      <c r="E545" s="17">
        <v>0</v>
      </c>
      <c r="F545" s="17">
        <v>0</v>
      </c>
      <c r="G545" s="17">
        <v>0</v>
      </c>
      <c r="H545" s="17">
        <v>0</v>
      </c>
      <c r="I545" s="17">
        <v>0</v>
      </c>
      <c r="J545" s="212">
        <v>0</v>
      </c>
      <c r="K545" s="17">
        <f t="shared" si="513"/>
        <v>0</v>
      </c>
      <c r="L545" s="212">
        <v>0</v>
      </c>
      <c r="M545" s="17">
        <f t="shared" si="520"/>
        <v>0</v>
      </c>
      <c r="N545"/>
    </row>
    <row r="546" spans="2:15" ht="15.75" hidden="1" x14ac:dyDescent="0.25">
      <c r="B546" s="2" t="str">
        <f t="shared" si="515"/>
        <v>b</v>
      </c>
      <c r="C546" s="6" t="s">
        <v>0</v>
      </c>
      <c r="D546" s="7" t="s">
        <v>17</v>
      </c>
      <c r="E546" s="15">
        <v>0</v>
      </c>
      <c r="F546" s="15">
        <v>0</v>
      </c>
      <c r="G546" s="15">
        <v>0</v>
      </c>
      <c r="H546" s="15">
        <v>0</v>
      </c>
      <c r="I546" s="15">
        <v>0</v>
      </c>
      <c r="J546" s="210">
        <v>0</v>
      </c>
      <c r="K546" s="15">
        <f t="shared" si="513"/>
        <v>0</v>
      </c>
      <c r="L546" s="210">
        <v>0</v>
      </c>
      <c r="M546" s="15">
        <f t="shared" si="520"/>
        <v>0</v>
      </c>
      <c r="N546"/>
    </row>
    <row r="547" spans="2:15" ht="15.75" hidden="1" x14ac:dyDescent="0.25">
      <c r="B547" s="2" t="str">
        <f t="shared" si="515"/>
        <v>b</v>
      </c>
      <c r="C547" s="6" t="s">
        <v>0</v>
      </c>
      <c r="D547" s="7" t="s">
        <v>18</v>
      </c>
      <c r="E547" s="15">
        <v>0</v>
      </c>
      <c r="F547" s="15">
        <v>0</v>
      </c>
      <c r="G547" s="15">
        <v>0</v>
      </c>
      <c r="H547" s="15">
        <v>0</v>
      </c>
      <c r="I547" s="15">
        <v>0</v>
      </c>
      <c r="J547" s="210">
        <v>0</v>
      </c>
      <c r="K547" s="15">
        <f t="shared" si="513"/>
        <v>0</v>
      </c>
      <c r="L547" s="210">
        <v>0</v>
      </c>
      <c r="M547" s="15">
        <f t="shared" si="520"/>
        <v>0</v>
      </c>
      <c r="N547"/>
    </row>
    <row r="548" spans="2:15" ht="15.75" hidden="1" x14ac:dyDescent="0.25">
      <c r="B548" s="2" t="str">
        <f t="shared" si="515"/>
        <v>b</v>
      </c>
      <c r="C548" s="6" t="s">
        <v>0</v>
      </c>
      <c r="D548" s="7" t="s">
        <v>19</v>
      </c>
      <c r="E548" s="15">
        <v>0</v>
      </c>
      <c r="F548" s="15">
        <v>0</v>
      </c>
      <c r="G548" s="15">
        <v>0</v>
      </c>
      <c r="H548" s="15">
        <v>0</v>
      </c>
      <c r="I548" s="15">
        <v>0</v>
      </c>
      <c r="J548" s="210">
        <v>0</v>
      </c>
      <c r="K548" s="15">
        <f t="shared" si="513"/>
        <v>0</v>
      </c>
      <c r="L548" s="210">
        <v>0</v>
      </c>
      <c r="M548" s="15">
        <f t="shared" si="520"/>
        <v>0</v>
      </c>
      <c r="N548"/>
    </row>
    <row r="549" spans="2:15" ht="36" x14ac:dyDescent="0.25">
      <c r="B549" s="2" t="str">
        <f t="shared" si="515"/>
        <v>a</v>
      </c>
      <c r="C549" s="24" t="s">
        <v>76</v>
      </c>
      <c r="D549" s="25" t="s">
        <v>77</v>
      </c>
      <c r="E549" s="13">
        <f t="shared" ref="E549" si="572">E552+E562+E563+E564</f>
        <v>2500</v>
      </c>
      <c r="F549" s="13">
        <f t="shared" ref="F549:I549" si="573">F552+F562+F563+F564</f>
        <v>2371.1999999999998</v>
      </c>
      <c r="G549" s="13">
        <f t="shared" si="573"/>
        <v>1663.9575</v>
      </c>
      <c r="H549" s="13">
        <f t="shared" si="573"/>
        <v>2800</v>
      </c>
      <c r="I549" s="13">
        <f t="shared" si="573"/>
        <v>2800</v>
      </c>
      <c r="J549" s="208">
        <f>J552+J562+J563+J564</f>
        <v>2800</v>
      </c>
      <c r="K549" s="13">
        <f t="shared" si="513"/>
        <v>0</v>
      </c>
      <c r="L549" s="208">
        <f t="shared" ref="L549" si="574">L552+L562+L563+L564</f>
        <v>3200</v>
      </c>
      <c r="M549" s="13">
        <f t="shared" si="520"/>
        <v>400</v>
      </c>
      <c r="O549" s="2" t="s">
        <v>577</v>
      </c>
    </row>
    <row r="550" spans="2:15" ht="15.75" hidden="1" x14ac:dyDescent="0.25">
      <c r="B550" s="2" t="str">
        <f t="shared" si="515"/>
        <v>b</v>
      </c>
      <c r="C550" s="4" t="s">
        <v>0</v>
      </c>
      <c r="D550" s="5" t="s">
        <v>5</v>
      </c>
      <c r="E550" s="14">
        <v>0</v>
      </c>
      <c r="F550" s="14">
        <v>0</v>
      </c>
      <c r="G550" s="14">
        <v>0</v>
      </c>
      <c r="H550" s="14">
        <v>0</v>
      </c>
      <c r="I550" s="14">
        <v>0</v>
      </c>
      <c r="J550" s="209">
        <v>0</v>
      </c>
      <c r="K550" s="14">
        <f t="shared" si="513"/>
        <v>0</v>
      </c>
      <c r="L550" s="209">
        <v>0</v>
      </c>
      <c r="M550" s="14">
        <f t="shared" si="520"/>
        <v>0</v>
      </c>
      <c r="N550"/>
    </row>
    <row r="551" spans="2:15" ht="15.75" hidden="1" x14ac:dyDescent="0.25">
      <c r="B551" s="2" t="str">
        <f t="shared" si="515"/>
        <v>b</v>
      </c>
      <c r="C551" s="4" t="s">
        <v>0</v>
      </c>
      <c r="D551" s="5" t="s">
        <v>6</v>
      </c>
      <c r="E551" s="14">
        <v>0</v>
      </c>
      <c r="F551" s="14">
        <v>0</v>
      </c>
      <c r="G551" s="14">
        <v>0</v>
      </c>
      <c r="H551" s="14">
        <v>0</v>
      </c>
      <c r="I551" s="14">
        <v>0</v>
      </c>
      <c r="J551" s="209">
        <v>0</v>
      </c>
      <c r="K551" s="14">
        <f t="shared" si="513"/>
        <v>0</v>
      </c>
      <c r="L551" s="209">
        <v>0</v>
      </c>
      <c r="M551" s="14">
        <f t="shared" si="520"/>
        <v>0</v>
      </c>
      <c r="N551"/>
    </row>
    <row r="552" spans="2:15" ht="18" x14ac:dyDescent="0.25">
      <c r="B552" s="2" t="str">
        <f t="shared" si="515"/>
        <v>a</v>
      </c>
      <c r="C552" s="28" t="s">
        <v>0</v>
      </c>
      <c r="D552" s="29" t="s">
        <v>7</v>
      </c>
      <c r="E552" s="15">
        <f t="shared" ref="E552" si="575">E553+E554+E555+E556+E557+E558+E559</f>
        <v>2500</v>
      </c>
      <c r="F552" s="15">
        <f t="shared" ref="F552:I552" si="576">F553+F554+F555+F556+F557+F558+F559</f>
        <v>2371.1999999999998</v>
      </c>
      <c r="G552" s="15">
        <f t="shared" si="576"/>
        <v>1663.9575</v>
      </c>
      <c r="H552" s="15">
        <f t="shared" si="576"/>
        <v>2800</v>
      </c>
      <c r="I552" s="15">
        <f t="shared" si="576"/>
        <v>2800</v>
      </c>
      <c r="J552" s="210">
        <f>J553+J554+J555+J556+J557+J558+J559</f>
        <v>2800</v>
      </c>
      <c r="K552" s="15">
        <f t="shared" si="513"/>
        <v>0</v>
      </c>
      <c r="L552" s="210">
        <f t="shared" ref="L552" si="577">L553+L554+L555+L556+L557+L558+L559</f>
        <v>3200</v>
      </c>
      <c r="M552" s="15">
        <f t="shared" si="520"/>
        <v>400</v>
      </c>
    </row>
    <row r="553" spans="2:15" ht="15.75" hidden="1" x14ac:dyDescent="0.25">
      <c r="B553" s="2" t="str">
        <f t="shared" si="515"/>
        <v>b</v>
      </c>
      <c r="C553" s="8" t="s">
        <v>0</v>
      </c>
      <c r="D553" s="9" t="s">
        <v>8</v>
      </c>
      <c r="E553" s="16">
        <v>0</v>
      </c>
      <c r="F553" s="16">
        <v>0</v>
      </c>
      <c r="G553" s="16">
        <v>0</v>
      </c>
      <c r="H553" s="16">
        <v>0</v>
      </c>
      <c r="I553" s="16">
        <v>0</v>
      </c>
      <c r="J553" s="211">
        <v>0</v>
      </c>
      <c r="K553" s="16">
        <f t="shared" si="513"/>
        <v>0</v>
      </c>
      <c r="L553" s="211">
        <v>0</v>
      </c>
      <c r="M553" s="16">
        <f t="shared" si="520"/>
        <v>0</v>
      </c>
      <c r="N553"/>
    </row>
    <row r="554" spans="2:15" ht="15.75" hidden="1" x14ac:dyDescent="0.25">
      <c r="B554" s="2" t="str">
        <f t="shared" si="515"/>
        <v>b</v>
      </c>
      <c r="C554" s="8" t="s">
        <v>0</v>
      </c>
      <c r="D554" s="9" t="s">
        <v>9</v>
      </c>
      <c r="E554" s="16">
        <v>0</v>
      </c>
      <c r="F554" s="16">
        <v>0</v>
      </c>
      <c r="G554" s="16">
        <v>0</v>
      </c>
      <c r="H554" s="16">
        <v>0</v>
      </c>
      <c r="I554" s="16">
        <v>0</v>
      </c>
      <c r="J554" s="211">
        <v>0</v>
      </c>
      <c r="K554" s="16">
        <f t="shared" si="513"/>
        <v>0</v>
      </c>
      <c r="L554" s="211">
        <v>0</v>
      </c>
      <c r="M554" s="16">
        <f t="shared" si="520"/>
        <v>0</v>
      </c>
      <c r="N554"/>
    </row>
    <row r="555" spans="2:15" ht="15.75" hidden="1" x14ac:dyDescent="0.25">
      <c r="B555" s="2" t="str">
        <f t="shared" si="515"/>
        <v>b</v>
      </c>
      <c r="C555" s="8" t="s">
        <v>0</v>
      </c>
      <c r="D555" s="9" t="s">
        <v>10</v>
      </c>
      <c r="E555" s="16">
        <v>0</v>
      </c>
      <c r="F555" s="16">
        <v>0</v>
      </c>
      <c r="G555" s="16">
        <v>0</v>
      </c>
      <c r="H555" s="16">
        <v>0</v>
      </c>
      <c r="I555" s="16">
        <v>0</v>
      </c>
      <c r="J555" s="211">
        <v>0</v>
      </c>
      <c r="K555" s="16">
        <f t="shared" si="513"/>
        <v>0</v>
      </c>
      <c r="L555" s="211">
        <v>0</v>
      </c>
      <c r="M555" s="16">
        <f t="shared" si="520"/>
        <v>0</v>
      </c>
      <c r="N555"/>
    </row>
    <row r="556" spans="2:15" ht="15.75" hidden="1" x14ac:dyDescent="0.25">
      <c r="B556" s="2" t="str">
        <f t="shared" si="515"/>
        <v>b</v>
      </c>
      <c r="C556" s="8" t="s">
        <v>0</v>
      </c>
      <c r="D556" s="9" t="s">
        <v>11</v>
      </c>
      <c r="E556" s="16">
        <v>0</v>
      </c>
      <c r="F556" s="16">
        <v>0</v>
      </c>
      <c r="G556" s="16">
        <v>0</v>
      </c>
      <c r="H556" s="16">
        <v>0</v>
      </c>
      <c r="I556" s="16">
        <v>0</v>
      </c>
      <c r="J556" s="211">
        <v>0</v>
      </c>
      <c r="K556" s="16">
        <f t="shared" si="513"/>
        <v>0</v>
      </c>
      <c r="L556" s="211">
        <v>0</v>
      </c>
      <c r="M556" s="16">
        <f t="shared" si="520"/>
        <v>0</v>
      </c>
      <c r="N556"/>
    </row>
    <row r="557" spans="2:15" ht="15.75" hidden="1" x14ac:dyDescent="0.25">
      <c r="B557" s="2" t="str">
        <f t="shared" si="515"/>
        <v>b</v>
      </c>
      <c r="C557" s="8" t="s">
        <v>0</v>
      </c>
      <c r="D557" s="9" t="s">
        <v>12</v>
      </c>
      <c r="E557" s="16">
        <v>0</v>
      </c>
      <c r="F557" s="16">
        <v>0</v>
      </c>
      <c r="G557" s="16">
        <v>0</v>
      </c>
      <c r="H557" s="16">
        <v>0</v>
      </c>
      <c r="I557" s="16">
        <v>0</v>
      </c>
      <c r="J557" s="211">
        <v>0</v>
      </c>
      <c r="K557" s="16">
        <f t="shared" si="513"/>
        <v>0</v>
      </c>
      <c r="L557" s="211">
        <v>0</v>
      </c>
      <c r="M557" s="16">
        <f t="shared" si="520"/>
        <v>0</v>
      </c>
      <c r="N557"/>
    </row>
    <row r="558" spans="2:15" ht="18" x14ac:dyDescent="0.25">
      <c r="B558" s="2" t="str">
        <f t="shared" si="515"/>
        <v>a</v>
      </c>
      <c r="C558" s="30" t="s">
        <v>0</v>
      </c>
      <c r="D558" s="31" t="s">
        <v>13</v>
      </c>
      <c r="E558" s="16">
        <v>2500</v>
      </c>
      <c r="F558" s="16">
        <v>2371.1999999999998</v>
      </c>
      <c r="G558" s="16">
        <v>1663.9575</v>
      </c>
      <c r="H558" s="16">
        <v>2800</v>
      </c>
      <c r="I558" s="16">
        <v>2800</v>
      </c>
      <c r="J558" s="211">
        <v>2800</v>
      </c>
      <c r="K558" s="16">
        <f t="shared" si="513"/>
        <v>0</v>
      </c>
      <c r="L558" s="211">
        <v>3200</v>
      </c>
      <c r="M558" s="16">
        <f t="shared" si="520"/>
        <v>400</v>
      </c>
    </row>
    <row r="559" spans="2:15" ht="15.75" hidden="1" x14ac:dyDescent="0.25">
      <c r="B559" s="2" t="str">
        <f t="shared" si="515"/>
        <v>b</v>
      </c>
      <c r="C559" s="8" t="s">
        <v>0</v>
      </c>
      <c r="D559" s="9" t="s">
        <v>14</v>
      </c>
      <c r="E559" s="16">
        <f t="shared" ref="E559" si="578">E560+E561</f>
        <v>0</v>
      </c>
      <c r="F559" s="16">
        <f t="shared" ref="F559:I559" si="579">F560+F561</f>
        <v>0</v>
      </c>
      <c r="G559" s="16">
        <f t="shared" si="579"/>
        <v>0</v>
      </c>
      <c r="H559" s="16">
        <f t="shared" si="579"/>
        <v>0</v>
      </c>
      <c r="I559" s="16">
        <f t="shared" si="579"/>
        <v>0</v>
      </c>
      <c r="J559" s="211">
        <f>J560+J561</f>
        <v>0</v>
      </c>
      <c r="K559" s="16">
        <f t="shared" si="513"/>
        <v>0</v>
      </c>
      <c r="L559" s="211">
        <f t="shared" ref="L559" si="580">L560+L561</f>
        <v>0</v>
      </c>
      <c r="M559" s="16">
        <f t="shared" si="520"/>
        <v>0</v>
      </c>
      <c r="N559"/>
    </row>
    <row r="560" spans="2:15" ht="30" hidden="1" x14ac:dyDescent="0.25">
      <c r="B560" s="2" t="str">
        <f t="shared" si="515"/>
        <v>b</v>
      </c>
      <c r="C560" s="10" t="s">
        <v>0</v>
      </c>
      <c r="D560" s="11" t="s">
        <v>15</v>
      </c>
      <c r="E560" s="17">
        <v>0</v>
      </c>
      <c r="F560" s="17">
        <v>0</v>
      </c>
      <c r="G560" s="17">
        <v>0</v>
      </c>
      <c r="H560" s="17">
        <v>0</v>
      </c>
      <c r="I560" s="17">
        <v>0</v>
      </c>
      <c r="J560" s="212">
        <v>0</v>
      </c>
      <c r="K560" s="17">
        <f t="shared" si="513"/>
        <v>0</v>
      </c>
      <c r="L560" s="212">
        <v>0</v>
      </c>
      <c r="M560" s="17">
        <f t="shared" si="520"/>
        <v>0</v>
      </c>
      <c r="N560"/>
    </row>
    <row r="561" spans="2:14" ht="30" hidden="1" x14ac:dyDescent="0.25">
      <c r="B561" s="2" t="str">
        <f t="shared" si="515"/>
        <v>b</v>
      </c>
      <c r="C561" s="10" t="s">
        <v>0</v>
      </c>
      <c r="D561" s="11" t="s">
        <v>16</v>
      </c>
      <c r="E561" s="17">
        <v>0</v>
      </c>
      <c r="F561" s="17">
        <v>0</v>
      </c>
      <c r="G561" s="17">
        <v>0</v>
      </c>
      <c r="H561" s="17">
        <v>0</v>
      </c>
      <c r="I561" s="17">
        <v>0</v>
      </c>
      <c r="J561" s="212">
        <v>0</v>
      </c>
      <c r="K561" s="17">
        <f t="shared" si="513"/>
        <v>0</v>
      </c>
      <c r="L561" s="212">
        <v>0</v>
      </c>
      <c r="M561" s="17">
        <f t="shared" si="520"/>
        <v>0</v>
      </c>
      <c r="N561"/>
    </row>
    <row r="562" spans="2:14" ht="15.75" hidden="1" x14ac:dyDescent="0.25">
      <c r="B562" s="2" t="str">
        <f t="shared" si="515"/>
        <v>b</v>
      </c>
      <c r="C562" s="6" t="s">
        <v>0</v>
      </c>
      <c r="D562" s="7" t="s">
        <v>17</v>
      </c>
      <c r="E562" s="15">
        <v>0</v>
      </c>
      <c r="F562" s="15">
        <v>0</v>
      </c>
      <c r="G562" s="15">
        <v>0</v>
      </c>
      <c r="H562" s="15">
        <v>0</v>
      </c>
      <c r="I562" s="15">
        <v>0</v>
      </c>
      <c r="J562" s="210">
        <v>0</v>
      </c>
      <c r="K562" s="15">
        <f t="shared" si="513"/>
        <v>0</v>
      </c>
      <c r="L562" s="210">
        <v>0</v>
      </c>
      <c r="M562" s="15">
        <f t="shared" si="520"/>
        <v>0</v>
      </c>
      <c r="N562"/>
    </row>
    <row r="563" spans="2:14" ht="15.75" hidden="1" x14ac:dyDescent="0.25">
      <c r="B563" s="2" t="str">
        <f t="shared" si="515"/>
        <v>b</v>
      </c>
      <c r="C563" s="6" t="s">
        <v>0</v>
      </c>
      <c r="D563" s="7" t="s">
        <v>18</v>
      </c>
      <c r="E563" s="15">
        <v>0</v>
      </c>
      <c r="F563" s="15">
        <v>0</v>
      </c>
      <c r="G563" s="15">
        <v>0</v>
      </c>
      <c r="H563" s="15">
        <v>0</v>
      </c>
      <c r="I563" s="15">
        <v>0</v>
      </c>
      <c r="J563" s="210">
        <v>0</v>
      </c>
      <c r="K563" s="15">
        <f t="shared" si="513"/>
        <v>0</v>
      </c>
      <c r="L563" s="210">
        <v>0</v>
      </c>
      <c r="M563" s="15">
        <f t="shared" si="520"/>
        <v>0</v>
      </c>
      <c r="N563"/>
    </row>
    <row r="564" spans="2:14" ht="15.75" hidden="1" x14ac:dyDescent="0.25">
      <c r="B564" s="2" t="str">
        <f t="shared" si="515"/>
        <v>b</v>
      </c>
      <c r="C564" s="6" t="s">
        <v>0</v>
      </c>
      <c r="D564" s="7" t="s">
        <v>19</v>
      </c>
      <c r="E564" s="15">
        <v>0</v>
      </c>
      <c r="F564" s="15">
        <v>0</v>
      </c>
      <c r="G564" s="15">
        <v>0</v>
      </c>
      <c r="H564" s="15">
        <v>0</v>
      </c>
      <c r="I564" s="15">
        <v>0</v>
      </c>
      <c r="J564" s="210">
        <v>0</v>
      </c>
      <c r="K564" s="15">
        <f t="shared" si="513"/>
        <v>0</v>
      </c>
      <c r="L564" s="210">
        <v>0</v>
      </c>
      <c r="M564" s="15">
        <f t="shared" si="520"/>
        <v>0</v>
      </c>
      <c r="N564"/>
    </row>
    <row r="565" spans="2:14" ht="18" x14ac:dyDescent="0.25">
      <c r="B565" s="2" t="str">
        <f t="shared" si="515"/>
        <v>a</v>
      </c>
      <c r="C565" s="24" t="s">
        <v>78</v>
      </c>
      <c r="D565" s="25" t="s">
        <v>79</v>
      </c>
      <c r="E565" s="13">
        <f t="shared" ref="E565" si="581">E568+E578+E579+E580</f>
        <v>3500</v>
      </c>
      <c r="F565" s="13">
        <f t="shared" ref="F565:I565" si="582">F568+F578+F579+F580</f>
        <v>3400</v>
      </c>
      <c r="G565" s="13">
        <f t="shared" si="582"/>
        <v>2367.5630000000001</v>
      </c>
      <c r="H565" s="13">
        <f t="shared" si="582"/>
        <v>3600</v>
      </c>
      <c r="I565" s="13">
        <f t="shared" si="582"/>
        <v>3600</v>
      </c>
      <c r="J565" s="208">
        <f>J568+J578+J579+J580</f>
        <v>3600</v>
      </c>
      <c r="K565" s="13">
        <f t="shared" si="513"/>
        <v>0</v>
      </c>
      <c r="L565" s="208">
        <f t="shared" ref="L565" si="583">L568+L578+L579+L580</f>
        <v>3600</v>
      </c>
      <c r="M565" s="13">
        <f t="shared" si="520"/>
        <v>0</v>
      </c>
    </row>
    <row r="566" spans="2:14" ht="15.75" hidden="1" x14ac:dyDescent="0.25">
      <c r="B566" s="2" t="str">
        <f t="shared" si="515"/>
        <v>b</v>
      </c>
      <c r="C566" s="4" t="s">
        <v>0</v>
      </c>
      <c r="D566" s="5" t="s">
        <v>5</v>
      </c>
      <c r="E566" s="14">
        <v>0</v>
      </c>
      <c r="F566" s="14">
        <v>0</v>
      </c>
      <c r="G566" s="14">
        <v>0</v>
      </c>
      <c r="H566" s="14">
        <v>0</v>
      </c>
      <c r="I566" s="14">
        <v>0</v>
      </c>
      <c r="J566" s="209">
        <v>0</v>
      </c>
      <c r="K566" s="14">
        <f t="shared" si="513"/>
        <v>0</v>
      </c>
      <c r="L566" s="209">
        <v>0</v>
      </c>
      <c r="M566" s="14">
        <f t="shared" si="520"/>
        <v>0</v>
      </c>
      <c r="N566"/>
    </row>
    <row r="567" spans="2:14" ht="15.75" hidden="1" x14ac:dyDescent="0.25">
      <c r="B567" s="2" t="str">
        <f t="shared" si="515"/>
        <v>b</v>
      </c>
      <c r="C567" s="4" t="s">
        <v>0</v>
      </c>
      <c r="D567" s="5" t="s">
        <v>6</v>
      </c>
      <c r="E567" s="14">
        <v>0</v>
      </c>
      <c r="F567" s="14">
        <v>0</v>
      </c>
      <c r="G567" s="14">
        <v>0</v>
      </c>
      <c r="H567" s="14">
        <v>0</v>
      </c>
      <c r="I567" s="14">
        <v>0</v>
      </c>
      <c r="J567" s="209">
        <v>0</v>
      </c>
      <c r="K567" s="14">
        <f t="shared" si="513"/>
        <v>0</v>
      </c>
      <c r="L567" s="209">
        <v>0</v>
      </c>
      <c r="M567" s="14">
        <f t="shared" si="520"/>
        <v>0</v>
      </c>
      <c r="N567"/>
    </row>
    <row r="568" spans="2:14" ht="18" x14ac:dyDescent="0.25">
      <c r="B568" s="2" t="str">
        <f t="shared" si="515"/>
        <v>a</v>
      </c>
      <c r="C568" s="28" t="s">
        <v>0</v>
      </c>
      <c r="D568" s="29" t="s">
        <v>7</v>
      </c>
      <c r="E568" s="15">
        <f t="shared" ref="E568" si="584">E569+E570+E571+E572+E573+E574+E575</f>
        <v>3500</v>
      </c>
      <c r="F568" s="15">
        <f t="shared" ref="F568:I568" si="585">F569+F570+F571+F572+F573+F574+F575</f>
        <v>3400</v>
      </c>
      <c r="G568" s="15">
        <f t="shared" si="585"/>
        <v>2367.5630000000001</v>
      </c>
      <c r="H568" s="15">
        <f t="shared" si="585"/>
        <v>3600</v>
      </c>
      <c r="I568" s="15">
        <f t="shared" si="585"/>
        <v>3600</v>
      </c>
      <c r="J568" s="210">
        <f>J569+J570+J571+J572+J573+J574+J575</f>
        <v>3600</v>
      </c>
      <c r="K568" s="15">
        <f t="shared" si="513"/>
        <v>0</v>
      </c>
      <c r="L568" s="210">
        <f t="shared" ref="L568" si="586">L569+L570+L571+L572+L573+L574+L575</f>
        <v>3600</v>
      </c>
      <c r="M568" s="15">
        <f t="shared" si="520"/>
        <v>0</v>
      </c>
    </row>
    <row r="569" spans="2:14" ht="15.75" hidden="1" x14ac:dyDescent="0.25">
      <c r="B569" s="2" t="str">
        <f t="shared" si="515"/>
        <v>b</v>
      </c>
      <c r="C569" s="8" t="s">
        <v>0</v>
      </c>
      <c r="D569" s="9" t="s">
        <v>8</v>
      </c>
      <c r="E569" s="16">
        <v>0</v>
      </c>
      <c r="F569" s="16">
        <v>0</v>
      </c>
      <c r="G569" s="16">
        <v>0</v>
      </c>
      <c r="H569" s="16">
        <v>0</v>
      </c>
      <c r="I569" s="16">
        <v>0</v>
      </c>
      <c r="J569" s="211">
        <v>0</v>
      </c>
      <c r="K569" s="16">
        <f t="shared" si="513"/>
        <v>0</v>
      </c>
      <c r="L569" s="211">
        <v>0</v>
      </c>
      <c r="M569" s="16">
        <f t="shared" si="520"/>
        <v>0</v>
      </c>
      <c r="N569"/>
    </row>
    <row r="570" spans="2:14" ht="15.75" hidden="1" x14ac:dyDescent="0.25">
      <c r="B570" s="2" t="str">
        <f t="shared" si="515"/>
        <v>b</v>
      </c>
      <c r="C570" s="8" t="s">
        <v>0</v>
      </c>
      <c r="D570" s="9" t="s">
        <v>9</v>
      </c>
      <c r="E570" s="16">
        <v>0</v>
      </c>
      <c r="F570" s="16">
        <v>0</v>
      </c>
      <c r="G570" s="16">
        <v>0</v>
      </c>
      <c r="H570" s="16">
        <v>0</v>
      </c>
      <c r="I570" s="16">
        <v>0</v>
      </c>
      <c r="J570" s="211">
        <v>0</v>
      </c>
      <c r="K570" s="16">
        <f t="shared" si="513"/>
        <v>0</v>
      </c>
      <c r="L570" s="211">
        <v>0</v>
      </c>
      <c r="M570" s="16">
        <f t="shared" si="520"/>
        <v>0</v>
      </c>
      <c r="N570"/>
    </row>
    <row r="571" spans="2:14" ht="15.75" hidden="1" x14ac:dyDescent="0.25">
      <c r="B571" s="2" t="str">
        <f t="shared" si="515"/>
        <v>b</v>
      </c>
      <c r="C571" s="8" t="s">
        <v>0</v>
      </c>
      <c r="D571" s="9" t="s">
        <v>10</v>
      </c>
      <c r="E571" s="16">
        <v>0</v>
      </c>
      <c r="F571" s="16">
        <v>0</v>
      </c>
      <c r="G571" s="16">
        <v>0</v>
      </c>
      <c r="H571" s="16">
        <v>0</v>
      </c>
      <c r="I571" s="16">
        <v>0</v>
      </c>
      <c r="J571" s="211">
        <v>0</v>
      </c>
      <c r="K571" s="16">
        <f t="shared" si="513"/>
        <v>0</v>
      </c>
      <c r="L571" s="211">
        <v>0</v>
      </c>
      <c r="M571" s="16">
        <f t="shared" si="520"/>
        <v>0</v>
      </c>
      <c r="N571"/>
    </row>
    <row r="572" spans="2:14" ht="15.75" hidden="1" x14ac:dyDescent="0.25">
      <c r="B572" s="2" t="str">
        <f t="shared" si="515"/>
        <v>b</v>
      </c>
      <c r="C572" s="8" t="s">
        <v>0</v>
      </c>
      <c r="D572" s="9" t="s">
        <v>11</v>
      </c>
      <c r="E572" s="16">
        <v>0</v>
      </c>
      <c r="F572" s="16">
        <v>0</v>
      </c>
      <c r="G572" s="16">
        <v>0</v>
      </c>
      <c r="H572" s="16">
        <v>0</v>
      </c>
      <c r="I572" s="16">
        <v>0</v>
      </c>
      <c r="J572" s="211">
        <v>0</v>
      </c>
      <c r="K572" s="16">
        <f t="shared" si="513"/>
        <v>0</v>
      </c>
      <c r="L572" s="211">
        <v>0</v>
      </c>
      <c r="M572" s="16">
        <f t="shared" si="520"/>
        <v>0</v>
      </c>
      <c r="N572"/>
    </row>
    <row r="573" spans="2:14" ht="15.75" hidden="1" x14ac:dyDescent="0.25">
      <c r="B573" s="2" t="str">
        <f t="shared" si="515"/>
        <v>b</v>
      </c>
      <c r="C573" s="8" t="s">
        <v>0</v>
      </c>
      <c r="D573" s="9" t="s">
        <v>12</v>
      </c>
      <c r="E573" s="16">
        <v>0</v>
      </c>
      <c r="F573" s="16">
        <v>0</v>
      </c>
      <c r="G573" s="16">
        <v>0</v>
      </c>
      <c r="H573" s="16">
        <v>0</v>
      </c>
      <c r="I573" s="16">
        <v>0</v>
      </c>
      <c r="J573" s="211">
        <v>0</v>
      </c>
      <c r="K573" s="16">
        <f t="shared" si="513"/>
        <v>0</v>
      </c>
      <c r="L573" s="211">
        <v>0</v>
      </c>
      <c r="M573" s="16">
        <f t="shared" si="520"/>
        <v>0</v>
      </c>
      <c r="N573"/>
    </row>
    <row r="574" spans="2:14" ht="18" x14ac:dyDescent="0.25">
      <c r="B574" s="2" t="str">
        <f t="shared" si="515"/>
        <v>a</v>
      </c>
      <c r="C574" s="30" t="s">
        <v>0</v>
      </c>
      <c r="D574" s="31" t="s">
        <v>13</v>
      </c>
      <c r="E574" s="16">
        <v>3500</v>
      </c>
      <c r="F574" s="16">
        <v>3400</v>
      </c>
      <c r="G574" s="16">
        <v>2367.5630000000001</v>
      </c>
      <c r="H574" s="16">
        <v>3600</v>
      </c>
      <c r="I574" s="16">
        <v>3600</v>
      </c>
      <c r="J574" s="211">
        <v>3600</v>
      </c>
      <c r="K574" s="16">
        <f t="shared" si="513"/>
        <v>0</v>
      </c>
      <c r="L574" s="211">
        <v>3600</v>
      </c>
      <c r="M574" s="16">
        <f t="shared" si="520"/>
        <v>0</v>
      </c>
    </row>
    <row r="575" spans="2:14" ht="15.75" hidden="1" x14ac:dyDescent="0.25">
      <c r="B575" s="2" t="str">
        <f t="shared" si="515"/>
        <v>b</v>
      </c>
      <c r="C575" s="8" t="s">
        <v>0</v>
      </c>
      <c r="D575" s="9" t="s">
        <v>14</v>
      </c>
      <c r="E575" s="16">
        <f t="shared" ref="E575" si="587">E576+E577</f>
        <v>0</v>
      </c>
      <c r="F575" s="16">
        <f t="shared" ref="F575:I575" si="588">F576+F577</f>
        <v>0</v>
      </c>
      <c r="G575" s="16">
        <f t="shared" si="588"/>
        <v>0</v>
      </c>
      <c r="H575" s="16">
        <f t="shared" si="588"/>
        <v>0</v>
      </c>
      <c r="I575" s="16">
        <f t="shared" si="588"/>
        <v>0</v>
      </c>
      <c r="J575" s="211">
        <f>J576+J577</f>
        <v>0</v>
      </c>
      <c r="K575" s="16">
        <f t="shared" si="513"/>
        <v>0</v>
      </c>
      <c r="L575" s="211">
        <f t="shared" ref="L575" si="589">L576+L577</f>
        <v>0</v>
      </c>
      <c r="M575" s="16">
        <f t="shared" si="520"/>
        <v>0</v>
      </c>
      <c r="N575"/>
    </row>
    <row r="576" spans="2:14" ht="30" hidden="1" x14ac:dyDescent="0.25">
      <c r="B576" s="2" t="str">
        <f t="shared" si="515"/>
        <v>b</v>
      </c>
      <c r="C576" s="10" t="s">
        <v>0</v>
      </c>
      <c r="D576" s="11" t="s">
        <v>15</v>
      </c>
      <c r="E576" s="17">
        <v>0</v>
      </c>
      <c r="F576" s="17">
        <v>0</v>
      </c>
      <c r="G576" s="17">
        <v>0</v>
      </c>
      <c r="H576" s="17">
        <v>0</v>
      </c>
      <c r="I576" s="17">
        <v>0</v>
      </c>
      <c r="J576" s="212">
        <v>0</v>
      </c>
      <c r="K576" s="17">
        <f t="shared" si="513"/>
        <v>0</v>
      </c>
      <c r="L576" s="212">
        <v>0</v>
      </c>
      <c r="M576" s="17">
        <f t="shared" si="520"/>
        <v>0</v>
      </c>
      <c r="N576"/>
    </row>
    <row r="577" spans="2:15" ht="30" hidden="1" x14ac:dyDescent="0.25">
      <c r="B577" s="2" t="str">
        <f t="shared" si="515"/>
        <v>b</v>
      </c>
      <c r="C577" s="10" t="s">
        <v>0</v>
      </c>
      <c r="D577" s="11" t="s">
        <v>16</v>
      </c>
      <c r="E577" s="17">
        <v>0</v>
      </c>
      <c r="F577" s="17">
        <v>0</v>
      </c>
      <c r="G577" s="17">
        <v>0</v>
      </c>
      <c r="H577" s="17">
        <v>0</v>
      </c>
      <c r="I577" s="17">
        <v>0</v>
      </c>
      <c r="J577" s="212">
        <v>0</v>
      </c>
      <c r="K577" s="17">
        <f t="shared" si="513"/>
        <v>0</v>
      </c>
      <c r="L577" s="212">
        <v>0</v>
      </c>
      <c r="M577" s="17">
        <f t="shared" si="520"/>
        <v>0</v>
      </c>
      <c r="N577"/>
    </row>
    <row r="578" spans="2:15" ht="15.75" hidden="1" x14ac:dyDescent="0.25">
      <c r="B578" s="2" t="str">
        <f t="shared" si="515"/>
        <v>b</v>
      </c>
      <c r="C578" s="6" t="s">
        <v>0</v>
      </c>
      <c r="D578" s="7" t="s">
        <v>17</v>
      </c>
      <c r="E578" s="15">
        <v>0</v>
      </c>
      <c r="F578" s="15">
        <v>0</v>
      </c>
      <c r="G578" s="15">
        <v>0</v>
      </c>
      <c r="H578" s="15">
        <v>0</v>
      </c>
      <c r="I578" s="15">
        <v>0</v>
      </c>
      <c r="J578" s="210">
        <v>0</v>
      </c>
      <c r="K578" s="15">
        <f t="shared" si="513"/>
        <v>0</v>
      </c>
      <c r="L578" s="210">
        <v>0</v>
      </c>
      <c r="M578" s="15">
        <f t="shared" si="520"/>
        <v>0</v>
      </c>
      <c r="N578"/>
    </row>
    <row r="579" spans="2:15" ht="15.75" hidden="1" x14ac:dyDescent="0.25">
      <c r="B579" s="2" t="str">
        <f t="shared" si="515"/>
        <v>b</v>
      </c>
      <c r="C579" s="6" t="s">
        <v>0</v>
      </c>
      <c r="D579" s="7" t="s">
        <v>18</v>
      </c>
      <c r="E579" s="15">
        <v>0</v>
      </c>
      <c r="F579" s="15">
        <v>0</v>
      </c>
      <c r="G579" s="15">
        <v>0</v>
      </c>
      <c r="H579" s="15">
        <v>0</v>
      </c>
      <c r="I579" s="15">
        <v>0</v>
      </c>
      <c r="J579" s="210">
        <v>0</v>
      </c>
      <c r="K579" s="15">
        <f t="shared" si="513"/>
        <v>0</v>
      </c>
      <c r="L579" s="210">
        <v>0</v>
      </c>
      <c r="M579" s="15">
        <f t="shared" si="520"/>
        <v>0</v>
      </c>
      <c r="N579"/>
    </row>
    <row r="580" spans="2:15" ht="15.75" hidden="1" x14ac:dyDescent="0.25">
      <c r="B580" s="2" t="str">
        <f t="shared" si="515"/>
        <v>b</v>
      </c>
      <c r="C580" s="6" t="s">
        <v>0</v>
      </c>
      <c r="D580" s="7" t="s">
        <v>19</v>
      </c>
      <c r="E580" s="15">
        <v>0</v>
      </c>
      <c r="F580" s="15">
        <v>0</v>
      </c>
      <c r="G580" s="15">
        <v>0</v>
      </c>
      <c r="H580" s="15">
        <v>0</v>
      </c>
      <c r="I580" s="15">
        <v>0</v>
      </c>
      <c r="J580" s="210">
        <v>0</v>
      </c>
      <c r="K580" s="15">
        <f t="shared" si="513"/>
        <v>0</v>
      </c>
      <c r="L580" s="210">
        <v>0</v>
      </c>
      <c r="M580" s="15">
        <f t="shared" si="520"/>
        <v>0</v>
      </c>
      <c r="N580"/>
    </row>
    <row r="581" spans="2:15" ht="36" x14ac:dyDescent="0.25">
      <c r="B581" s="2" t="str">
        <f t="shared" si="515"/>
        <v>a</v>
      </c>
      <c r="C581" s="24" t="s">
        <v>80</v>
      </c>
      <c r="D581" s="25" t="s">
        <v>81</v>
      </c>
      <c r="E581" s="13">
        <f t="shared" ref="E581" si="590">E584+E594+E595+E596</f>
        <v>40</v>
      </c>
      <c r="F581" s="13">
        <f t="shared" ref="F581:I581" si="591">F584+F594+F595+F596</f>
        <v>40</v>
      </c>
      <c r="G581" s="13">
        <f t="shared" si="591"/>
        <v>17.86</v>
      </c>
      <c r="H581" s="13">
        <f t="shared" si="591"/>
        <v>38</v>
      </c>
      <c r="I581" s="13">
        <f t="shared" si="591"/>
        <v>38</v>
      </c>
      <c r="J581" s="208">
        <f>J584+J594+J595+J596</f>
        <v>38</v>
      </c>
      <c r="K581" s="13">
        <f t="shared" ref="K581:K644" si="592">J581-I581</f>
        <v>0</v>
      </c>
      <c r="L581" s="208">
        <f t="shared" ref="L581" si="593">L584+L594+L595+L596</f>
        <v>38</v>
      </c>
      <c r="M581" s="13">
        <f t="shared" si="520"/>
        <v>0</v>
      </c>
      <c r="O581" s="2" t="s">
        <v>577</v>
      </c>
    </row>
    <row r="582" spans="2:15" ht="15.75" hidden="1" x14ac:dyDescent="0.25">
      <c r="B582" s="2" t="str">
        <f t="shared" ref="B582:B645" si="594">IF((E582+F582+G582+I582++J582+K582+L582)&gt;0,"a","b")</f>
        <v>b</v>
      </c>
      <c r="C582" s="4" t="s">
        <v>0</v>
      </c>
      <c r="D582" s="5" t="s">
        <v>5</v>
      </c>
      <c r="E582" s="14">
        <v>0</v>
      </c>
      <c r="F582" s="14">
        <v>0</v>
      </c>
      <c r="G582" s="14">
        <v>0</v>
      </c>
      <c r="H582" s="14">
        <v>0</v>
      </c>
      <c r="I582" s="14">
        <v>0</v>
      </c>
      <c r="J582" s="209">
        <v>0</v>
      </c>
      <c r="K582" s="14">
        <f t="shared" si="592"/>
        <v>0</v>
      </c>
      <c r="L582" s="209">
        <v>0</v>
      </c>
      <c r="M582" s="14">
        <f t="shared" ref="M582:M645" si="595">L582-J582</f>
        <v>0</v>
      </c>
      <c r="N582"/>
    </row>
    <row r="583" spans="2:15" ht="15.75" hidden="1" x14ac:dyDescent="0.25">
      <c r="B583" s="2" t="str">
        <f t="shared" si="594"/>
        <v>b</v>
      </c>
      <c r="C583" s="4" t="s">
        <v>0</v>
      </c>
      <c r="D583" s="5" t="s">
        <v>6</v>
      </c>
      <c r="E583" s="14">
        <v>0</v>
      </c>
      <c r="F583" s="14">
        <v>0</v>
      </c>
      <c r="G583" s="14">
        <v>0</v>
      </c>
      <c r="H583" s="14">
        <v>0</v>
      </c>
      <c r="I583" s="14">
        <v>0</v>
      </c>
      <c r="J583" s="209">
        <v>0</v>
      </c>
      <c r="K583" s="14">
        <f t="shared" si="592"/>
        <v>0</v>
      </c>
      <c r="L583" s="209">
        <v>0</v>
      </c>
      <c r="M583" s="14">
        <f t="shared" si="595"/>
        <v>0</v>
      </c>
      <c r="N583"/>
    </row>
    <row r="584" spans="2:15" ht="18" x14ac:dyDescent="0.25">
      <c r="B584" s="2" t="str">
        <f t="shared" si="594"/>
        <v>a</v>
      </c>
      <c r="C584" s="28" t="s">
        <v>0</v>
      </c>
      <c r="D584" s="29" t="s">
        <v>7</v>
      </c>
      <c r="E584" s="15">
        <f t="shared" ref="E584" si="596">E585+E586+E587+E588+E589+E590+E591</f>
        <v>40</v>
      </c>
      <c r="F584" s="15">
        <f t="shared" ref="F584:I584" si="597">F585+F586+F587+F588+F589+F590+F591</f>
        <v>40</v>
      </c>
      <c r="G584" s="15">
        <f t="shared" si="597"/>
        <v>17.86</v>
      </c>
      <c r="H584" s="15">
        <f t="shared" si="597"/>
        <v>38</v>
      </c>
      <c r="I584" s="15">
        <f t="shared" si="597"/>
        <v>38</v>
      </c>
      <c r="J584" s="210">
        <f>J585+J586+J587+J588+J589+J590+J591</f>
        <v>38</v>
      </c>
      <c r="K584" s="15">
        <f t="shared" si="592"/>
        <v>0</v>
      </c>
      <c r="L584" s="210">
        <f t="shared" ref="L584" si="598">L585+L586+L587+L588+L589+L590+L591</f>
        <v>38</v>
      </c>
      <c r="M584" s="15">
        <f t="shared" si="595"/>
        <v>0</v>
      </c>
    </row>
    <row r="585" spans="2:15" ht="15.75" hidden="1" x14ac:dyDescent="0.25">
      <c r="B585" s="2" t="str">
        <f t="shared" si="594"/>
        <v>b</v>
      </c>
      <c r="C585" s="8" t="s">
        <v>0</v>
      </c>
      <c r="D585" s="9" t="s">
        <v>8</v>
      </c>
      <c r="E585" s="16">
        <v>0</v>
      </c>
      <c r="F585" s="16">
        <v>0</v>
      </c>
      <c r="G585" s="16">
        <v>0</v>
      </c>
      <c r="H585" s="16">
        <v>0</v>
      </c>
      <c r="I585" s="16">
        <v>0</v>
      </c>
      <c r="J585" s="211">
        <v>0</v>
      </c>
      <c r="K585" s="16">
        <f t="shared" si="592"/>
        <v>0</v>
      </c>
      <c r="L585" s="211">
        <v>0</v>
      </c>
      <c r="M585" s="16">
        <f t="shared" si="595"/>
        <v>0</v>
      </c>
      <c r="N585"/>
    </row>
    <row r="586" spans="2:15" ht="15.75" hidden="1" x14ac:dyDescent="0.25">
      <c r="B586" s="2" t="str">
        <f t="shared" si="594"/>
        <v>b</v>
      </c>
      <c r="C586" s="8" t="s">
        <v>0</v>
      </c>
      <c r="D586" s="9" t="s">
        <v>9</v>
      </c>
      <c r="E586" s="16">
        <v>0</v>
      </c>
      <c r="F586" s="16">
        <v>0</v>
      </c>
      <c r="G586" s="16">
        <v>0</v>
      </c>
      <c r="H586" s="16">
        <v>0</v>
      </c>
      <c r="I586" s="16">
        <v>0</v>
      </c>
      <c r="J586" s="211">
        <v>0</v>
      </c>
      <c r="K586" s="16">
        <f t="shared" si="592"/>
        <v>0</v>
      </c>
      <c r="L586" s="211">
        <v>0</v>
      </c>
      <c r="M586" s="16">
        <f t="shared" si="595"/>
        <v>0</v>
      </c>
      <c r="N586"/>
    </row>
    <row r="587" spans="2:15" ht="15.75" hidden="1" x14ac:dyDescent="0.25">
      <c r="B587" s="2" t="str">
        <f t="shared" si="594"/>
        <v>b</v>
      </c>
      <c r="C587" s="8" t="s">
        <v>0</v>
      </c>
      <c r="D587" s="9" t="s">
        <v>10</v>
      </c>
      <c r="E587" s="16">
        <v>0</v>
      </c>
      <c r="F587" s="16">
        <v>0</v>
      </c>
      <c r="G587" s="16">
        <v>0</v>
      </c>
      <c r="H587" s="16">
        <v>0</v>
      </c>
      <c r="I587" s="16">
        <v>0</v>
      </c>
      <c r="J587" s="211">
        <v>0</v>
      </c>
      <c r="K587" s="16">
        <f t="shared" si="592"/>
        <v>0</v>
      </c>
      <c r="L587" s="211">
        <v>0</v>
      </c>
      <c r="M587" s="16">
        <f t="shared" si="595"/>
        <v>0</v>
      </c>
      <c r="N587"/>
    </row>
    <row r="588" spans="2:15" ht="15.75" hidden="1" x14ac:dyDescent="0.25">
      <c r="B588" s="2" t="str">
        <f t="shared" si="594"/>
        <v>b</v>
      </c>
      <c r="C588" s="8" t="s">
        <v>0</v>
      </c>
      <c r="D588" s="9" t="s">
        <v>11</v>
      </c>
      <c r="E588" s="16">
        <v>0</v>
      </c>
      <c r="F588" s="16">
        <v>0</v>
      </c>
      <c r="G588" s="16">
        <v>0</v>
      </c>
      <c r="H588" s="16">
        <v>0</v>
      </c>
      <c r="I588" s="16">
        <v>0</v>
      </c>
      <c r="J588" s="211">
        <v>0</v>
      </c>
      <c r="K588" s="16">
        <f t="shared" si="592"/>
        <v>0</v>
      </c>
      <c r="L588" s="211">
        <v>0</v>
      </c>
      <c r="M588" s="16">
        <f t="shared" si="595"/>
        <v>0</v>
      </c>
      <c r="N588"/>
    </row>
    <row r="589" spans="2:15" ht="15.75" hidden="1" x14ac:dyDescent="0.25">
      <c r="B589" s="2" t="str">
        <f t="shared" si="594"/>
        <v>b</v>
      </c>
      <c r="C589" s="8" t="s">
        <v>0</v>
      </c>
      <c r="D589" s="9" t="s">
        <v>12</v>
      </c>
      <c r="E589" s="16">
        <v>0</v>
      </c>
      <c r="F589" s="16">
        <v>0</v>
      </c>
      <c r="G589" s="16">
        <v>0</v>
      </c>
      <c r="H589" s="16">
        <v>0</v>
      </c>
      <c r="I589" s="16">
        <v>0</v>
      </c>
      <c r="J589" s="211">
        <v>0</v>
      </c>
      <c r="K589" s="16">
        <f t="shared" si="592"/>
        <v>0</v>
      </c>
      <c r="L589" s="211">
        <v>0</v>
      </c>
      <c r="M589" s="16">
        <f t="shared" si="595"/>
        <v>0</v>
      </c>
      <c r="N589"/>
    </row>
    <row r="590" spans="2:15" ht="18" x14ac:dyDescent="0.25">
      <c r="B590" s="2" t="str">
        <f t="shared" si="594"/>
        <v>a</v>
      </c>
      <c r="C590" s="30" t="s">
        <v>0</v>
      </c>
      <c r="D590" s="31" t="s">
        <v>13</v>
      </c>
      <c r="E590" s="16">
        <v>40</v>
      </c>
      <c r="F590" s="16">
        <v>40</v>
      </c>
      <c r="G590" s="16">
        <v>17.86</v>
      </c>
      <c r="H590" s="16">
        <v>38</v>
      </c>
      <c r="I590" s="16">
        <v>38</v>
      </c>
      <c r="J590" s="211">
        <v>38</v>
      </c>
      <c r="K590" s="16">
        <f t="shared" si="592"/>
        <v>0</v>
      </c>
      <c r="L590" s="211">
        <v>38</v>
      </c>
      <c r="M590" s="16">
        <f t="shared" si="595"/>
        <v>0</v>
      </c>
    </row>
    <row r="591" spans="2:15" ht="15.75" hidden="1" x14ac:dyDescent="0.25">
      <c r="B591" s="2" t="str">
        <f t="shared" si="594"/>
        <v>b</v>
      </c>
      <c r="C591" s="8" t="s">
        <v>0</v>
      </c>
      <c r="D591" s="9" t="s">
        <v>14</v>
      </c>
      <c r="E591" s="16">
        <f t="shared" ref="E591" si="599">E592+E593</f>
        <v>0</v>
      </c>
      <c r="F591" s="16">
        <f t="shared" ref="F591:I591" si="600">F592+F593</f>
        <v>0</v>
      </c>
      <c r="G591" s="16">
        <f t="shared" si="600"/>
        <v>0</v>
      </c>
      <c r="H591" s="16">
        <f t="shared" si="600"/>
        <v>0</v>
      </c>
      <c r="I591" s="16">
        <f t="shared" si="600"/>
        <v>0</v>
      </c>
      <c r="J591" s="211">
        <f>J592+J593</f>
        <v>0</v>
      </c>
      <c r="K591" s="16">
        <f t="shared" si="592"/>
        <v>0</v>
      </c>
      <c r="L591" s="211">
        <f t="shared" ref="L591" si="601">L592+L593</f>
        <v>0</v>
      </c>
      <c r="M591" s="16">
        <f t="shared" si="595"/>
        <v>0</v>
      </c>
      <c r="N591"/>
    </row>
    <row r="592" spans="2:15" ht="30" hidden="1" x14ac:dyDescent="0.25">
      <c r="B592" s="2" t="str">
        <f t="shared" si="594"/>
        <v>b</v>
      </c>
      <c r="C592" s="10" t="s">
        <v>0</v>
      </c>
      <c r="D592" s="11" t="s">
        <v>15</v>
      </c>
      <c r="E592" s="17">
        <v>0</v>
      </c>
      <c r="F592" s="17">
        <v>0</v>
      </c>
      <c r="G592" s="17">
        <v>0</v>
      </c>
      <c r="H592" s="17">
        <v>0</v>
      </c>
      <c r="I592" s="17">
        <v>0</v>
      </c>
      <c r="J592" s="212">
        <v>0</v>
      </c>
      <c r="K592" s="17">
        <f t="shared" si="592"/>
        <v>0</v>
      </c>
      <c r="L592" s="212">
        <v>0</v>
      </c>
      <c r="M592" s="17">
        <f t="shared" si="595"/>
        <v>0</v>
      </c>
      <c r="N592"/>
    </row>
    <row r="593" spans="2:15" ht="30" hidden="1" x14ac:dyDescent="0.25">
      <c r="B593" s="2" t="str">
        <f t="shared" si="594"/>
        <v>b</v>
      </c>
      <c r="C593" s="10" t="s">
        <v>0</v>
      </c>
      <c r="D593" s="11" t="s">
        <v>16</v>
      </c>
      <c r="E593" s="17">
        <v>0</v>
      </c>
      <c r="F593" s="17">
        <v>0</v>
      </c>
      <c r="G593" s="17">
        <v>0</v>
      </c>
      <c r="H593" s="17">
        <v>0</v>
      </c>
      <c r="I593" s="17">
        <v>0</v>
      </c>
      <c r="J593" s="212">
        <v>0</v>
      </c>
      <c r="K593" s="17">
        <f t="shared" si="592"/>
        <v>0</v>
      </c>
      <c r="L593" s="212">
        <v>0</v>
      </c>
      <c r="M593" s="17">
        <f t="shared" si="595"/>
        <v>0</v>
      </c>
      <c r="N593"/>
    </row>
    <row r="594" spans="2:15" ht="15.75" hidden="1" x14ac:dyDescent="0.25">
      <c r="B594" s="2" t="str">
        <f t="shared" si="594"/>
        <v>b</v>
      </c>
      <c r="C594" s="6" t="s">
        <v>0</v>
      </c>
      <c r="D594" s="7" t="s">
        <v>17</v>
      </c>
      <c r="E594" s="15">
        <v>0</v>
      </c>
      <c r="F594" s="15">
        <v>0</v>
      </c>
      <c r="G594" s="15">
        <v>0</v>
      </c>
      <c r="H594" s="15">
        <v>0</v>
      </c>
      <c r="I594" s="15">
        <v>0</v>
      </c>
      <c r="J594" s="210">
        <v>0</v>
      </c>
      <c r="K594" s="15">
        <f t="shared" si="592"/>
        <v>0</v>
      </c>
      <c r="L594" s="210">
        <v>0</v>
      </c>
      <c r="M594" s="15">
        <f t="shared" si="595"/>
        <v>0</v>
      </c>
      <c r="N594"/>
    </row>
    <row r="595" spans="2:15" ht="15.75" hidden="1" x14ac:dyDescent="0.25">
      <c r="B595" s="2" t="str">
        <f t="shared" si="594"/>
        <v>b</v>
      </c>
      <c r="C595" s="6" t="s">
        <v>0</v>
      </c>
      <c r="D595" s="7" t="s">
        <v>18</v>
      </c>
      <c r="E595" s="15">
        <v>0</v>
      </c>
      <c r="F595" s="15">
        <v>0</v>
      </c>
      <c r="G595" s="15">
        <v>0</v>
      </c>
      <c r="H595" s="15">
        <v>0</v>
      </c>
      <c r="I595" s="15">
        <v>0</v>
      </c>
      <c r="J595" s="210">
        <v>0</v>
      </c>
      <c r="K595" s="15">
        <f t="shared" si="592"/>
        <v>0</v>
      </c>
      <c r="L595" s="210">
        <v>0</v>
      </c>
      <c r="M595" s="15">
        <f t="shared" si="595"/>
        <v>0</v>
      </c>
      <c r="N595"/>
    </row>
    <row r="596" spans="2:15" ht="15.75" hidden="1" x14ac:dyDescent="0.25">
      <c r="B596" s="2" t="str">
        <f t="shared" si="594"/>
        <v>b</v>
      </c>
      <c r="C596" s="6" t="s">
        <v>0</v>
      </c>
      <c r="D596" s="7" t="s">
        <v>19</v>
      </c>
      <c r="E596" s="15">
        <v>0</v>
      </c>
      <c r="F596" s="15">
        <v>0</v>
      </c>
      <c r="G596" s="15">
        <v>0</v>
      </c>
      <c r="H596" s="15">
        <v>0</v>
      </c>
      <c r="I596" s="15">
        <v>0</v>
      </c>
      <c r="J596" s="210">
        <v>0</v>
      </c>
      <c r="K596" s="15">
        <f t="shared" si="592"/>
        <v>0</v>
      </c>
      <c r="L596" s="210">
        <v>0</v>
      </c>
      <c r="M596" s="15">
        <f t="shared" si="595"/>
        <v>0</v>
      </c>
      <c r="N596"/>
    </row>
    <row r="597" spans="2:15" ht="36" x14ac:dyDescent="0.25">
      <c r="B597" s="2" t="str">
        <f t="shared" si="594"/>
        <v>a</v>
      </c>
      <c r="C597" s="24" t="s">
        <v>82</v>
      </c>
      <c r="D597" s="25" t="s">
        <v>83</v>
      </c>
      <c r="E597" s="13">
        <f t="shared" ref="E597" si="602">E600+E610+E611+E612</f>
        <v>6500</v>
      </c>
      <c r="F597" s="13">
        <f t="shared" ref="F597:I597" si="603">F600+F610+F611+F612</f>
        <v>6258.3</v>
      </c>
      <c r="G597" s="13">
        <f t="shared" si="603"/>
        <v>3349.53325</v>
      </c>
      <c r="H597" s="13">
        <f t="shared" si="603"/>
        <v>6782</v>
      </c>
      <c r="I597" s="13">
        <f t="shared" si="603"/>
        <v>6782</v>
      </c>
      <c r="J597" s="208">
        <f>J600+J610+J611+J612</f>
        <v>6782</v>
      </c>
      <c r="K597" s="13">
        <f t="shared" si="592"/>
        <v>0</v>
      </c>
      <c r="L597" s="208">
        <f t="shared" ref="L597" si="604">L600+L610+L611+L612</f>
        <v>7482</v>
      </c>
      <c r="M597" s="13">
        <f t="shared" si="595"/>
        <v>700</v>
      </c>
      <c r="O597" s="2" t="s">
        <v>577</v>
      </c>
    </row>
    <row r="598" spans="2:15" ht="15.75" hidden="1" x14ac:dyDescent="0.25">
      <c r="B598" s="2" t="str">
        <f t="shared" si="594"/>
        <v>b</v>
      </c>
      <c r="C598" s="4" t="s">
        <v>0</v>
      </c>
      <c r="D598" s="5" t="s">
        <v>5</v>
      </c>
      <c r="E598" s="14">
        <v>0</v>
      </c>
      <c r="F598" s="14">
        <v>0</v>
      </c>
      <c r="G598" s="14">
        <v>0</v>
      </c>
      <c r="H598" s="14">
        <v>0</v>
      </c>
      <c r="I598" s="14">
        <v>0</v>
      </c>
      <c r="J598" s="209">
        <v>0</v>
      </c>
      <c r="K598" s="14">
        <f t="shared" si="592"/>
        <v>0</v>
      </c>
      <c r="L598" s="209">
        <v>0</v>
      </c>
      <c r="M598" s="14">
        <f t="shared" si="595"/>
        <v>0</v>
      </c>
      <c r="N598"/>
    </row>
    <row r="599" spans="2:15" ht="15.75" hidden="1" x14ac:dyDescent="0.25">
      <c r="B599" s="2" t="str">
        <f t="shared" si="594"/>
        <v>b</v>
      </c>
      <c r="C599" s="4" t="s">
        <v>0</v>
      </c>
      <c r="D599" s="5" t="s">
        <v>6</v>
      </c>
      <c r="E599" s="14">
        <v>0</v>
      </c>
      <c r="F599" s="14">
        <v>0</v>
      </c>
      <c r="G599" s="14">
        <v>0</v>
      </c>
      <c r="H599" s="14">
        <v>0</v>
      </c>
      <c r="I599" s="14">
        <v>0</v>
      </c>
      <c r="J599" s="209">
        <v>0</v>
      </c>
      <c r="K599" s="14">
        <f t="shared" si="592"/>
        <v>0</v>
      </c>
      <c r="L599" s="209">
        <v>0</v>
      </c>
      <c r="M599" s="14">
        <f t="shared" si="595"/>
        <v>0</v>
      </c>
      <c r="N599"/>
    </row>
    <row r="600" spans="2:15" ht="18" x14ac:dyDescent="0.25">
      <c r="B600" s="2" t="str">
        <f t="shared" si="594"/>
        <v>a</v>
      </c>
      <c r="C600" s="28" t="s">
        <v>0</v>
      </c>
      <c r="D600" s="29" t="s">
        <v>7</v>
      </c>
      <c r="E600" s="15">
        <f t="shared" ref="E600" si="605">E601+E602+E603+E604+E605+E606+E607</f>
        <v>6500</v>
      </c>
      <c r="F600" s="15">
        <f t="shared" ref="F600:I600" si="606">F601+F602+F603+F604+F605+F606+F607</f>
        <v>6258.3</v>
      </c>
      <c r="G600" s="15">
        <f t="shared" si="606"/>
        <v>3349.53325</v>
      </c>
      <c r="H600" s="15">
        <f t="shared" si="606"/>
        <v>6782</v>
      </c>
      <c r="I600" s="15">
        <f t="shared" si="606"/>
        <v>6782</v>
      </c>
      <c r="J600" s="210">
        <f>J601+J602+J603+J604+J605+J606+J607</f>
        <v>6782</v>
      </c>
      <c r="K600" s="15">
        <f t="shared" si="592"/>
        <v>0</v>
      </c>
      <c r="L600" s="210">
        <f t="shared" ref="L600" si="607">L601+L602+L603+L604+L605+L606+L607</f>
        <v>7482</v>
      </c>
      <c r="M600" s="15">
        <f t="shared" si="595"/>
        <v>700</v>
      </c>
    </row>
    <row r="601" spans="2:15" ht="15.75" hidden="1" x14ac:dyDescent="0.25">
      <c r="B601" s="2" t="str">
        <f t="shared" si="594"/>
        <v>b</v>
      </c>
      <c r="C601" s="8" t="s">
        <v>0</v>
      </c>
      <c r="D601" s="9" t="s">
        <v>8</v>
      </c>
      <c r="E601" s="16">
        <v>0</v>
      </c>
      <c r="F601" s="16">
        <v>0</v>
      </c>
      <c r="G601" s="16">
        <v>0</v>
      </c>
      <c r="H601" s="16">
        <v>0</v>
      </c>
      <c r="I601" s="16">
        <v>0</v>
      </c>
      <c r="J601" s="211">
        <v>0</v>
      </c>
      <c r="K601" s="16">
        <f t="shared" si="592"/>
        <v>0</v>
      </c>
      <c r="L601" s="211">
        <v>0</v>
      </c>
      <c r="M601" s="16">
        <f t="shared" si="595"/>
        <v>0</v>
      </c>
      <c r="N601"/>
    </row>
    <row r="602" spans="2:15" ht="15.75" hidden="1" x14ac:dyDescent="0.25">
      <c r="B602" s="2" t="str">
        <f t="shared" si="594"/>
        <v>b</v>
      </c>
      <c r="C602" s="8" t="s">
        <v>0</v>
      </c>
      <c r="D602" s="9" t="s">
        <v>9</v>
      </c>
      <c r="E602" s="16">
        <v>0</v>
      </c>
      <c r="F602" s="16">
        <v>0</v>
      </c>
      <c r="G602" s="16">
        <v>0</v>
      </c>
      <c r="H602" s="16">
        <v>0</v>
      </c>
      <c r="I602" s="16">
        <v>0</v>
      </c>
      <c r="J602" s="211">
        <v>0</v>
      </c>
      <c r="K602" s="16">
        <f t="shared" si="592"/>
        <v>0</v>
      </c>
      <c r="L602" s="211">
        <v>0</v>
      </c>
      <c r="M602" s="16">
        <f t="shared" si="595"/>
        <v>0</v>
      </c>
      <c r="N602"/>
    </row>
    <row r="603" spans="2:15" ht="15.75" hidden="1" x14ac:dyDescent="0.25">
      <c r="B603" s="2" t="str">
        <f t="shared" si="594"/>
        <v>b</v>
      </c>
      <c r="C603" s="8" t="s">
        <v>0</v>
      </c>
      <c r="D603" s="9" t="s">
        <v>10</v>
      </c>
      <c r="E603" s="16">
        <v>0</v>
      </c>
      <c r="F603" s="16">
        <v>0</v>
      </c>
      <c r="G603" s="16">
        <v>0</v>
      </c>
      <c r="H603" s="16">
        <v>0</v>
      </c>
      <c r="I603" s="16">
        <v>0</v>
      </c>
      <c r="J603" s="211">
        <v>0</v>
      </c>
      <c r="K603" s="16">
        <f t="shared" si="592"/>
        <v>0</v>
      </c>
      <c r="L603" s="211">
        <v>0</v>
      </c>
      <c r="M603" s="16">
        <f t="shared" si="595"/>
        <v>0</v>
      </c>
      <c r="N603"/>
    </row>
    <row r="604" spans="2:15" ht="15.75" hidden="1" x14ac:dyDescent="0.25">
      <c r="B604" s="2" t="str">
        <f t="shared" si="594"/>
        <v>b</v>
      </c>
      <c r="C604" s="8" t="s">
        <v>0</v>
      </c>
      <c r="D604" s="9" t="s">
        <v>11</v>
      </c>
      <c r="E604" s="16">
        <v>0</v>
      </c>
      <c r="F604" s="16">
        <v>0</v>
      </c>
      <c r="G604" s="16">
        <v>0</v>
      </c>
      <c r="H604" s="16">
        <v>0</v>
      </c>
      <c r="I604" s="16">
        <v>0</v>
      </c>
      <c r="J604" s="211">
        <v>0</v>
      </c>
      <c r="K604" s="16">
        <f t="shared" si="592"/>
        <v>0</v>
      </c>
      <c r="L604" s="211">
        <v>0</v>
      </c>
      <c r="M604" s="16">
        <f t="shared" si="595"/>
        <v>0</v>
      </c>
      <c r="N604"/>
    </row>
    <row r="605" spans="2:15" ht="15.75" hidden="1" x14ac:dyDescent="0.25">
      <c r="B605" s="2" t="str">
        <f t="shared" si="594"/>
        <v>b</v>
      </c>
      <c r="C605" s="8" t="s">
        <v>0</v>
      </c>
      <c r="D605" s="9" t="s">
        <v>12</v>
      </c>
      <c r="E605" s="16">
        <v>0</v>
      </c>
      <c r="F605" s="16">
        <v>0</v>
      </c>
      <c r="G605" s="16">
        <v>0</v>
      </c>
      <c r="H605" s="16">
        <v>0</v>
      </c>
      <c r="I605" s="16">
        <v>0</v>
      </c>
      <c r="J605" s="211">
        <v>0</v>
      </c>
      <c r="K605" s="16">
        <f t="shared" si="592"/>
        <v>0</v>
      </c>
      <c r="L605" s="211">
        <v>0</v>
      </c>
      <c r="M605" s="16">
        <f t="shared" si="595"/>
        <v>0</v>
      </c>
      <c r="N605"/>
    </row>
    <row r="606" spans="2:15" ht="18" x14ac:dyDescent="0.25">
      <c r="B606" s="2" t="str">
        <f t="shared" si="594"/>
        <v>a</v>
      </c>
      <c r="C606" s="30" t="s">
        <v>0</v>
      </c>
      <c r="D606" s="31" t="s">
        <v>13</v>
      </c>
      <c r="E606" s="16">
        <v>6500</v>
      </c>
      <c r="F606" s="16">
        <v>6258.3</v>
      </c>
      <c r="G606" s="16">
        <v>3349.53325</v>
      </c>
      <c r="H606" s="16">
        <v>6782</v>
      </c>
      <c r="I606" s="16">
        <v>6782</v>
      </c>
      <c r="J606" s="211">
        <v>6782</v>
      </c>
      <c r="K606" s="16">
        <f t="shared" si="592"/>
        <v>0</v>
      </c>
      <c r="L606" s="211">
        <v>7482</v>
      </c>
      <c r="M606" s="16">
        <f t="shared" si="595"/>
        <v>700</v>
      </c>
    </row>
    <row r="607" spans="2:15" ht="15.75" hidden="1" x14ac:dyDescent="0.25">
      <c r="B607" s="2" t="str">
        <f t="shared" si="594"/>
        <v>b</v>
      </c>
      <c r="C607" s="8" t="s">
        <v>0</v>
      </c>
      <c r="D607" s="9" t="s">
        <v>14</v>
      </c>
      <c r="E607" s="16">
        <f t="shared" ref="E607" si="608">E608+E609</f>
        <v>0</v>
      </c>
      <c r="F607" s="16">
        <f t="shared" ref="F607:I607" si="609">F608+F609</f>
        <v>0</v>
      </c>
      <c r="G607" s="16">
        <f t="shared" si="609"/>
        <v>0</v>
      </c>
      <c r="H607" s="16">
        <f t="shared" si="609"/>
        <v>0</v>
      </c>
      <c r="I607" s="16">
        <f t="shared" si="609"/>
        <v>0</v>
      </c>
      <c r="J607" s="211">
        <f>J608+J609</f>
        <v>0</v>
      </c>
      <c r="K607" s="16">
        <f t="shared" si="592"/>
        <v>0</v>
      </c>
      <c r="L607" s="211">
        <f t="shared" ref="L607" si="610">L608+L609</f>
        <v>0</v>
      </c>
      <c r="M607" s="16">
        <f t="shared" si="595"/>
        <v>0</v>
      </c>
      <c r="N607"/>
    </row>
    <row r="608" spans="2:15" ht="30" hidden="1" x14ac:dyDescent="0.25">
      <c r="B608" s="2" t="str">
        <f t="shared" si="594"/>
        <v>b</v>
      </c>
      <c r="C608" s="10" t="s">
        <v>0</v>
      </c>
      <c r="D608" s="11" t="s">
        <v>15</v>
      </c>
      <c r="E608" s="17">
        <v>0</v>
      </c>
      <c r="F608" s="17">
        <v>0</v>
      </c>
      <c r="G608" s="17">
        <v>0</v>
      </c>
      <c r="H608" s="17">
        <v>0</v>
      </c>
      <c r="I608" s="17">
        <v>0</v>
      </c>
      <c r="J608" s="212">
        <v>0</v>
      </c>
      <c r="K608" s="17">
        <f t="shared" si="592"/>
        <v>0</v>
      </c>
      <c r="L608" s="212">
        <v>0</v>
      </c>
      <c r="M608" s="17">
        <f t="shared" si="595"/>
        <v>0</v>
      </c>
      <c r="N608"/>
    </row>
    <row r="609" spans="1:15" ht="30" hidden="1" x14ac:dyDescent="0.25">
      <c r="B609" s="2" t="str">
        <f t="shared" si="594"/>
        <v>b</v>
      </c>
      <c r="C609" s="10" t="s">
        <v>0</v>
      </c>
      <c r="D609" s="11" t="s">
        <v>16</v>
      </c>
      <c r="E609" s="17">
        <v>0</v>
      </c>
      <c r="F609" s="17">
        <v>0</v>
      </c>
      <c r="G609" s="17">
        <v>0</v>
      </c>
      <c r="H609" s="17">
        <v>0</v>
      </c>
      <c r="I609" s="17">
        <v>0</v>
      </c>
      <c r="J609" s="212">
        <v>0</v>
      </c>
      <c r="K609" s="17">
        <f t="shared" si="592"/>
        <v>0</v>
      </c>
      <c r="L609" s="212">
        <v>0</v>
      </c>
      <c r="M609" s="17">
        <f t="shared" si="595"/>
        <v>0</v>
      </c>
      <c r="N609"/>
    </row>
    <row r="610" spans="1:15" ht="15.75" hidden="1" x14ac:dyDescent="0.25">
      <c r="B610" s="2" t="str">
        <f t="shared" si="594"/>
        <v>b</v>
      </c>
      <c r="C610" s="6" t="s">
        <v>0</v>
      </c>
      <c r="D610" s="7" t="s">
        <v>17</v>
      </c>
      <c r="E610" s="15">
        <v>0</v>
      </c>
      <c r="F610" s="15">
        <v>0</v>
      </c>
      <c r="G610" s="15">
        <v>0</v>
      </c>
      <c r="H610" s="15">
        <v>0</v>
      </c>
      <c r="I610" s="15">
        <v>0</v>
      </c>
      <c r="J610" s="210">
        <v>0</v>
      </c>
      <c r="K610" s="15">
        <f t="shared" si="592"/>
        <v>0</v>
      </c>
      <c r="L610" s="210">
        <v>0</v>
      </c>
      <c r="M610" s="15">
        <f t="shared" si="595"/>
        <v>0</v>
      </c>
      <c r="N610"/>
    </row>
    <row r="611" spans="1:15" ht="15.75" hidden="1" x14ac:dyDescent="0.25">
      <c r="B611" s="2" t="str">
        <f t="shared" si="594"/>
        <v>b</v>
      </c>
      <c r="C611" s="6" t="s">
        <v>0</v>
      </c>
      <c r="D611" s="7" t="s">
        <v>18</v>
      </c>
      <c r="E611" s="15">
        <v>0</v>
      </c>
      <c r="F611" s="15">
        <v>0</v>
      </c>
      <c r="G611" s="15">
        <v>0</v>
      </c>
      <c r="H611" s="15">
        <v>0</v>
      </c>
      <c r="I611" s="15">
        <v>0</v>
      </c>
      <c r="J611" s="210">
        <v>0</v>
      </c>
      <c r="K611" s="15">
        <f t="shared" si="592"/>
        <v>0</v>
      </c>
      <c r="L611" s="210">
        <v>0</v>
      </c>
      <c r="M611" s="15">
        <f t="shared" si="595"/>
        <v>0</v>
      </c>
      <c r="N611"/>
    </row>
    <row r="612" spans="1:15" ht="15.75" hidden="1" x14ac:dyDescent="0.25">
      <c r="B612" s="2" t="str">
        <f t="shared" si="594"/>
        <v>b</v>
      </c>
      <c r="C612" s="6" t="s">
        <v>0</v>
      </c>
      <c r="D612" s="7" t="s">
        <v>19</v>
      </c>
      <c r="E612" s="15">
        <v>0</v>
      </c>
      <c r="F612" s="15">
        <v>0</v>
      </c>
      <c r="G612" s="15">
        <v>0</v>
      </c>
      <c r="H612" s="15">
        <v>0</v>
      </c>
      <c r="I612" s="15">
        <v>0</v>
      </c>
      <c r="J612" s="210">
        <v>0</v>
      </c>
      <c r="K612" s="15">
        <f t="shared" si="592"/>
        <v>0</v>
      </c>
      <c r="L612" s="210">
        <v>0</v>
      </c>
      <c r="M612" s="15">
        <f t="shared" si="595"/>
        <v>0</v>
      </c>
      <c r="N612"/>
    </row>
    <row r="613" spans="1:15" s="1" customFormat="1" ht="36" x14ac:dyDescent="0.25">
      <c r="A613" s="2"/>
      <c r="B613" s="2" t="str">
        <f t="shared" si="594"/>
        <v>a</v>
      </c>
      <c r="C613" s="24" t="s">
        <v>84</v>
      </c>
      <c r="D613" s="25" t="s">
        <v>85</v>
      </c>
      <c r="E613" s="13">
        <f t="shared" ref="E613" si="611">E616+E626+E627+E628</f>
        <v>5500</v>
      </c>
      <c r="F613" s="13">
        <f t="shared" ref="F613:I613" si="612">F616+F626+F627+F628</f>
        <v>5263.9</v>
      </c>
      <c r="G613" s="13">
        <f t="shared" si="612"/>
        <v>4595.9891900000002</v>
      </c>
      <c r="H613" s="13">
        <f t="shared" si="612"/>
        <v>5600</v>
      </c>
      <c r="I613" s="13">
        <f t="shared" si="612"/>
        <v>5600</v>
      </c>
      <c r="J613" s="208">
        <f>J616+J626+J627+J628</f>
        <v>5600</v>
      </c>
      <c r="K613" s="13">
        <f t="shared" si="592"/>
        <v>0</v>
      </c>
      <c r="L613" s="208">
        <f t="shared" ref="L613" si="613">L616+L626+L627+L628</f>
        <v>6600</v>
      </c>
      <c r="M613" s="13">
        <f t="shared" si="595"/>
        <v>1000</v>
      </c>
      <c r="N613" s="40"/>
      <c r="O613" s="2" t="s">
        <v>577</v>
      </c>
    </row>
    <row r="614" spans="1:15" ht="15.75" hidden="1" x14ac:dyDescent="0.25">
      <c r="B614" s="2" t="str">
        <f t="shared" si="594"/>
        <v>b</v>
      </c>
      <c r="C614" s="4" t="s">
        <v>0</v>
      </c>
      <c r="D614" s="5" t="s">
        <v>5</v>
      </c>
      <c r="E614" s="14">
        <v>0</v>
      </c>
      <c r="F614" s="14">
        <v>0</v>
      </c>
      <c r="G614" s="14">
        <v>0</v>
      </c>
      <c r="H614" s="14">
        <v>0</v>
      </c>
      <c r="I614" s="14">
        <v>0</v>
      </c>
      <c r="J614" s="209">
        <v>0</v>
      </c>
      <c r="K614" s="14">
        <f t="shared" si="592"/>
        <v>0</v>
      </c>
      <c r="L614" s="209">
        <v>0</v>
      </c>
      <c r="M614" s="14">
        <f t="shared" si="595"/>
        <v>0</v>
      </c>
      <c r="N614"/>
    </row>
    <row r="615" spans="1:15" ht="15.75" hidden="1" x14ac:dyDescent="0.25">
      <c r="B615" s="2" t="str">
        <f t="shared" si="594"/>
        <v>b</v>
      </c>
      <c r="C615" s="4" t="s">
        <v>0</v>
      </c>
      <c r="D615" s="5" t="s">
        <v>6</v>
      </c>
      <c r="E615" s="14">
        <v>0</v>
      </c>
      <c r="F615" s="14">
        <v>0</v>
      </c>
      <c r="G615" s="14">
        <v>0</v>
      </c>
      <c r="H615" s="14">
        <v>0</v>
      </c>
      <c r="I615" s="14">
        <v>0</v>
      </c>
      <c r="J615" s="209">
        <v>0</v>
      </c>
      <c r="K615" s="14">
        <f t="shared" si="592"/>
        <v>0</v>
      </c>
      <c r="L615" s="209">
        <v>0</v>
      </c>
      <c r="M615" s="14">
        <f t="shared" si="595"/>
        <v>0</v>
      </c>
      <c r="N615"/>
    </row>
    <row r="616" spans="1:15" ht="18" x14ac:dyDescent="0.25">
      <c r="B616" s="2" t="str">
        <f t="shared" si="594"/>
        <v>a</v>
      </c>
      <c r="C616" s="28" t="s">
        <v>0</v>
      </c>
      <c r="D616" s="29" t="s">
        <v>7</v>
      </c>
      <c r="E616" s="15">
        <f t="shared" ref="E616" si="614">E617+E618+E619+E620+E621+E622+E623</f>
        <v>5500</v>
      </c>
      <c r="F616" s="15">
        <f t="shared" ref="F616:I616" si="615">F617+F618+F619+F620+F621+F622+F623</f>
        <v>5263.9</v>
      </c>
      <c r="G616" s="15">
        <f t="shared" si="615"/>
        <v>4595.9891900000002</v>
      </c>
      <c r="H616" s="15">
        <f t="shared" si="615"/>
        <v>5600</v>
      </c>
      <c r="I616" s="15">
        <f t="shared" si="615"/>
        <v>5600</v>
      </c>
      <c r="J616" s="210">
        <f>J617+J618+J619+J620+J621+J622+J623</f>
        <v>5600</v>
      </c>
      <c r="K616" s="15">
        <f t="shared" si="592"/>
        <v>0</v>
      </c>
      <c r="L616" s="210">
        <f t="shared" ref="L616" si="616">L617+L618+L619+L620+L621+L622+L623</f>
        <v>6600</v>
      </c>
      <c r="M616" s="15">
        <f t="shared" si="595"/>
        <v>1000</v>
      </c>
    </row>
    <row r="617" spans="1:15" ht="15.75" hidden="1" x14ac:dyDescent="0.25">
      <c r="B617" s="2" t="str">
        <f t="shared" si="594"/>
        <v>b</v>
      </c>
      <c r="C617" s="8" t="s">
        <v>0</v>
      </c>
      <c r="D617" s="9" t="s">
        <v>8</v>
      </c>
      <c r="E617" s="16">
        <v>0</v>
      </c>
      <c r="F617" s="16">
        <v>0</v>
      </c>
      <c r="G617" s="16">
        <v>0</v>
      </c>
      <c r="H617" s="16">
        <v>0</v>
      </c>
      <c r="I617" s="16">
        <v>0</v>
      </c>
      <c r="J617" s="211">
        <v>0</v>
      </c>
      <c r="K617" s="16">
        <f t="shared" si="592"/>
        <v>0</v>
      </c>
      <c r="L617" s="211">
        <v>0</v>
      </c>
      <c r="M617" s="16">
        <f t="shared" si="595"/>
        <v>0</v>
      </c>
      <c r="N617"/>
    </row>
    <row r="618" spans="1:15" ht="15.75" hidden="1" x14ac:dyDescent="0.25">
      <c r="B618" s="2" t="str">
        <f t="shared" si="594"/>
        <v>b</v>
      </c>
      <c r="C618" s="8" t="s">
        <v>0</v>
      </c>
      <c r="D618" s="9" t="s">
        <v>9</v>
      </c>
      <c r="E618" s="16">
        <v>0</v>
      </c>
      <c r="F618" s="16">
        <v>0</v>
      </c>
      <c r="G618" s="16">
        <v>0</v>
      </c>
      <c r="H618" s="16">
        <v>0</v>
      </c>
      <c r="I618" s="16">
        <v>0</v>
      </c>
      <c r="J618" s="211">
        <v>0</v>
      </c>
      <c r="K618" s="16">
        <f t="shared" si="592"/>
        <v>0</v>
      </c>
      <c r="L618" s="211">
        <v>0</v>
      </c>
      <c r="M618" s="16">
        <f t="shared" si="595"/>
        <v>0</v>
      </c>
      <c r="N618"/>
    </row>
    <row r="619" spans="1:15" ht="15.75" hidden="1" x14ac:dyDescent="0.25">
      <c r="B619" s="2" t="str">
        <f t="shared" si="594"/>
        <v>b</v>
      </c>
      <c r="C619" s="8" t="s">
        <v>0</v>
      </c>
      <c r="D619" s="9" t="s">
        <v>10</v>
      </c>
      <c r="E619" s="16">
        <v>0</v>
      </c>
      <c r="F619" s="16">
        <v>0</v>
      </c>
      <c r="G619" s="16">
        <v>0</v>
      </c>
      <c r="H619" s="16">
        <v>0</v>
      </c>
      <c r="I619" s="16">
        <v>0</v>
      </c>
      <c r="J619" s="211">
        <v>0</v>
      </c>
      <c r="K619" s="16">
        <f t="shared" si="592"/>
        <v>0</v>
      </c>
      <c r="L619" s="211">
        <v>0</v>
      </c>
      <c r="M619" s="16">
        <f t="shared" si="595"/>
        <v>0</v>
      </c>
      <c r="N619"/>
    </row>
    <row r="620" spans="1:15" ht="15.75" hidden="1" x14ac:dyDescent="0.25">
      <c r="B620" s="2" t="str">
        <f t="shared" si="594"/>
        <v>b</v>
      </c>
      <c r="C620" s="8" t="s">
        <v>0</v>
      </c>
      <c r="D620" s="9" t="s">
        <v>11</v>
      </c>
      <c r="E620" s="16">
        <v>0</v>
      </c>
      <c r="F620" s="16">
        <v>0</v>
      </c>
      <c r="G620" s="16">
        <v>0</v>
      </c>
      <c r="H620" s="16">
        <v>0</v>
      </c>
      <c r="I620" s="16">
        <v>0</v>
      </c>
      <c r="J620" s="211">
        <v>0</v>
      </c>
      <c r="K620" s="16">
        <f t="shared" si="592"/>
        <v>0</v>
      </c>
      <c r="L620" s="211">
        <v>0</v>
      </c>
      <c r="M620" s="16">
        <f t="shared" si="595"/>
        <v>0</v>
      </c>
      <c r="N620"/>
    </row>
    <row r="621" spans="1:15" ht="15.75" hidden="1" x14ac:dyDescent="0.25">
      <c r="B621" s="2" t="str">
        <f t="shared" si="594"/>
        <v>b</v>
      </c>
      <c r="C621" s="8" t="s">
        <v>0</v>
      </c>
      <c r="D621" s="9" t="s">
        <v>12</v>
      </c>
      <c r="E621" s="16">
        <v>0</v>
      </c>
      <c r="F621" s="16">
        <v>0</v>
      </c>
      <c r="G621" s="16">
        <v>0</v>
      </c>
      <c r="H621" s="16">
        <v>0</v>
      </c>
      <c r="I621" s="16">
        <v>0</v>
      </c>
      <c r="J621" s="211">
        <v>0</v>
      </c>
      <c r="K621" s="16">
        <f t="shared" si="592"/>
        <v>0</v>
      </c>
      <c r="L621" s="211">
        <v>0</v>
      </c>
      <c r="M621" s="16">
        <f t="shared" si="595"/>
        <v>0</v>
      </c>
      <c r="N621"/>
    </row>
    <row r="622" spans="1:15" ht="15.75" hidden="1" x14ac:dyDescent="0.25">
      <c r="B622" s="2" t="str">
        <f t="shared" si="594"/>
        <v>b</v>
      </c>
      <c r="C622" s="8" t="s">
        <v>0</v>
      </c>
      <c r="D622" s="9" t="s">
        <v>13</v>
      </c>
      <c r="E622" s="16">
        <v>0</v>
      </c>
      <c r="F622" s="16">
        <v>0</v>
      </c>
      <c r="G622" s="16">
        <v>0</v>
      </c>
      <c r="H622" s="16">
        <v>0</v>
      </c>
      <c r="I622" s="16">
        <v>0</v>
      </c>
      <c r="J622" s="211">
        <v>0</v>
      </c>
      <c r="K622" s="16">
        <f t="shared" si="592"/>
        <v>0</v>
      </c>
      <c r="L622" s="211">
        <v>0</v>
      </c>
      <c r="M622" s="16">
        <f t="shared" si="595"/>
        <v>0</v>
      </c>
      <c r="N622"/>
    </row>
    <row r="623" spans="1:15" ht="18" x14ac:dyDescent="0.25">
      <c r="B623" s="2" t="str">
        <f t="shared" si="594"/>
        <v>a</v>
      </c>
      <c r="C623" s="30" t="s">
        <v>0</v>
      </c>
      <c r="D623" s="31" t="s">
        <v>14</v>
      </c>
      <c r="E623" s="16">
        <f t="shared" ref="E623" si="617">E624+E625</f>
        <v>5500</v>
      </c>
      <c r="F623" s="16">
        <f t="shared" ref="F623:I623" si="618">F624+F625</f>
        <v>5263.9</v>
      </c>
      <c r="G623" s="16">
        <f t="shared" si="618"/>
        <v>4595.9891900000002</v>
      </c>
      <c r="H623" s="16">
        <f t="shared" si="618"/>
        <v>5600</v>
      </c>
      <c r="I623" s="16">
        <f t="shared" si="618"/>
        <v>5600</v>
      </c>
      <c r="J623" s="211">
        <f>J624+J625</f>
        <v>5600</v>
      </c>
      <c r="K623" s="16">
        <f t="shared" si="592"/>
        <v>0</v>
      </c>
      <c r="L623" s="211">
        <f t="shared" ref="L623" si="619">L624+L625</f>
        <v>6600</v>
      </c>
      <c r="M623" s="16">
        <f t="shared" si="595"/>
        <v>1000</v>
      </c>
    </row>
    <row r="624" spans="1:15" ht="36" x14ac:dyDescent="0.25">
      <c r="B624" s="2" t="str">
        <f t="shared" si="594"/>
        <v>a</v>
      </c>
      <c r="C624" s="33" t="s">
        <v>0</v>
      </c>
      <c r="D624" s="34" t="s">
        <v>15</v>
      </c>
      <c r="E624" s="17">
        <v>5500</v>
      </c>
      <c r="F624" s="17">
        <v>5263.9</v>
      </c>
      <c r="G624" s="17">
        <v>4595.9891900000002</v>
      </c>
      <c r="H624" s="17">
        <v>5600</v>
      </c>
      <c r="I624" s="17">
        <v>5600</v>
      </c>
      <c r="J624" s="212">
        <v>5600</v>
      </c>
      <c r="K624" s="17">
        <f t="shared" si="592"/>
        <v>0</v>
      </c>
      <c r="L624" s="212">
        <v>6600</v>
      </c>
      <c r="M624" s="17">
        <f t="shared" si="595"/>
        <v>1000</v>
      </c>
    </row>
    <row r="625" spans="2:15" ht="30" hidden="1" x14ac:dyDescent="0.25">
      <c r="B625" s="2" t="str">
        <f t="shared" si="594"/>
        <v>b</v>
      </c>
      <c r="C625" s="10" t="s">
        <v>0</v>
      </c>
      <c r="D625" s="11" t="s">
        <v>16</v>
      </c>
      <c r="E625" s="17">
        <v>0</v>
      </c>
      <c r="F625" s="17">
        <v>0</v>
      </c>
      <c r="G625" s="17">
        <v>0</v>
      </c>
      <c r="H625" s="17">
        <v>0</v>
      </c>
      <c r="I625" s="17">
        <v>0</v>
      </c>
      <c r="J625" s="212">
        <v>0</v>
      </c>
      <c r="K625" s="17">
        <f t="shared" si="592"/>
        <v>0</v>
      </c>
      <c r="L625" s="212">
        <v>0</v>
      </c>
      <c r="M625" s="17">
        <f t="shared" si="595"/>
        <v>0</v>
      </c>
      <c r="N625"/>
    </row>
    <row r="626" spans="2:15" ht="15.75" hidden="1" x14ac:dyDescent="0.25">
      <c r="B626" s="2" t="str">
        <f t="shared" si="594"/>
        <v>b</v>
      </c>
      <c r="C626" s="6" t="s">
        <v>0</v>
      </c>
      <c r="D626" s="7" t="s">
        <v>17</v>
      </c>
      <c r="E626" s="15">
        <v>0</v>
      </c>
      <c r="F626" s="15">
        <v>0</v>
      </c>
      <c r="G626" s="15">
        <v>0</v>
      </c>
      <c r="H626" s="15">
        <v>0</v>
      </c>
      <c r="I626" s="15">
        <v>0</v>
      </c>
      <c r="J626" s="210">
        <v>0</v>
      </c>
      <c r="K626" s="15">
        <f t="shared" si="592"/>
        <v>0</v>
      </c>
      <c r="L626" s="210">
        <v>0</v>
      </c>
      <c r="M626" s="15">
        <f t="shared" si="595"/>
        <v>0</v>
      </c>
      <c r="N626"/>
    </row>
    <row r="627" spans="2:15" ht="15.75" hidden="1" x14ac:dyDescent="0.25">
      <c r="B627" s="2" t="str">
        <f t="shared" si="594"/>
        <v>b</v>
      </c>
      <c r="C627" s="6" t="s">
        <v>0</v>
      </c>
      <c r="D627" s="7" t="s">
        <v>18</v>
      </c>
      <c r="E627" s="15">
        <v>0</v>
      </c>
      <c r="F627" s="15">
        <v>0</v>
      </c>
      <c r="G627" s="15">
        <v>0</v>
      </c>
      <c r="H627" s="15">
        <v>0</v>
      </c>
      <c r="I627" s="15">
        <v>0</v>
      </c>
      <c r="J627" s="210">
        <v>0</v>
      </c>
      <c r="K627" s="15">
        <f t="shared" si="592"/>
        <v>0</v>
      </c>
      <c r="L627" s="210">
        <v>0</v>
      </c>
      <c r="M627" s="15">
        <f t="shared" si="595"/>
        <v>0</v>
      </c>
      <c r="N627"/>
    </row>
    <row r="628" spans="2:15" ht="15.75" hidden="1" x14ac:dyDescent="0.25">
      <c r="B628" s="2" t="str">
        <f t="shared" si="594"/>
        <v>b</v>
      </c>
      <c r="C628" s="6" t="s">
        <v>0</v>
      </c>
      <c r="D628" s="7" t="s">
        <v>19</v>
      </c>
      <c r="E628" s="15">
        <v>0</v>
      </c>
      <c r="F628" s="15">
        <v>0</v>
      </c>
      <c r="G628" s="15">
        <v>0</v>
      </c>
      <c r="H628" s="15">
        <v>0</v>
      </c>
      <c r="I628" s="15">
        <v>0</v>
      </c>
      <c r="J628" s="210">
        <v>0</v>
      </c>
      <c r="K628" s="15">
        <f t="shared" si="592"/>
        <v>0</v>
      </c>
      <c r="L628" s="210">
        <v>0</v>
      </c>
      <c r="M628" s="15">
        <f t="shared" si="595"/>
        <v>0</v>
      </c>
      <c r="N628"/>
    </row>
    <row r="629" spans="2:15" ht="18" x14ac:dyDescent="0.25">
      <c r="B629" s="2" t="str">
        <f t="shared" si="594"/>
        <v>a</v>
      </c>
      <c r="C629" s="24" t="s">
        <v>86</v>
      </c>
      <c r="D629" s="25" t="s">
        <v>87</v>
      </c>
      <c r="E629" s="13">
        <f t="shared" ref="E629" si="620">E632+E642+E643+E644</f>
        <v>50</v>
      </c>
      <c r="F629" s="13">
        <f t="shared" ref="F629:I629" si="621">F632+F642+F643+F644</f>
        <v>48</v>
      </c>
      <c r="G629" s="13">
        <f t="shared" si="621"/>
        <v>40</v>
      </c>
      <c r="H629" s="13">
        <f t="shared" si="621"/>
        <v>50</v>
      </c>
      <c r="I629" s="13">
        <f t="shared" si="621"/>
        <v>50</v>
      </c>
      <c r="J629" s="208">
        <f>J632+J642+J643+J644</f>
        <v>50</v>
      </c>
      <c r="K629" s="13">
        <f t="shared" si="592"/>
        <v>0</v>
      </c>
      <c r="L629" s="208">
        <f t="shared" ref="L629" si="622">L632+L642+L643+L644</f>
        <v>50</v>
      </c>
      <c r="M629" s="13">
        <f t="shared" si="595"/>
        <v>0</v>
      </c>
      <c r="O629" s="2" t="s">
        <v>577</v>
      </c>
    </row>
    <row r="630" spans="2:15" ht="15.75" hidden="1" x14ac:dyDescent="0.25">
      <c r="B630" s="2" t="str">
        <f t="shared" si="594"/>
        <v>b</v>
      </c>
      <c r="C630" s="4" t="s">
        <v>0</v>
      </c>
      <c r="D630" s="5" t="s">
        <v>5</v>
      </c>
      <c r="E630" s="14">
        <v>0</v>
      </c>
      <c r="F630" s="14">
        <v>0</v>
      </c>
      <c r="G630" s="14">
        <v>0</v>
      </c>
      <c r="H630" s="14">
        <v>0</v>
      </c>
      <c r="I630" s="14">
        <v>0</v>
      </c>
      <c r="J630" s="209">
        <v>0</v>
      </c>
      <c r="K630" s="14">
        <f t="shared" si="592"/>
        <v>0</v>
      </c>
      <c r="L630" s="209">
        <v>0</v>
      </c>
      <c r="M630" s="14">
        <f t="shared" si="595"/>
        <v>0</v>
      </c>
      <c r="N630"/>
    </row>
    <row r="631" spans="2:15" ht="15.75" hidden="1" x14ac:dyDescent="0.25">
      <c r="B631" s="2" t="str">
        <f t="shared" si="594"/>
        <v>b</v>
      </c>
      <c r="C631" s="4" t="s">
        <v>0</v>
      </c>
      <c r="D631" s="5" t="s">
        <v>6</v>
      </c>
      <c r="E631" s="14">
        <v>0</v>
      </c>
      <c r="F631" s="14">
        <v>0</v>
      </c>
      <c r="G631" s="14">
        <v>0</v>
      </c>
      <c r="H631" s="14">
        <v>0</v>
      </c>
      <c r="I631" s="14">
        <v>0</v>
      </c>
      <c r="J631" s="209">
        <v>0</v>
      </c>
      <c r="K631" s="14">
        <f t="shared" si="592"/>
        <v>0</v>
      </c>
      <c r="L631" s="209">
        <v>0</v>
      </c>
      <c r="M631" s="14">
        <f t="shared" si="595"/>
        <v>0</v>
      </c>
      <c r="N631"/>
    </row>
    <row r="632" spans="2:15" ht="18" x14ac:dyDescent="0.25">
      <c r="B632" s="2" t="str">
        <f t="shared" si="594"/>
        <v>a</v>
      </c>
      <c r="C632" s="28" t="s">
        <v>0</v>
      </c>
      <c r="D632" s="29" t="s">
        <v>7</v>
      </c>
      <c r="E632" s="15">
        <f t="shared" ref="E632" si="623">E633+E634+E635+E636+E637+E638+E639</f>
        <v>50</v>
      </c>
      <c r="F632" s="15">
        <f t="shared" ref="F632:I632" si="624">F633+F634+F635+F636+F637+F638+F639</f>
        <v>48</v>
      </c>
      <c r="G632" s="15">
        <f t="shared" si="624"/>
        <v>40</v>
      </c>
      <c r="H632" s="15">
        <f t="shared" si="624"/>
        <v>50</v>
      </c>
      <c r="I632" s="15">
        <f t="shared" si="624"/>
        <v>50</v>
      </c>
      <c r="J632" s="210">
        <f>J633+J634+J635+J636+J637+J638+J639</f>
        <v>50</v>
      </c>
      <c r="K632" s="15">
        <f t="shared" si="592"/>
        <v>0</v>
      </c>
      <c r="L632" s="210">
        <f t="shared" ref="L632" si="625">L633+L634+L635+L636+L637+L638+L639</f>
        <v>50</v>
      </c>
      <c r="M632" s="15">
        <f t="shared" si="595"/>
        <v>0</v>
      </c>
    </row>
    <row r="633" spans="2:15" ht="15.75" hidden="1" x14ac:dyDescent="0.25">
      <c r="B633" s="2" t="str">
        <f t="shared" si="594"/>
        <v>b</v>
      </c>
      <c r="C633" s="8" t="s">
        <v>0</v>
      </c>
      <c r="D633" s="9" t="s">
        <v>8</v>
      </c>
      <c r="E633" s="16">
        <v>0</v>
      </c>
      <c r="F633" s="16">
        <v>0</v>
      </c>
      <c r="G633" s="16">
        <v>0</v>
      </c>
      <c r="H633" s="16">
        <v>0</v>
      </c>
      <c r="I633" s="16">
        <v>0</v>
      </c>
      <c r="J633" s="211">
        <v>0</v>
      </c>
      <c r="K633" s="16">
        <f t="shared" si="592"/>
        <v>0</v>
      </c>
      <c r="L633" s="211">
        <v>0</v>
      </c>
      <c r="M633" s="16">
        <f t="shared" si="595"/>
        <v>0</v>
      </c>
      <c r="N633"/>
    </row>
    <row r="634" spans="2:15" ht="15.75" hidden="1" x14ac:dyDescent="0.25">
      <c r="B634" s="2" t="str">
        <f t="shared" si="594"/>
        <v>b</v>
      </c>
      <c r="C634" s="8" t="s">
        <v>0</v>
      </c>
      <c r="D634" s="9" t="s">
        <v>9</v>
      </c>
      <c r="E634" s="16">
        <v>0</v>
      </c>
      <c r="F634" s="16">
        <v>0</v>
      </c>
      <c r="G634" s="16">
        <v>0</v>
      </c>
      <c r="H634" s="16">
        <v>0</v>
      </c>
      <c r="I634" s="16">
        <v>0</v>
      </c>
      <c r="J634" s="211">
        <v>0</v>
      </c>
      <c r="K634" s="16">
        <f t="shared" si="592"/>
        <v>0</v>
      </c>
      <c r="L634" s="211">
        <v>0</v>
      </c>
      <c r="M634" s="16">
        <f t="shared" si="595"/>
        <v>0</v>
      </c>
      <c r="N634"/>
    </row>
    <row r="635" spans="2:15" ht="15.75" hidden="1" x14ac:dyDescent="0.25">
      <c r="B635" s="2" t="str">
        <f t="shared" si="594"/>
        <v>b</v>
      </c>
      <c r="C635" s="8" t="s">
        <v>0</v>
      </c>
      <c r="D635" s="9" t="s">
        <v>10</v>
      </c>
      <c r="E635" s="16">
        <v>0</v>
      </c>
      <c r="F635" s="16">
        <v>0</v>
      </c>
      <c r="G635" s="16">
        <v>0</v>
      </c>
      <c r="H635" s="16">
        <v>0</v>
      </c>
      <c r="I635" s="16">
        <v>0</v>
      </c>
      <c r="J635" s="211">
        <v>0</v>
      </c>
      <c r="K635" s="16">
        <f t="shared" si="592"/>
        <v>0</v>
      </c>
      <c r="L635" s="211">
        <v>0</v>
      </c>
      <c r="M635" s="16">
        <f t="shared" si="595"/>
        <v>0</v>
      </c>
      <c r="N635"/>
    </row>
    <row r="636" spans="2:15" ht="15.75" hidden="1" x14ac:dyDescent="0.25">
      <c r="B636" s="2" t="str">
        <f t="shared" si="594"/>
        <v>b</v>
      </c>
      <c r="C636" s="8" t="s">
        <v>0</v>
      </c>
      <c r="D636" s="9" t="s">
        <v>11</v>
      </c>
      <c r="E636" s="16">
        <v>0</v>
      </c>
      <c r="F636" s="16">
        <v>0</v>
      </c>
      <c r="G636" s="16">
        <v>0</v>
      </c>
      <c r="H636" s="16">
        <v>0</v>
      </c>
      <c r="I636" s="16">
        <v>0</v>
      </c>
      <c r="J636" s="211">
        <v>0</v>
      </c>
      <c r="K636" s="16">
        <f t="shared" si="592"/>
        <v>0</v>
      </c>
      <c r="L636" s="211">
        <v>0</v>
      </c>
      <c r="M636" s="16">
        <f t="shared" si="595"/>
        <v>0</v>
      </c>
      <c r="N636"/>
    </row>
    <row r="637" spans="2:15" ht="15.75" hidden="1" x14ac:dyDescent="0.25">
      <c r="B637" s="2" t="str">
        <f t="shared" si="594"/>
        <v>b</v>
      </c>
      <c r="C637" s="8" t="s">
        <v>0</v>
      </c>
      <c r="D637" s="9" t="s">
        <v>12</v>
      </c>
      <c r="E637" s="16">
        <v>0</v>
      </c>
      <c r="F637" s="16">
        <v>0</v>
      </c>
      <c r="G637" s="16">
        <v>0</v>
      </c>
      <c r="H637" s="16">
        <v>0</v>
      </c>
      <c r="I637" s="16">
        <v>0</v>
      </c>
      <c r="J637" s="211">
        <v>0</v>
      </c>
      <c r="K637" s="16">
        <f t="shared" si="592"/>
        <v>0</v>
      </c>
      <c r="L637" s="211">
        <v>0</v>
      </c>
      <c r="M637" s="16">
        <f t="shared" si="595"/>
        <v>0</v>
      </c>
      <c r="N637"/>
    </row>
    <row r="638" spans="2:15" ht="18" x14ac:dyDescent="0.25">
      <c r="B638" s="2" t="str">
        <f t="shared" si="594"/>
        <v>a</v>
      </c>
      <c r="C638" s="30" t="s">
        <v>0</v>
      </c>
      <c r="D638" s="31" t="s">
        <v>13</v>
      </c>
      <c r="E638" s="16">
        <v>50</v>
      </c>
      <c r="F638" s="16">
        <v>48</v>
      </c>
      <c r="G638" s="16">
        <v>40</v>
      </c>
      <c r="H638" s="16">
        <v>50</v>
      </c>
      <c r="I638" s="16">
        <v>50</v>
      </c>
      <c r="J638" s="211">
        <v>50</v>
      </c>
      <c r="K638" s="16">
        <f t="shared" si="592"/>
        <v>0</v>
      </c>
      <c r="L638" s="211">
        <v>50</v>
      </c>
      <c r="M638" s="16">
        <f t="shared" si="595"/>
        <v>0</v>
      </c>
    </row>
    <row r="639" spans="2:15" ht="15.75" hidden="1" x14ac:dyDescent="0.25">
      <c r="B639" s="2" t="str">
        <f t="shared" si="594"/>
        <v>b</v>
      </c>
      <c r="C639" s="8" t="s">
        <v>0</v>
      </c>
      <c r="D639" s="9" t="s">
        <v>14</v>
      </c>
      <c r="E639" s="16">
        <f t="shared" ref="E639" si="626">E640+E641</f>
        <v>0</v>
      </c>
      <c r="F639" s="16">
        <f t="shared" ref="F639:I639" si="627">F640+F641</f>
        <v>0</v>
      </c>
      <c r="G639" s="16">
        <f t="shared" si="627"/>
        <v>0</v>
      </c>
      <c r="H639" s="16">
        <f t="shared" si="627"/>
        <v>0</v>
      </c>
      <c r="I639" s="16">
        <f t="shared" si="627"/>
        <v>0</v>
      </c>
      <c r="J639" s="211">
        <f>J640+J641</f>
        <v>0</v>
      </c>
      <c r="K639" s="16">
        <f t="shared" si="592"/>
        <v>0</v>
      </c>
      <c r="L639" s="211">
        <f t="shared" ref="L639" si="628">L640+L641</f>
        <v>0</v>
      </c>
      <c r="M639" s="16">
        <f t="shared" si="595"/>
        <v>0</v>
      </c>
      <c r="N639"/>
    </row>
    <row r="640" spans="2:15" ht="30" hidden="1" x14ac:dyDescent="0.25">
      <c r="B640" s="2" t="str">
        <f t="shared" si="594"/>
        <v>b</v>
      </c>
      <c r="C640" s="10" t="s">
        <v>0</v>
      </c>
      <c r="D640" s="11" t="s">
        <v>15</v>
      </c>
      <c r="E640" s="17">
        <v>0</v>
      </c>
      <c r="F640" s="17">
        <v>0</v>
      </c>
      <c r="G640" s="17">
        <v>0</v>
      </c>
      <c r="H640" s="17">
        <v>0</v>
      </c>
      <c r="I640" s="17">
        <v>0</v>
      </c>
      <c r="J640" s="212">
        <v>0</v>
      </c>
      <c r="K640" s="17">
        <f t="shared" si="592"/>
        <v>0</v>
      </c>
      <c r="L640" s="212">
        <v>0</v>
      </c>
      <c r="M640" s="17">
        <f t="shared" si="595"/>
        <v>0</v>
      </c>
      <c r="N640"/>
    </row>
    <row r="641" spans="2:15" ht="30" hidden="1" x14ac:dyDescent="0.25">
      <c r="B641" s="2" t="str">
        <f t="shared" si="594"/>
        <v>b</v>
      </c>
      <c r="C641" s="10" t="s">
        <v>0</v>
      </c>
      <c r="D641" s="11" t="s">
        <v>16</v>
      </c>
      <c r="E641" s="17">
        <v>0</v>
      </c>
      <c r="F641" s="17">
        <v>0</v>
      </c>
      <c r="G641" s="17">
        <v>0</v>
      </c>
      <c r="H641" s="17">
        <v>0</v>
      </c>
      <c r="I641" s="17">
        <v>0</v>
      </c>
      <c r="J641" s="212">
        <v>0</v>
      </c>
      <c r="K641" s="17">
        <f t="shared" si="592"/>
        <v>0</v>
      </c>
      <c r="L641" s="212">
        <v>0</v>
      </c>
      <c r="M641" s="17">
        <f t="shared" si="595"/>
        <v>0</v>
      </c>
      <c r="N641"/>
    </row>
    <row r="642" spans="2:15" ht="15.75" hidden="1" x14ac:dyDescent="0.25">
      <c r="B642" s="2" t="str">
        <f t="shared" si="594"/>
        <v>b</v>
      </c>
      <c r="C642" s="6" t="s">
        <v>0</v>
      </c>
      <c r="D642" s="7" t="s">
        <v>17</v>
      </c>
      <c r="E642" s="15">
        <v>0</v>
      </c>
      <c r="F642" s="15">
        <v>0</v>
      </c>
      <c r="G642" s="15">
        <v>0</v>
      </c>
      <c r="H642" s="15">
        <v>0</v>
      </c>
      <c r="I642" s="15">
        <v>0</v>
      </c>
      <c r="J642" s="210">
        <v>0</v>
      </c>
      <c r="K642" s="15">
        <f t="shared" si="592"/>
        <v>0</v>
      </c>
      <c r="L642" s="210">
        <v>0</v>
      </c>
      <c r="M642" s="15">
        <f t="shared" si="595"/>
        <v>0</v>
      </c>
      <c r="N642"/>
    </row>
    <row r="643" spans="2:15" ht="15.75" hidden="1" x14ac:dyDescent="0.25">
      <c r="B643" s="2" t="str">
        <f t="shared" si="594"/>
        <v>b</v>
      </c>
      <c r="C643" s="6" t="s">
        <v>0</v>
      </c>
      <c r="D643" s="7" t="s">
        <v>18</v>
      </c>
      <c r="E643" s="15">
        <v>0</v>
      </c>
      <c r="F643" s="15">
        <v>0</v>
      </c>
      <c r="G643" s="15">
        <v>0</v>
      </c>
      <c r="H643" s="15">
        <v>0</v>
      </c>
      <c r="I643" s="15">
        <v>0</v>
      </c>
      <c r="J643" s="210">
        <v>0</v>
      </c>
      <c r="K643" s="15">
        <f t="shared" si="592"/>
        <v>0</v>
      </c>
      <c r="L643" s="210">
        <v>0</v>
      </c>
      <c r="M643" s="15">
        <f t="shared" si="595"/>
        <v>0</v>
      </c>
      <c r="N643"/>
    </row>
    <row r="644" spans="2:15" ht="15.75" hidden="1" x14ac:dyDescent="0.25">
      <c r="B644" s="2" t="str">
        <f t="shared" si="594"/>
        <v>b</v>
      </c>
      <c r="C644" s="6" t="s">
        <v>0</v>
      </c>
      <c r="D644" s="7" t="s">
        <v>19</v>
      </c>
      <c r="E644" s="15">
        <v>0</v>
      </c>
      <c r="F644" s="15">
        <v>0</v>
      </c>
      <c r="G644" s="15">
        <v>0</v>
      </c>
      <c r="H644" s="15">
        <v>0</v>
      </c>
      <c r="I644" s="15">
        <v>0</v>
      </c>
      <c r="J644" s="210">
        <v>0</v>
      </c>
      <c r="K644" s="15">
        <f t="shared" si="592"/>
        <v>0</v>
      </c>
      <c r="L644" s="210">
        <v>0</v>
      </c>
      <c r="M644" s="15">
        <f t="shared" si="595"/>
        <v>0</v>
      </c>
      <c r="N644"/>
    </row>
    <row r="645" spans="2:15" ht="36" x14ac:dyDescent="0.25">
      <c r="B645" s="2" t="str">
        <f t="shared" si="594"/>
        <v>a</v>
      </c>
      <c r="C645" s="24" t="s">
        <v>88</v>
      </c>
      <c r="D645" s="25" t="s">
        <v>89</v>
      </c>
      <c r="E645" s="13">
        <f t="shared" ref="E645" si="629">E648+E658+E659+E660</f>
        <v>380</v>
      </c>
      <c r="F645" s="13">
        <f t="shared" ref="F645:I645" si="630">F648+F658+F659+F660</f>
        <v>450</v>
      </c>
      <c r="G645" s="13">
        <f t="shared" si="630"/>
        <v>353.30799999999999</v>
      </c>
      <c r="H645" s="13">
        <f t="shared" si="630"/>
        <v>450</v>
      </c>
      <c r="I645" s="13">
        <f t="shared" si="630"/>
        <v>450</v>
      </c>
      <c r="J645" s="208">
        <f>J648+J658+J659+J660</f>
        <v>450</v>
      </c>
      <c r="K645" s="13">
        <f t="shared" ref="K645:K708" si="631">J645-I645</f>
        <v>0</v>
      </c>
      <c r="L645" s="208">
        <f t="shared" ref="L645" si="632">L648+L658+L659+L660</f>
        <v>450</v>
      </c>
      <c r="M645" s="13">
        <f t="shared" si="595"/>
        <v>0</v>
      </c>
      <c r="O645" s="2" t="s">
        <v>577</v>
      </c>
    </row>
    <row r="646" spans="2:15" ht="15.75" hidden="1" x14ac:dyDescent="0.25">
      <c r="B646" s="2" t="str">
        <f t="shared" ref="B646:B709" si="633">IF((E646+F646+G646+I646++J646+K646+L646)&gt;0,"a","b")</f>
        <v>b</v>
      </c>
      <c r="C646" s="4" t="s">
        <v>0</v>
      </c>
      <c r="D646" s="5" t="s">
        <v>5</v>
      </c>
      <c r="E646" s="14">
        <v>0</v>
      </c>
      <c r="F646" s="14">
        <v>0</v>
      </c>
      <c r="G646" s="14">
        <v>0</v>
      </c>
      <c r="H646" s="14">
        <v>0</v>
      </c>
      <c r="I646" s="14">
        <v>0</v>
      </c>
      <c r="J646" s="209">
        <v>0</v>
      </c>
      <c r="K646" s="14">
        <f t="shared" si="631"/>
        <v>0</v>
      </c>
      <c r="L646" s="209">
        <v>0</v>
      </c>
      <c r="M646" s="14">
        <f t="shared" ref="M646:M709" si="634">L646-J646</f>
        <v>0</v>
      </c>
      <c r="N646"/>
    </row>
    <row r="647" spans="2:15" ht="15.75" hidden="1" x14ac:dyDescent="0.25">
      <c r="B647" s="2" t="str">
        <f t="shared" si="633"/>
        <v>b</v>
      </c>
      <c r="C647" s="4" t="s">
        <v>0</v>
      </c>
      <c r="D647" s="5" t="s">
        <v>6</v>
      </c>
      <c r="E647" s="14">
        <v>0</v>
      </c>
      <c r="F647" s="14">
        <v>0</v>
      </c>
      <c r="G647" s="14">
        <v>0</v>
      </c>
      <c r="H647" s="14">
        <v>0</v>
      </c>
      <c r="I647" s="14">
        <v>0</v>
      </c>
      <c r="J647" s="209">
        <v>0</v>
      </c>
      <c r="K647" s="14">
        <f t="shared" si="631"/>
        <v>0</v>
      </c>
      <c r="L647" s="209">
        <v>0</v>
      </c>
      <c r="M647" s="14">
        <f t="shared" si="634"/>
        <v>0</v>
      </c>
      <c r="N647"/>
    </row>
    <row r="648" spans="2:15" ht="18" x14ac:dyDescent="0.25">
      <c r="B648" s="2" t="str">
        <f t="shared" si="633"/>
        <v>a</v>
      </c>
      <c r="C648" s="28" t="s">
        <v>0</v>
      </c>
      <c r="D648" s="29" t="s">
        <v>7</v>
      </c>
      <c r="E648" s="15">
        <f t="shared" ref="E648" si="635">E649+E650+E651+E652+E653+E654+E655</f>
        <v>380</v>
      </c>
      <c r="F648" s="15">
        <f t="shared" ref="F648:I648" si="636">F649+F650+F651+F652+F653+F654+F655</f>
        <v>450</v>
      </c>
      <c r="G648" s="15">
        <f t="shared" si="636"/>
        <v>353.30799999999999</v>
      </c>
      <c r="H648" s="15">
        <f t="shared" si="636"/>
        <v>450</v>
      </c>
      <c r="I648" s="15">
        <f t="shared" si="636"/>
        <v>450</v>
      </c>
      <c r="J648" s="210">
        <f>J649+J650+J651+J652+J653+J654+J655</f>
        <v>450</v>
      </c>
      <c r="K648" s="15">
        <f t="shared" si="631"/>
        <v>0</v>
      </c>
      <c r="L648" s="210">
        <f t="shared" ref="L648" si="637">L649+L650+L651+L652+L653+L654+L655</f>
        <v>450</v>
      </c>
      <c r="M648" s="15">
        <f t="shared" si="634"/>
        <v>0</v>
      </c>
    </row>
    <row r="649" spans="2:15" ht="15.75" hidden="1" x14ac:dyDescent="0.25">
      <c r="B649" s="2" t="str">
        <f t="shared" si="633"/>
        <v>b</v>
      </c>
      <c r="C649" s="8" t="s">
        <v>0</v>
      </c>
      <c r="D649" s="9" t="s">
        <v>8</v>
      </c>
      <c r="E649" s="16">
        <v>0</v>
      </c>
      <c r="F649" s="16">
        <v>0</v>
      </c>
      <c r="G649" s="16">
        <v>0</v>
      </c>
      <c r="H649" s="16">
        <v>0</v>
      </c>
      <c r="I649" s="16">
        <v>0</v>
      </c>
      <c r="J649" s="211">
        <v>0</v>
      </c>
      <c r="K649" s="16">
        <f t="shared" si="631"/>
        <v>0</v>
      </c>
      <c r="L649" s="211">
        <v>0</v>
      </c>
      <c r="M649" s="16">
        <f t="shared" si="634"/>
        <v>0</v>
      </c>
      <c r="N649"/>
    </row>
    <row r="650" spans="2:15" ht="15.75" hidden="1" x14ac:dyDescent="0.25">
      <c r="B650" s="2" t="str">
        <f t="shared" si="633"/>
        <v>b</v>
      </c>
      <c r="C650" s="8" t="s">
        <v>0</v>
      </c>
      <c r="D650" s="9" t="s">
        <v>9</v>
      </c>
      <c r="E650" s="16">
        <v>0</v>
      </c>
      <c r="F650" s="16">
        <v>0</v>
      </c>
      <c r="G650" s="16">
        <v>0</v>
      </c>
      <c r="H650" s="16">
        <v>0</v>
      </c>
      <c r="I650" s="16">
        <v>0</v>
      </c>
      <c r="J650" s="211">
        <v>0</v>
      </c>
      <c r="K650" s="16">
        <f t="shared" si="631"/>
        <v>0</v>
      </c>
      <c r="L650" s="211">
        <v>0</v>
      </c>
      <c r="M650" s="16">
        <f t="shared" si="634"/>
        <v>0</v>
      </c>
      <c r="N650"/>
    </row>
    <row r="651" spans="2:15" ht="15.75" hidden="1" x14ac:dyDescent="0.25">
      <c r="B651" s="2" t="str">
        <f t="shared" si="633"/>
        <v>b</v>
      </c>
      <c r="C651" s="8" t="s">
        <v>0</v>
      </c>
      <c r="D651" s="9" t="s">
        <v>10</v>
      </c>
      <c r="E651" s="16">
        <v>0</v>
      </c>
      <c r="F651" s="16">
        <v>0</v>
      </c>
      <c r="G651" s="16">
        <v>0</v>
      </c>
      <c r="H651" s="16">
        <v>0</v>
      </c>
      <c r="I651" s="16">
        <v>0</v>
      </c>
      <c r="J651" s="211">
        <v>0</v>
      </c>
      <c r="K651" s="16">
        <f t="shared" si="631"/>
        <v>0</v>
      </c>
      <c r="L651" s="211">
        <v>0</v>
      </c>
      <c r="M651" s="16">
        <f t="shared" si="634"/>
        <v>0</v>
      </c>
      <c r="N651"/>
    </row>
    <row r="652" spans="2:15" ht="15.75" hidden="1" x14ac:dyDescent="0.25">
      <c r="B652" s="2" t="str">
        <f t="shared" si="633"/>
        <v>b</v>
      </c>
      <c r="C652" s="8" t="s">
        <v>0</v>
      </c>
      <c r="D652" s="9" t="s">
        <v>11</v>
      </c>
      <c r="E652" s="16">
        <v>0</v>
      </c>
      <c r="F652" s="16">
        <v>0</v>
      </c>
      <c r="G652" s="16">
        <v>0</v>
      </c>
      <c r="H652" s="16">
        <v>0</v>
      </c>
      <c r="I652" s="16">
        <v>0</v>
      </c>
      <c r="J652" s="211">
        <v>0</v>
      </c>
      <c r="K652" s="16">
        <f t="shared" si="631"/>
        <v>0</v>
      </c>
      <c r="L652" s="211">
        <v>0</v>
      </c>
      <c r="M652" s="16">
        <f t="shared" si="634"/>
        <v>0</v>
      </c>
      <c r="N652"/>
    </row>
    <row r="653" spans="2:15" ht="15.75" hidden="1" x14ac:dyDescent="0.25">
      <c r="B653" s="2" t="str">
        <f t="shared" si="633"/>
        <v>b</v>
      </c>
      <c r="C653" s="8" t="s">
        <v>0</v>
      </c>
      <c r="D653" s="9" t="s">
        <v>12</v>
      </c>
      <c r="E653" s="16">
        <v>0</v>
      </c>
      <c r="F653" s="16">
        <v>0</v>
      </c>
      <c r="G653" s="16">
        <v>0</v>
      </c>
      <c r="H653" s="16">
        <v>0</v>
      </c>
      <c r="I653" s="16">
        <v>0</v>
      </c>
      <c r="J653" s="211">
        <v>0</v>
      </c>
      <c r="K653" s="16">
        <f t="shared" si="631"/>
        <v>0</v>
      </c>
      <c r="L653" s="211">
        <v>0</v>
      </c>
      <c r="M653" s="16">
        <f t="shared" si="634"/>
        <v>0</v>
      </c>
      <c r="N653"/>
    </row>
    <row r="654" spans="2:15" ht="18" x14ac:dyDescent="0.25">
      <c r="B654" s="2" t="str">
        <f t="shared" si="633"/>
        <v>a</v>
      </c>
      <c r="C654" s="30" t="s">
        <v>0</v>
      </c>
      <c r="D654" s="31" t="s">
        <v>13</v>
      </c>
      <c r="E654" s="16">
        <v>380</v>
      </c>
      <c r="F654" s="16">
        <v>450</v>
      </c>
      <c r="G654" s="16">
        <v>353.30799999999999</v>
      </c>
      <c r="H654" s="16">
        <v>450</v>
      </c>
      <c r="I654" s="16">
        <v>450</v>
      </c>
      <c r="J654" s="211">
        <v>450</v>
      </c>
      <c r="K654" s="16">
        <f t="shared" si="631"/>
        <v>0</v>
      </c>
      <c r="L654" s="211">
        <v>450</v>
      </c>
      <c r="M654" s="16">
        <f t="shared" si="634"/>
        <v>0</v>
      </c>
    </row>
    <row r="655" spans="2:15" ht="15.75" hidden="1" x14ac:dyDescent="0.25">
      <c r="B655" s="2" t="str">
        <f t="shared" si="633"/>
        <v>b</v>
      </c>
      <c r="C655" s="8" t="s">
        <v>0</v>
      </c>
      <c r="D655" s="9" t="s">
        <v>14</v>
      </c>
      <c r="E655" s="16">
        <f t="shared" ref="E655" si="638">E656+E657</f>
        <v>0</v>
      </c>
      <c r="F655" s="16">
        <f t="shared" ref="F655:I655" si="639">F656+F657</f>
        <v>0</v>
      </c>
      <c r="G655" s="16">
        <f t="shared" si="639"/>
        <v>0</v>
      </c>
      <c r="H655" s="16">
        <f t="shared" si="639"/>
        <v>0</v>
      </c>
      <c r="I655" s="16">
        <f t="shared" si="639"/>
        <v>0</v>
      </c>
      <c r="J655" s="211">
        <f>J656+J657</f>
        <v>0</v>
      </c>
      <c r="K655" s="16">
        <f t="shared" si="631"/>
        <v>0</v>
      </c>
      <c r="L655" s="211">
        <f t="shared" ref="L655" si="640">L656+L657</f>
        <v>0</v>
      </c>
      <c r="M655" s="16">
        <f t="shared" si="634"/>
        <v>0</v>
      </c>
      <c r="N655"/>
    </row>
    <row r="656" spans="2:15" ht="30" hidden="1" x14ac:dyDescent="0.25">
      <c r="B656" s="2" t="str">
        <f t="shared" si="633"/>
        <v>b</v>
      </c>
      <c r="C656" s="10" t="s">
        <v>0</v>
      </c>
      <c r="D656" s="11" t="s">
        <v>15</v>
      </c>
      <c r="E656" s="17">
        <v>0</v>
      </c>
      <c r="F656" s="17">
        <v>0</v>
      </c>
      <c r="G656" s="17">
        <v>0</v>
      </c>
      <c r="H656" s="17">
        <v>0</v>
      </c>
      <c r="I656" s="17">
        <v>0</v>
      </c>
      <c r="J656" s="212">
        <v>0</v>
      </c>
      <c r="K656" s="17">
        <f t="shared" si="631"/>
        <v>0</v>
      </c>
      <c r="L656" s="212">
        <v>0</v>
      </c>
      <c r="M656" s="17">
        <f t="shared" si="634"/>
        <v>0</v>
      </c>
      <c r="N656"/>
    </row>
    <row r="657" spans="2:15" ht="30" hidden="1" x14ac:dyDescent="0.25">
      <c r="B657" s="2" t="str">
        <f t="shared" si="633"/>
        <v>b</v>
      </c>
      <c r="C657" s="10" t="s">
        <v>0</v>
      </c>
      <c r="D657" s="11" t="s">
        <v>16</v>
      </c>
      <c r="E657" s="17">
        <v>0</v>
      </c>
      <c r="F657" s="17">
        <v>0</v>
      </c>
      <c r="G657" s="17">
        <v>0</v>
      </c>
      <c r="H657" s="17">
        <v>0</v>
      </c>
      <c r="I657" s="17">
        <v>0</v>
      </c>
      <c r="J657" s="212">
        <v>0</v>
      </c>
      <c r="K657" s="17">
        <f t="shared" si="631"/>
        <v>0</v>
      </c>
      <c r="L657" s="212">
        <v>0</v>
      </c>
      <c r="M657" s="17">
        <f t="shared" si="634"/>
        <v>0</v>
      </c>
      <c r="N657"/>
    </row>
    <row r="658" spans="2:15" ht="15.75" hidden="1" x14ac:dyDescent="0.25">
      <c r="B658" s="2" t="str">
        <f t="shared" si="633"/>
        <v>b</v>
      </c>
      <c r="C658" s="6" t="s">
        <v>0</v>
      </c>
      <c r="D658" s="7" t="s">
        <v>17</v>
      </c>
      <c r="E658" s="15">
        <v>0</v>
      </c>
      <c r="F658" s="15">
        <v>0</v>
      </c>
      <c r="G658" s="15">
        <v>0</v>
      </c>
      <c r="H658" s="15">
        <v>0</v>
      </c>
      <c r="I658" s="15">
        <v>0</v>
      </c>
      <c r="J658" s="210">
        <v>0</v>
      </c>
      <c r="K658" s="15">
        <f t="shared" si="631"/>
        <v>0</v>
      </c>
      <c r="L658" s="210">
        <v>0</v>
      </c>
      <c r="M658" s="15">
        <f t="shared" si="634"/>
        <v>0</v>
      </c>
      <c r="N658"/>
    </row>
    <row r="659" spans="2:15" ht="15.75" hidden="1" x14ac:dyDescent="0.25">
      <c r="B659" s="2" t="str">
        <f t="shared" si="633"/>
        <v>b</v>
      </c>
      <c r="C659" s="6" t="s">
        <v>0</v>
      </c>
      <c r="D659" s="7" t="s">
        <v>18</v>
      </c>
      <c r="E659" s="15">
        <v>0</v>
      </c>
      <c r="F659" s="15">
        <v>0</v>
      </c>
      <c r="G659" s="15">
        <v>0</v>
      </c>
      <c r="H659" s="15">
        <v>0</v>
      </c>
      <c r="I659" s="15">
        <v>0</v>
      </c>
      <c r="J659" s="210">
        <v>0</v>
      </c>
      <c r="K659" s="15">
        <f t="shared" si="631"/>
        <v>0</v>
      </c>
      <c r="L659" s="210">
        <v>0</v>
      </c>
      <c r="M659" s="15">
        <f t="shared" si="634"/>
        <v>0</v>
      </c>
      <c r="N659"/>
    </row>
    <row r="660" spans="2:15" ht="15.75" hidden="1" x14ac:dyDescent="0.25">
      <c r="B660" s="2" t="str">
        <f t="shared" si="633"/>
        <v>b</v>
      </c>
      <c r="C660" s="6" t="s">
        <v>0</v>
      </c>
      <c r="D660" s="7" t="s">
        <v>19</v>
      </c>
      <c r="E660" s="15">
        <v>0</v>
      </c>
      <c r="F660" s="15">
        <v>0</v>
      </c>
      <c r="G660" s="15">
        <v>0</v>
      </c>
      <c r="H660" s="15">
        <v>0</v>
      </c>
      <c r="I660" s="15">
        <v>0</v>
      </c>
      <c r="J660" s="210">
        <v>0</v>
      </c>
      <c r="K660" s="15">
        <f t="shared" si="631"/>
        <v>0</v>
      </c>
      <c r="L660" s="210">
        <v>0</v>
      </c>
      <c r="M660" s="15">
        <f t="shared" si="634"/>
        <v>0</v>
      </c>
      <c r="N660"/>
    </row>
    <row r="661" spans="2:15" ht="18" x14ac:dyDescent="0.25">
      <c r="B661" s="2" t="str">
        <f t="shared" si="633"/>
        <v>a</v>
      </c>
      <c r="C661" s="24" t="s">
        <v>90</v>
      </c>
      <c r="D661" s="25" t="s">
        <v>91</v>
      </c>
      <c r="E661" s="13">
        <f t="shared" ref="E661" si="641">E664+E674+E675+E676</f>
        <v>9200</v>
      </c>
      <c r="F661" s="13">
        <f t="shared" ref="F661:I661" si="642">F664+F674+F675+F676</f>
        <v>9585</v>
      </c>
      <c r="G661" s="13">
        <f t="shared" si="642"/>
        <v>7734.9709999999995</v>
      </c>
      <c r="H661" s="13">
        <f t="shared" si="642"/>
        <v>9585</v>
      </c>
      <c r="I661" s="13">
        <f t="shared" si="642"/>
        <v>9585</v>
      </c>
      <c r="J661" s="208">
        <f>J664+J674+J675+J676</f>
        <v>9585</v>
      </c>
      <c r="K661" s="13">
        <f t="shared" si="631"/>
        <v>0</v>
      </c>
      <c r="L661" s="208">
        <f t="shared" ref="L661" si="643">L664+L674+L675+L676</f>
        <v>9585</v>
      </c>
      <c r="M661" s="13">
        <f t="shared" si="634"/>
        <v>0</v>
      </c>
      <c r="O661" s="2" t="s">
        <v>577</v>
      </c>
    </row>
    <row r="662" spans="2:15" ht="15.75" hidden="1" x14ac:dyDescent="0.25">
      <c r="B662" s="2" t="str">
        <f t="shared" si="633"/>
        <v>b</v>
      </c>
      <c r="C662" s="4" t="s">
        <v>0</v>
      </c>
      <c r="D662" s="5" t="s">
        <v>5</v>
      </c>
      <c r="E662" s="14">
        <v>0</v>
      </c>
      <c r="F662" s="14">
        <v>0</v>
      </c>
      <c r="G662" s="14">
        <v>0</v>
      </c>
      <c r="H662" s="14">
        <v>0</v>
      </c>
      <c r="I662" s="14">
        <v>0</v>
      </c>
      <c r="J662" s="209">
        <v>0</v>
      </c>
      <c r="K662" s="14">
        <f t="shared" si="631"/>
        <v>0</v>
      </c>
      <c r="L662" s="209">
        <v>0</v>
      </c>
      <c r="M662" s="14">
        <f t="shared" si="634"/>
        <v>0</v>
      </c>
      <c r="N662"/>
    </row>
    <row r="663" spans="2:15" ht="15.75" hidden="1" x14ac:dyDescent="0.25">
      <c r="B663" s="2" t="str">
        <f t="shared" si="633"/>
        <v>b</v>
      </c>
      <c r="C663" s="4" t="s">
        <v>0</v>
      </c>
      <c r="D663" s="5" t="s">
        <v>6</v>
      </c>
      <c r="E663" s="14">
        <v>0</v>
      </c>
      <c r="F663" s="14">
        <v>0</v>
      </c>
      <c r="G663" s="14">
        <v>0</v>
      </c>
      <c r="H663" s="14">
        <v>0</v>
      </c>
      <c r="I663" s="14">
        <v>0</v>
      </c>
      <c r="J663" s="209">
        <v>0</v>
      </c>
      <c r="K663" s="14">
        <f t="shared" si="631"/>
        <v>0</v>
      </c>
      <c r="L663" s="209">
        <v>0</v>
      </c>
      <c r="M663" s="14">
        <f t="shared" si="634"/>
        <v>0</v>
      </c>
      <c r="N663"/>
    </row>
    <row r="664" spans="2:15" ht="18" x14ac:dyDescent="0.25">
      <c r="B664" s="2" t="str">
        <f t="shared" si="633"/>
        <v>a</v>
      </c>
      <c r="C664" s="28" t="s">
        <v>0</v>
      </c>
      <c r="D664" s="29" t="s">
        <v>7</v>
      </c>
      <c r="E664" s="15">
        <f t="shared" ref="E664" si="644">E665+E666+E667+E668+E669+E670+E671</f>
        <v>9200</v>
      </c>
      <c r="F664" s="15">
        <f t="shared" ref="F664:I664" si="645">F665+F666+F667+F668+F669+F670+F671</f>
        <v>9585</v>
      </c>
      <c r="G664" s="15">
        <f t="shared" si="645"/>
        <v>7734.9709999999995</v>
      </c>
      <c r="H664" s="15">
        <f t="shared" si="645"/>
        <v>9585</v>
      </c>
      <c r="I664" s="15">
        <f t="shared" si="645"/>
        <v>9585</v>
      </c>
      <c r="J664" s="210">
        <f>J665+J666+J667+J668+J669+J670+J671</f>
        <v>9585</v>
      </c>
      <c r="K664" s="15">
        <f t="shared" si="631"/>
        <v>0</v>
      </c>
      <c r="L664" s="210">
        <f t="shared" ref="L664" si="646">L665+L666+L667+L668+L669+L670+L671</f>
        <v>9585</v>
      </c>
      <c r="M664" s="15">
        <f t="shared" si="634"/>
        <v>0</v>
      </c>
    </row>
    <row r="665" spans="2:15" ht="15.75" hidden="1" x14ac:dyDescent="0.25">
      <c r="B665" s="2" t="str">
        <f t="shared" si="633"/>
        <v>b</v>
      </c>
      <c r="C665" s="8" t="s">
        <v>0</v>
      </c>
      <c r="D665" s="9" t="s">
        <v>8</v>
      </c>
      <c r="E665" s="16">
        <v>0</v>
      </c>
      <c r="F665" s="16">
        <v>0</v>
      </c>
      <c r="G665" s="16">
        <v>0</v>
      </c>
      <c r="H665" s="16">
        <v>0</v>
      </c>
      <c r="I665" s="16">
        <v>0</v>
      </c>
      <c r="J665" s="211">
        <v>0</v>
      </c>
      <c r="K665" s="16">
        <f t="shared" si="631"/>
        <v>0</v>
      </c>
      <c r="L665" s="211">
        <v>0</v>
      </c>
      <c r="M665" s="16">
        <f t="shared" si="634"/>
        <v>0</v>
      </c>
      <c r="N665"/>
    </row>
    <row r="666" spans="2:15" ht="15.75" hidden="1" x14ac:dyDescent="0.25">
      <c r="B666" s="2" t="str">
        <f t="shared" si="633"/>
        <v>b</v>
      </c>
      <c r="C666" s="8" t="s">
        <v>0</v>
      </c>
      <c r="D666" s="9" t="s">
        <v>9</v>
      </c>
      <c r="E666" s="16">
        <v>0</v>
      </c>
      <c r="F666" s="16">
        <v>0</v>
      </c>
      <c r="G666" s="16">
        <v>0</v>
      </c>
      <c r="H666" s="16">
        <v>0</v>
      </c>
      <c r="I666" s="16">
        <v>0</v>
      </c>
      <c r="J666" s="211">
        <v>0</v>
      </c>
      <c r="K666" s="16">
        <f t="shared" si="631"/>
        <v>0</v>
      </c>
      <c r="L666" s="211">
        <v>0</v>
      </c>
      <c r="M666" s="16">
        <f t="shared" si="634"/>
        <v>0</v>
      </c>
      <c r="N666"/>
    </row>
    <row r="667" spans="2:15" ht="15.75" hidden="1" x14ac:dyDescent="0.25">
      <c r="B667" s="2" t="str">
        <f t="shared" si="633"/>
        <v>b</v>
      </c>
      <c r="C667" s="8" t="s">
        <v>0</v>
      </c>
      <c r="D667" s="9" t="s">
        <v>10</v>
      </c>
      <c r="E667" s="16">
        <v>0</v>
      </c>
      <c r="F667" s="16">
        <v>0</v>
      </c>
      <c r="G667" s="16">
        <v>0</v>
      </c>
      <c r="H667" s="16">
        <v>0</v>
      </c>
      <c r="I667" s="16">
        <v>0</v>
      </c>
      <c r="J667" s="211">
        <v>0</v>
      </c>
      <c r="K667" s="16">
        <f t="shared" si="631"/>
        <v>0</v>
      </c>
      <c r="L667" s="211">
        <v>0</v>
      </c>
      <c r="M667" s="16">
        <f t="shared" si="634"/>
        <v>0</v>
      </c>
      <c r="N667"/>
    </row>
    <row r="668" spans="2:15" ht="15.75" hidden="1" x14ac:dyDescent="0.25">
      <c r="B668" s="2" t="str">
        <f t="shared" si="633"/>
        <v>b</v>
      </c>
      <c r="C668" s="8" t="s">
        <v>0</v>
      </c>
      <c r="D668" s="9" t="s">
        <v>11</v>
      </c>
      <c r="E668" s="16">
        <v>0</v>
      </c>
      <c r="F668" s="16">
        <v>0</v>
      </c>
      <c r="G668" s="16">
        <v>0</v>
      </c>
      <c r="H668" s="16">
        <v>0</v>
      </c>
      <c r="I668" s="16">
        <v>0</v>
      </c>
      <c r="J668" s="211">
        <v>0</v>
      </c>
      <c r="K668" s="16">
        <f t="shared" si="631"/>
        <v>0</v>
      </c>
      <c r="L668" s="211">
        <v>0</v>
      </c>
      <c r="M668" s="16">
        <f t="shared" si="634"/>
        <v>0</v>
      </c>
      <c r="N668"/>
    </row>
    <row r="669" spans="2:15" ht="15.75" hidden="1" x14ac:dyDescent="0.25">
      <c r="B669" s="2" t="str">
        <f t="shared" si="633"/>
        <v>b</v>
      </c>
      <c r="C669" s="8" t="s">
        <v>0</v>
      </c>
      <c r="D669" s="9" t="s">
        <v>12</v>
      </c>
      <c r="E669" s="16">
        <v>0</v>
      </c>
      <c r="F669" s="16">
        <v>0</v>
      </c>
      <c r="G669" s="16">
        <v>0</v>
      </c>
      <c r="H669" s="16">
        <v>0</v>
      </c>
      <c r="I669" s="16">
        <v>0</v>
      </c>
      <c r="J669" s="211">
        <v>0</v>
      </c>
      <c r="K669" s="16">
        <f t="shared" si="631"/>
        <v>0</v>
      </c>
      <c r="L669" s="211">
        <v>0</v>
      </c>
      <c r="M669" s="16">
        <f t="shared" si="634"/>
        <v>0</v>
      </c>
      <c r="N669"/>
    </row>
    <row r="670" spans="2:15" ht="18" x14ac:dyDescent="0.25">
      <c r="B670" s="2" t="str">
        <f t="shared" si="633"/>
        <v>a</v>
      </c>
      <c r="C670" s="30" t="s">
        <v>0</v>
      </c>
      <c r="D670" s="31" t="s">
        <v>13</v>
      </c>
      <c r="E670" s="16">
        <v>9200</v>
      </c>
      <c r="F670" s="16">
        <v>9585</v>
      </c>
      <c r="G670" s="16">
        <v>7734.9709999999995</v>
      </c>
      <c r="H670" s="16">
        <v>9585</v>
      </c>
      <c r="I670" s="16">
        <v>9585</v>
      </c>
      <c r="J670" s="211">
        <v>9585</v>
      </c>
      <c r="K670" s="16">
        <f t="shared" si="631"/>
        <v>0</v>
      </c>
      <c r="L670" s="211">
        <v>9585</v>
      </c>
      <c r="M670" s="16">
        <f t="shared" si="634"/>
        <v>0</v>
      </c>
    </row>
    <row r="671" spans="2:15" ht="15.75" hidden="1" x14ac:dyDescent="0.25">
      <c r="B671" s="2" t="str">
        <f t="shared" si="633"/>
        <v>b</v>
      </c>
      <c r="C671" s="8" t="s">
        <v>0</v>
      </c>
      <c r="D671" s="9" t="s">
        <v>14</v>
      </c>
      <c r="E671" s="16">
        <f t="shared" ref="E671" si="647">E672+E673</f>
        <v>0</v>
      </c>
      <c r="F671" s="16">
        <f t="shared" ref="F671:I671" si="648">F672+F673</f>
        <v>0</v>
      </c>
      <c r="G671" s="16">
        <f t="shared" si="648"/>
        <v>0</v>
      </c>
      <c r="H671" s="16">
        <f t="shared" si="648"/>
        <v>0</v>
      </c>
      <c r="I671" s="16">
        <f t="shared" si="648"/>
        <v>0</v>
      </c>
      <c r="J671" s="211">
        <f>J672+J673</f>
        <v>0</v>
      </c>
      <c r="K671" s="16">
        <f t="shared" si="631"/>
        <v>0</v>
      </c>
      <c r="L671" s="211">
        <f t="shared" ref="L671" si="649">L672+L673</f>
        <v>0</v>
      </c>
      <c r="M671" s="16">
        <f t="shared" si="634"/>
        <v>0</v>
      </c>
      <c r="N671"/>
    </row>
    <row r="672" spans="2:15" ht="30" hidden="1" x14ac:dyDescent="0.25">
      <c r="B672" s="2" t="str">
        <f t="shared" si="633"/>
        <v>b</v>
      </c>
      <c r="C672" s="10" t="s">
        <v>0</v>
      </c>
      <c r="D672" s="11" t="s">
        <v>15</v>
      </c>
      <c r="E672" s="17">
        <v>0</v>
      </c>
      <c r="F672" s="17">
        <v>0</v>
      </c>
      <c r="G672" s="17">
        <v>0</v>
      </c>
      <c r="H672" s="17">
        <v>0</v>
      </c>
      <c r="I672" s="17">
        <v>0</v>
      </c>
      <c r="J672" s="212">
        <v>0</v>
      </c>
      <c r="K672" s="17">
        <f t="shared" si="631"/>
        <v>0</v>
      </c>
      <c r="L672" s="212">
        <v>0</v>
      </c>
      <c r="M672" s="17">
        <f t="shared" si="634"/>
        <v>0</v>
      </c>
      <c r="N672"/>
    </row>
    <row r="673" spans="2:15" ht="30" hidden="1" x14ac:dyDescent="0.25">
      <c r="B673" s="2" t="str">
        <f t="shared" si="633"/>
        <v>b</v>
      </c>
      <c r="C673" s="10" t="s">
        <v>0</v>
      </c>
      <c r="D673" s="11" t="s">
        <v>16</v>
      </c>
      <c r="E673" s="17">
        <v>0</v>
      </c>
      <c r="F673" s="17">
        <v>0</v>
      </c>
      <c r="G673" s="17">
        <v>0</v>
      </c>
      <c r="H673" s="17">
        <v>0</v>
      </c>
      <c r="I673" s="17">
        <v>0</v>
      </c>
      <c r="J673" s="212">
        <v>0</v>
      </c>
      <c r="K673" s="17">
        <f t="shared" si="631"/>
        <v>0</v>
      </c>
      <c r="L673" s="212">
        <v>0</v>
      </c>
      <c r="M673" s="17">
        <f t="shared" si="634"/>
        <v>0</v>
      </c>
      <c r="N673"/>
    </row>
    <row r="674" spans="2:15" ht="15.75" hidden="1" x14ac:dyDescent="0.25">
      <c r="B674" s="2" t="str">
        <f t="shared" si="633"/>
        <v>b</v>
      </c>
      <c r="C674" s="6" t="s">
        <v>0</v>
      </c>
      <c r="D674" s="7" t="s">
        <v>17</v>
      </c>
      <c r="E674" s="15">
        <v>0</v>
      </c>
      <c r="F674" s="15">
        <v>0</v>
      </c>
      <c r="G674" s="15">
        <v>0</v>
      </c>
      <c r="H674" s="15">
        <v>0</v>
      </c>
      <c r="I674" s="15">
        <v>0</v>
      </c>
      <c r="J674" s="210">
        <v>0</v>
      </c>
      <c r="K674" s="15">
        <f t="shared" si="631"/>
        <v>0</v>
      </c>
      <c r="L674" s="210">
        <v>0</v>
      </c>
      <c r="M674" s="15">
        <f t="shared" si="634"/>
        <v>0</v>
      </c>
      <c r="N674"/>
    </row>
    <row r="675" spans="2:15" ht="15.75" hidden="1" x14ac:dyDescent="0.25">
      <c r="B675" s="2" t="str">
        <f t="shared" si="633"/>
        <v>b</v>
      </c>
      <c r="C675" s="6" t="s">
        <v>0</v>
      </c>
      <c r="D675" s="7" t="s">
        <v>18</v>
      </c>
      <c r="E675" s="15">
        <v>0</v>
      </c>
      <c r="F675" s="15">
        <v>0</v>
      </c>
      <c r="G675" s="15">
        <v>0</v>
      </c>
      <c r="H675" s="15">
        <v>0</v>
      </c>
      <c r="I675" s="15">
        <v>0</v>
      </c>
      <c r="J675" s="210">
        <v>0</v>
      </c>
      <c r="K675" s="15">
        <f t="shared" si="631"/>
        <v>0</v>
      </c>
      <c r="L675" s="210">
        <v>0</v>
      </c>
      <c r="M675" s="15">
        <f t="shared" si="634"/>
        <v>0</v>
      </c>
      <c r="N675"/>
    </row>
    <row r="676" spans="2:15" ht="15.75" hidden="1" x14ac:dyDescent="0.25">
      <c r="B676" s="2" t="str">
        <f t="shared" si="633"/>
        <v>b</v>
      </c>
      <c r="C676" s="6" t="s">
        <v>0</v>
      </c>
      <c r="D676" s="7" t="s">
        <v>19</v>
      </c>
      <c r="E676" s="15">
        <v>0</v>
      </c>
      <c r="F676" s="15">
        <v>0</v>
      </c>
      <c r="G676" s="15">
        <v>0</v>
      </c>
      <c r="H676" s="15">
        <v>0</v>
      </c>
      <c r="I676" s="15">
        <v>0</v>
      </c>
      <c r="J676" s="210">
        <v>0</v>
      </c>
      <c r="K676" s="15">
        <f t="shared" si="631"/>
        <v>0</v>
      </c>
      <c r="L676" s="210">
        <v>0</v>
      </c>
      <c r="M676" s="15">
        <f t="shared" si="634"/>
        <v>0</v>
      </c>
      <c r="N676"/>
    </row>
    <row r="677" spans="2:15" ht="36" x14ac:dyDescent="0.25">
      <c r="B677" s="2" t="str">
        <f t="shared" si="633"/>
        <v>a</v>
      </c>
      <c r="C677" s="24" t="s">
        <v>92</v>
      </c>
      <c r="D677" s="25" t="s">
        <v>93</v>
      </c>
      <c r="E677" s="13">
        <f t="shared" ref="E677" si="650">E680+E690+E691+E692</f>
        <v>2700</v>
      </c>
      <c r="F677" s="13">
        <f t="shared" ref="F677:I677" si="651">F680+F690+F691+F692</f>
        <v>2691.2</v>
      </c>
      <c r="G677" s="13">
        <f t="shared" si="651"/>
        <v>2136.288</v>
      </c>
      <c r="H677" s="13">
        <f t="shared" si="651"/>
        <v>2700</v>
      </c>
      <c r="I677" s="13">
        <f t="shared" si="651"/>
        <v>2700</v>
      </c>
      <c r="J677" s="208">
        <f>J680+J690+J691+J692</f>
        <v>2700</v>
      </c>
      <c r="K677" s="13">
        <f t="shared" si="631"/>
        <v>0</v>
      </c>
      <c r="L677" s="208">
        <f t="shared" ref="L677" si="652">L680+L690+L691+L692</f>
        <v>2700</v>
      </c>
      <c r="M677" s="13">
        <f t="shared" si="634"/>
        <v>0</v>
      </c>
      <c r="O677" s="2" t="s">
        <v>577</v>
      </c>
    </row>
    <row r="678" spans="2:15" ht="15.75" hidden="1" x14ac:dyDescent="0.25">
      <c r="B678" s="2" t="str">
        <f t="shared" si="633"/>
        <v>b</v>
      </c>
      <c r="C678" s="4" t="s">
        <v>0</v>
      </c>
      <c r="D678" s="5" t="s">
        <v>5</v>
      </c>
      <c r="E678" s="14">
        <v>0</v>
      </c>
      <c r="F678" s="14">
        <v>0</v>
      </c>
      <c r="G678" s="14">
        <v>0</v>
      </c>
      <c r="H678" s="14">
        <v>0</v>
      </c>
      <c r="I678" s="14">
        <v>0</v>
      </c>
      <c r="J678" s="209">
        <v>0</v>
      </c>
      <c r="K678" s="14">
        <f t="shared" si="631"/>
        <v>0</v>
      </c>
      <c r="L678" s="209">
        <v>0</v>
      </c>
      <c r="M678" s="14">
        <f t="shared" si="634"/>
        <v>0</v>
      </c>
      <c r="N678"/>
    </row>
    <row r="679" spans="2:15" ht="15.75" hidden="1" x14ac:dyDescent="0.25">
      <c r="B679" s="2" t="str">
        <f t="shared" si="633"/>
        <v>b</v>
      </c>
      <c r="C679" s="4" t="s">
        <v>0</v>
      </c>
      <c r="D679" s="5" t="s">
        <v>6</v>
      </c>
      <c r="E679" s="14">
        <v>0</v>
      </c>
      <c r="F679" s="14">
        <v>0</v>
      </c>
      <c r="G679" s="14">
        <v>0</v>
      </c>
      <c r="H679" s="14">
        <v>0</v>
      </c>
      <c r="I679" s="14">
        <v>0</v>
      </c>
      <c r="J679" s="209">
        <v>0</v>
      </c>
      <c r="K679" s="14">
        <f t="shared" si="631"/>
        <v>0</v>
      </c>
      <c r="L679" s="209">
        <v>0</v>
      </c>
      <c r="M679" s="14">
        <f t="shared" si="634"/>
        <v>0</v>
      </c>
      <c r="N679"/>
    </row>
    <row r="680" spans="2:15" ht="18" x14ac:dyDescent="0.25">
      <c r="B680" s="2" t="str">
        <f t="shared" si="633"/>
        <v>a</v>
      </c>
      <c r="C680" s="28" t="s">
        <v>0</v>
      </c>
      <c r="D680" s="29" t="s">
        <v>7</v>
      </c>
      <c r="E680" s="15">
        <f t="shared" ref="E680" si="653">E681+E682+E683+E684+E685+E686+E687</f>
        <v>2700</v>
      </c>
      <c r="F680" s="15">
        <f t="shared" ref="F680:I680" si="654">F681+F682+F683+F684+F685+F686+F687</f>
        <v>2691.2</v>
      </c>
      <c r="G680" s="15">
        <f t="shared" si="654"/>
        <v>2136.288</v>
      </c>
      <c r="H680" s="15">
        <f t="shared" si="654"/>
        <v>2700</v>
      </c>
      <c r="I680" s="15">
        <f t="shared" si="654"/>
        <v>2700</v>
      </c>
      <c r="J680" s="210">
        <f>J681+J682+J683+J684+J685+J686+J687</f>
        <v>2700</v>
      </c>
      <c r="K680" s="15">
        <f t="shared" si="631"/>
        <v>0</v>
      </c>
      <c r="L680" s="210">
        <f t="shared" ref="L680" si="655">L681+L682+L683+L684+L685+L686+L687</f>
        <v>2700</v>
      </c>
      <c r="M680" s="15">
        <f t="shared" si="634"/>
        <v>0</v>
      </c>
    </row>
    <row r="681" spans="2:15" ht="15.75" hidden="1" x14ac:dyDescent="0.25">
      <c r="B681" s="2" t="str">
        <f t="shared" si="633"/>
        <v>b</v>
      </c>
      <c r="C681" s="8" t="s">
        <v>0</v>
      </c>
      <c r="D681" s="9" t="s">
        <v>8</v>
      </c>
      <c r="E681" s="16">
        <v>0</v>
      </c>
      <c r="F681" s="16">
        <v>0</v>
      </c>
      <c r="G681" s="16">
        <v>0</v>
      </c>
      <c r="H681" s="16">
        <v>0</v>
      </c>
      <c r="I681" s="16">
        <v>0</v>
      </c>
      <c r="J681" s="211">
        <v>0</v>
      </c>
      <c r="K681" s="16">
        <f t="shared" si="631"/>
        <v>0</v>
      </c>
      <c r="L681" s="211">
        <v>0</v>
      </c>
      <c r="M681" s="16">
        <f t="shared" si="634"/>
        <v>0</v>
      </c>
      <c r="N681"/>
    </row>
    <row r="682" spans="2:15" ht="15.75" hidden="1" x14ac:dyDescent="0.25">
      <c r="B682" s="2" t="str">
        <f t="shared" si="633"/>
        <v>b</v>
      </c>
      <c r="C682" s="8" t="s">
        <v>0</v>
      </c>
      <c r="D682" s="9" t="s">
        <v>9</v>
      </c>
      <c r="E682" s="16">
        <v>0</v>
      </c>
      <c r="F682" s="16">
        <v>0</v>
      </c>
      <c r="G682" s="16">
        <v>0</v>
      </c>
      <c r="H682" s="16">
        <v>0</v>
      </c>
      <c r="I682" s="16">
        <v>0</v>
      </c>
      <c r="J682" s="211">
        <v>0</v>
      </c>
      <c r="K682" s="16">
        <f t="shared" si="631"/>
        <v>0</v>
      </c>
      <c r="L682" s="211">
        <v>0</v>
      </c>
      <c r="M682" s="16">
        <f t="shared" si="634"/>
        <v>0</v>
      </c>
      <c r="N682"/>
    </row>
    <row r="683" spans="2:15" ht="15.75" hidden="1" x14ac:dyDescent="0.25">
      <c r="B683" s="2" t="str">
        <f t="shared" si="633"/>
        <v>b</v>
      </c>
      <c r="C683" s="8" t="s">
        <v>0</v>
      </c>
      <c r="D683" s="9" t="s">
        <v>10</v>
      </c>
      <c r="E683" s="16">
        <v>0</v>
      </c>
      <c r="F683" s="16">
        <v>0</v>
      </c>
      <c r="G683" s="16">
        <v>0</v>
      </c>
      <c r="H683" s="16">
        <v>0</v>
      </c>
      <c r="I683" s="16">
        <v>0</v>
      </c>
      <c r="J683" s="211">
        <v>0</v>
      </c>
      <c r="K683" s="16">
        <f t="shared" si="631"/>
        <v>0</v>
      </c>
      <c r="L683" s="211">
        <v>0</v>
      </c>
      <c r="M683" s="16">
        <f t="shared" si="634"/>
        <v>0</v>
      </c>
      <c r="N683"/>
    </row>
    <row r="684" spans="2:15" ht="15.75" hidden="1" x14ac:dyDescent="0.25">
      <c r="B684" s="2" t="str">
        <f t="shared" si="633"/>
        <v>b</v>
      </c>
      <c r="C684" s="8" t="s">
        <v>0</v>
      </c>
      <c r="D684" s="9" t="s">
        <v>11</v>
      </c>
      <c r="E684" s="16">
        <v>0</v>
      </c>
      <c r="F684" s="16">
        <v>0</v>
      </c>
      <c r="G684" s="16">
        <v>0</v>
      </c>
      <c r="H684" s="16">
        <v>0</v>
      </c>
      <c r="I684" s="16">
        <v>0</v>
      </c>
      <c r="J684" s="211">
        <v>0</v>
      </c>
      <c r="K684" s="16">
        <f t="shared" si="631"/>
        <v>0</v>
      </c>
      <c r="L684" s="211">
        <v>0</v>
      </c>
      <c r="M684" s="16">
        <f t="shared" si="634"/>
        <v>0</v>
      </c>
      <c r="N684"/>
    </row>
    <row r="685" spans="2:15" ht="15.75" hidden="1" x14ac:dyDescent="0.25">
      <c r="B685" s="2" t="str">
        <f t="shared" si="633"/>
        <v>b</v>
      </c>
      <c r="C685" s="8" t="s">
        <v>0</v>
      </c>
      <c r="D685" s="9" t="s">
        <v>12</v>
      </c>
      <c r="E685" s="16">
        <v>0</v>
      </c>
      <c r="F685" s="16">
        <v>0</v>
      </c>
      <c r="G685" s="16">
        <v>0</v>
      </c>
      <c r="H685" s="16">
        <v>0</v>
      </c>
      <c r="I685" s="16">
        <v>0</v>
      </c>
      <c r="J685" s="211">
        <v>0</v>
      </c>
      <c r="K685" s="16">
        <f t="shared" si="631"/>
        <v>0</v>
      </c>
      <c r="L685" s="211">
        <v>0</v>
      </c>
      <c r="M685" s="16">
        <f t="shared" si="634"/>
        <v>0</v>
      </c>
      <c r="N685"/>
    </row>
    <row r="686" spans="2:15" ht="18" x14ac:dyDescent="0.25">
      <c r="B686" s="2" t="str">
        <f t="shared" si="633"/>
        <v>a</v>
      </c>
      <c r="C686" s="30" t="s">
        <v>0</v>
      </c>
      <c r="D686" s="31" t="s">
        <v>13</v>
      </c>
      <c r="E686" s="16">
        <v>2700</v>
      </c>
      <c r="F686" s="16">
        <v>2691.2</v>
      </c>
      <c r="G686" s="16">
        <v>2136.288</v>
      </c>
      <c r="H686" s="16">
        <v>2700</v>
      </c>
      <c r="I686" s="16">
        <v>2700</v>
      </c>
      <c r="J686" s="211">
        <v>2700</v>
      </c>
      <c r="K686" s="16">
        <f t="shared" si="631"/>
        <v>0</v>
      </c>
      <c r="L686" s="211">
        <v>2700</v>
      </c>
      <c r="M686" s="16">
        <f t="shared" si="634"/>
        <v>0</v>
      </c>
    </row>
    <row r="687" spans="2:15" ht="15.75" hidden="1" x14ac:dyDescent="0.25">
      <c r="B687" s="2" t="str">
        <f t="shared" si="633"/>
        <v>b</v>
      </c>
      <c r="C687" s="8" t="s">
        <v>0</v>
      </c>
      <c r="D687" s="9" t="s">
        <v>14</v>
      </c>
      <c r="E687" s="16">
        <f t="shared" ref="E687" si="656">E688+E689</f>
        <v>0</v>
      </c>
      <c r="F687" s="16">
        <f t="shared" ref="F687:I687" si="657">F688+F689</f>
        <v>0</v>
      </c>
      <c r="G687" s="16">
        <f t="shared" si="657"/>
        <v>0</v>
      </c>
      <c r="H687" s="16">
        <f t="shared" si="657"/>
        <v>0</v>
      </c>
      <c r="I687" s="16">
        <f t="shared" si="657"/>
        <v>0</v>
      </c>
      <c r="J687" s="211">
        <f>J688+J689</f>
        <v>0</v>
      </c>
      <c r="K687" s="16">
        <f t="shared" si="631"/>
        <v>0</v>
      </c>
      <c r="L687" s="211">
        <f t="shared" ref="L687" si="658">L688+L689</f>
        <v>0</v>
      </c>
      <c r="M687" s="16">
        <f t="shared" si="634"/>
        <v>0</v>
      </c>
      <c r="N687"/>
    </row>
    <row r="688" spans="2:15" ht="30" hidden="1" x14ac:dyDescent="0.25">
      <c r="B688" s="2" t="str">
        <f t="shared" si="633"/>
        <v>b</v>
      </c>
      <c r="C688" s="10" t="s">
        <v>0</v>
      </c>
      <c r="D688" s="11" t="s">
        <v>15</v>
      </c>
      <c r="E688" s="17">
        <v>0</v>
      </c>
      <c r="F688" s="17">
        <v>0</v>
      </c>
      <c r="G688" s="17">
        <v>0</v>
      </c>
      <c r="H688" s="17">
        <v>0</v>
      </c>
      <c r="I688" s="17">
        <v>0</v>
      </c>
      <c r="J688" s="212">
        <v>0</v>
      </c>
      <c r="K688" s="17">
        <f t="shared" si="631"/>
        <v>0</v>
      </c>
      <c r="L688" s="212">
        <v>0</v>
      </c>
      <c r="M688" s="17">
        <f t="shared" si="634"/>
        <v>0</v>
      </c>
      <c r="N688"/>
    </row>
    <row r="689" spans="2:15" ht="30" hidden="1" x14ac:dyDescent="0.25">
      <c r="B689" s="2" t="str">
        <f t="shared" si="633"/>
        <v>b</v>
      </c>
      <c r="C689" s="10" t="s">
        <v>0</v>
      </c>
      <c r="D689" s="11" t="s">
        <v>16</v>
      </c>
      <c r="E689" s="17">
        <v>0</v>
      </c>
      <c r="F689" s="17">
        <v>0</v>
      </c>
      <c r="G689" s="17">
        <v>0</v>
      </c>
      <c r="H689" s="17">
        <v>0</v>
      </c>
      <c r="I689" s="17">
        <v>0</v>
      </c>
      <c r="J689" s="212">
        <v>0</v>
      </c>
      <c r="K689" s="17">
        <f t="shared" si="631"/>
        <v>0</v>
      </c>
      <c r="L689" s="212">
        <v>0</v>
      </c>
      <c r="M689" s="17">
        <f t="shared" si="634"/>
        <v>0</v>
      </c>
      <c r="N689"/>
    </row>
    <row r="690" spans="2:15" ht="15.75" hidden="1" x14ac:dyDescent="0.25">
      <c r="B690" s="2" t="str">
        <f t="shared" si="633"/>
        <v>b</v>
      </c>
      <c r="C690" s="6" t="s">
        <v>0</v>
      </c>
      <c r="D690" s="7" t="s">
        <v>17</v>
      </c>
      <c r="E690" s="15">
        <v>0</v>
      </c>
      <c r="F690" s="15">
        <v>0</v>
      </c>
      <c r="G690" s="15">
        <v>0</v>
      </c>
      <c r="H690" s="15">
        <v>0</v>
      </c>
      <c r="I690" s="15">
        <v>0</v>
      </c>
      <c r="J690" s="210">
        <v>0</v>
      </c>
      <c r="K690" s="15">
        <f t="shared" si="631"/>
        <v>0</v>
      </c>
      <c r="L690" s="210">
        <v>0</v>
      </c>
      <c r="M690" s="15">
        <f t="shared" si="634"/>
        <v>0</v>
      </c>
      <c r="N690"/>
    </row>
    <row r="691" spans="2:15" ht="15.75" hidden="1" x14ac:dyDescent="0.25">
      <c r="B691" s="2" t="str">
        <f t="shared" si="633"/>
        <v>b</v>
      </c>
      <c r="C691" s="6" t="s">
        <v>0</v>
      </c>
      <c r="D691" s="7" t="s">
        <v>18</v>
      </c>
      <c r="E691" s="15">
        <v>0</v>
      </c>
      <c r="F691" s="15">
        <v>0</v>
      </c>
      <c r="G691" s="15">
        <v>0</v>
      </c>
      <c r="H691" s="15">
        <v>0</v>
      </c>
      <c r="I691" s="15">
        <v>0</v>
      </c>
      <c r="J691" s="210">
        <v>0</v>
      </c>
      <c r="K691" s="15">
        <f t="shared" si="631"/>
        <v>0</v>
      </c>
      <c r="L691" s="210">
        <v>0</v>
      </c>
      <c r="M691" s="15">
        <f t="shared" si="634"/>
        <v>0</v>
      </c>
      <c r="N691"/>
    </row>
    <row r="692" spans="2:15" ht="15.75" hidden="1" x14ac:dyDescent="0.25">
      <c r="B692" s="2" t="str">
        <f t="shared" si="633"/>
        <v>b</v>
      </c>
      <c r="C692" s="6" t="s">
        <v>0</v>
      </c>
      <c r="D692" s="7" t="s">
        <v>19</v>
      </c>
      <c r="E692" s="15">
        <v>0</v>
      </c>
      <c r="F692" s="15">
        <v>0</v>
      </c>
      <c r="G692" s="15">
        <v>0</v>
      </c>
      <c r="H692" s="15">
        <v>0</v>
      </c>
      <c r="I692" s="15">
        <v>0</v>
      </c>
      <c r="J692" s="210">
        <v>0</v>
      </c>
      <c r="K692" s="15">
        <f t="shared" si="631"/>
        <v>0</v>
      </c>
      <c r="L692" s="210">
        <v>0</v>
      </c>
      <c r="M692" s="15">
        <f t="shared" si="634"/>
        <v>0</v>
      </c>
      <c r="N692"/>
    </row>
    <row r="693" spans="2:15" ht="36" x14ac:dyDescent="0.25">
      <c r="B693" s="2" t="str">
        <f t="shared" si="633"/>
        <v>a</v>
      </c>
      <c r="C693" s="24" t="s">
        <v>94</v>
      </c>
      <c r="D693" s="25" t="s">
        <v>95</v>
      </c>
      <c r="E693" s="13">
        <f t="shared" ref="E693" si="659">E696+E706+E707+E708</f>
        <v>900</v>
      </c>
      <c r="F693" s="13">
        <f t="shared" ref="F693:I693" si="660">F696+F706+F707+F708</f>
        <v>1083.4000000000001</v>
      </c>
      <c r="G693" s="13">
        <f t="shared" si="660"/>
        <v>669.14036999999996</v>
      </c>
      <c r="H693" s="13">
        <f t="shared" si="660"/>
        <v>1200</v>
      </c>
      <c r="I693" s="13">
        <f t="shared" si="660"/>
        <v>1200</v>
      </c>
      <c r="J693" s="208">
        <f>J696+J706+J707+J708</f>
        <v>1200</v>
      </c>
      <c r="K693" s="13">
        <f t="shared" si="631"/>
        <v>0</v>
      </c>
      <c r="L693" s="208">
        <f t="shared" ref="L693" si="661">L696+L706+L707+L708</f>
        <v>1200</v>
      </c>
      <c r="M693" s="13">
        <f t="shared" si="634"/>
        <v>0</v>
      </c>
      <c r="O693" s="2" t="s">
        <v>577</v>
      </c>
    </row>
    <row r="694" spans="2:15" ht="15.75" hidden="1" x14ac:dyDescent="0.25">
      <c r="B694" s="2" t="str">
        <f t="shared" si="633"/>
        <v>b</v>
      </c>
      <c r="C694" s="4" t="s">
        <v>0</v>
      </c>
      <c r="D694" s="5" t="s">
        <v>5</v>
      </c>
      <c r="E694" s="14">
        <v>0</v>
      </c>
      <c r="F694" s="14">
        <v>0</v>
      </c>
      <c r="G694" s="14">
        <v>0</v>
      </c>
      <c r="H694" s="14">
        <v>0</v>
      </c>
      <c r="I694" s="14">
        <v>0</v>
      </c>
      <c r="J694" s="209">
        <v>0</v>
      </c>
      <c r="K694" s="14">
        <f t="shared" si="631"/>
        <v>0</v>
      </c>
      <c r="L694" s="209">
        <v>0</v>
      </c>
      <c r="M694" s="14">
        <f t="shared" si="634"/>
        <v>0</v>
      </c>
      <c r="N694"/>
    </row>
    <row r="695" spans="2:15" ht="15.75" hidden="1" x14ac:dyDescent="0.25">
      <c r="B695" s="2" t="str">
        <f t="shared" si="633"/>
        <v>b</v>
      </c>
      <c r="C695" s="4" t="s">
        <v>0</v>
      </c>
      <c r="D695" s="5" t="s">
        <v>6</v>
      </c>
      <c r="E695" s="14">
        <v>0</v>
      </c>
      <c r="F695" s="14">
        <v>0</v>
      </c>
      <c r="G695" s="14">
        <v>0</v>
      </c>
      <c r="H695" s="14">
        <v>0</v>
      </c>
      <c r="I695" s="14">
        <v>0</v>
      </c>
      <c r="J695" s="209">
        <v>0</v>
      </c>
      <c r="K695" s="14">
        <f t="shared" si="631"/>
        <v>0</v>
      </c>
      <c r="L695" s="209">
        <v>0</v>
      </c>
      <c r="M695" s="14">
        <f t="shared" si="634"/>
        <v>0</v>
      </c>
      <c r="N695"/>
    </row>
    <row r="696" spans="2:15" ht="18" x14ac:dyDescent="0.25">
      <c r="B696" s="2" t="str">
        <f t="shared" si="633"/>
        <v>a</v>
      </c>
      <c r="C696" s="28" t="s">
        <v>0</v>
      </c>
      <c r="D696" s="29" t="s">
        <v>7</v>
      </c>
      <c r="E696" s="15">
        <f t="shared" ref="E696" si="662">E697+E698+E699+E700+E701+E702+E703</f>
        <v>900</v>
      </c>
      <c r="F696" s="15">
        <f t="shared" ref="F696:I696" si="663">F697+F698+F699+F700+F701+F702+F703</f>
        <v>1083.4000000000001</v>
      </c>
      <c r="G696" s="15">
        <f t="shared" si="663"/>
        <v>669.14036999999996</v>
      </c>
      <c r="H696" s="15">
        <f t="shared" si="663"/>
        <v>1200</v>
      </c>
      <c r="I696" s="15">
        <f t="shared" si="663"/>
        <v>1200</v>
      </c>
      <c r="J696" s="210">
        <f>J697+J698+J699+J700+J701+J702+J703</f>
        <v>1200</v>
      </c>
      <c r="K696" s="15">
        <f t="shared" si="631"/>
        <v>0</v>
      </c>
      <c r="L696" s="210">
        <f t="shared" ref="L696" si="664">L697+L698+L699+L700+L701+L702+L703</f>
        <v>1200</v>
      </c>
      <c r="M696" s="15">
        <f t="shared" si="634"/>
        <v>0</v>
      </c>
    </row>
    <row r="697" spans="2:15" ht="15.75" hidden="1" x14ac:dyDescent="0.25">
      <c r="B697" s="2" t="str">
        <f t="shared" si="633"/>
        <v>b</v>
      </c>
      <c r="C697" s="8" t="s">
        <v>0</v>
      </c>
      <c r="D697" s="9" t="s">
        <v>8</v>
      </c>
      <c r="E697" s="16">
        <v>0</v>
      </c>
      <c r="F697" s="16">
        <v>0</v>
      </c>
      <c r="G697" s="16">
        <v>0</v>
      </c>
      <c r="H697" s="16">
        <v>0</v>
      </c>
      <c r="I697" s="16">
        <v>0</v>
      </c>
      <c r="J697" s="211">
        <v>0</v>
      </c>
      <c r="K697" s="16">
        <f t="shared" si="631"/>
        <v>0</v>
      </c>
      <c r="L697" s="211">
        <v>0</v>
      </c>
      <c r="M697" s="16">
        <f t="shared" si="634"/>
        <v>0</v>
      </c>
      <c r="N697"/>
    </row>
    <row r="698" spans="2:15" ht="18" x14ac:dyDescent="0.25">
      <c r="B698" s="2" t="str">
        <f t="shared" si="633"/>
        <v>a</v>
      </c>
      <c r="C698" s="30" t="s">
        <v>0</v>
      </c>
      <c r="D698" s="31" t="s">
        <v>9</v>
      </c>
      <c r="E698" s="16">
        <v>900</v>
      </c>
      <c r="F698" s="16">
        <v>1083.4000000000001</v>
      </c>
      <c r="G698" s="16">
        <v>669.14036999999996</v>
      </c>
      <c r="H698" s="16">
        <v>1200</v>
      </c>
      <c r="I698" s="16">
        <v>1200</v>
      </c>
      <c r="J698" s="211">
        <v>1200</v>
      </c>
      <c r="K698" s="16">
        <f t="shared" si="631"/>
        <v>0</v>
      </c>
      <c r="L698" s="211">
        <v>1200</v>
      </c>
      <c r="M698" s="16">
        <f t="shared" si="634"/>
        <v>0</v>
      </c>
    </row>
    <row r="699" spans="2:15" ht="15.75" hidden="1" x14ac:dyDescent="0.25">
      <c r="B699" s="2" t="str">
        <f t="shared" si="633"/>
        <v>b</v>
      </c>
      <c r="C699" s="8" t="s">
        <v>0</v>
      </c>
      <c r="D699" s="9" t="s">
        <v>10</v>
      </c>
      <c r="E699" s="16">
        <v>0</v>
      </c>
      <c r="F699" s="16">
        <v>0</v>
      </c>
      <c r="G699" s="16">
        <v>0</v>
      </c>
      <c r="H699" s="16">
        <v>0</v>
      </c>
      <c r="I699" s="16">
        <v>0</v>
      </c>
      <c r="J699" s="211">
        <v>0</v>
      </c>
      <c r="K699" s="16">
        <f t="shared" si="631"/>
        <v>0</v>
      </c>
      <c r="L699" s="211">
        <v>0</v>
      </c>
      <c r="M699" s="16">
        <f t="shared" si="634"/>
        <v>0</v>
      </c>
      <c r="N699"/>
    </row>
    <row r="700" spans="2:15" ht="15.75" hidden="1" x14ac:dyDescent="0.25">
      <c r="B700" s="2" t="str">
        <f t="shared" si="633"/>
        <v>b</v>
      </c>
      <c r="C700" s="8" t="s">
        <v>0</v>
      </c>
      <c r="D700" s="9" t="s">
        <v>11</v>
      </c>
      <c r="E700" s="16">
        <v>0</v>
      </c>
      <c r="F700" s="16">
        <v>0</v>
      </c>
      <c r="G700" s="16">
        <v>0</v>
      </c>
      <c r="H700" s="16">
        <v>0</v>
      </c>
      <c r="I700" s="16">
        <v>0</v>
      </c>
      <c r="J700" s="211">
        <v>0</v>
      </c>
      <c r="K700" s="16">
        <f t="shared" si="631"/>
        <v>0</v>
      </c>
      <c r="L700" s="211">
        <v>0</v>
      </c>
      <c r="M700" s="16">
        <f t="shared" si="634"/>
        <v>0</v>
      </c>
      <c r="N700"/>
    </row>
    <row r="701" spans="2:15" ht="15.75" hidden="1" x14ac:dyDescent="0.25">
      <c r="B701" s="2" t="str">
        <f t="shared" si="633"/>
        <v>b</v>
      </c>
      <c r="C701" s="8" t="s">
        <v>0</v>
      </c>
      <c r="D701" s="9" t="s">
        <v>12</v>
      </c>
      <c r="E701" s="16">
        <v>0</v>
      </c>
      <c r="F701" s="16">
        <v>0</v>
      </c>
      <c r="G701" s="16">
        <v>0</v>
      </c>
      <c r="H701" s="16">
        <v>0</v>
      </c>
      <c r="I701" s="16">
        <v>0</v>
      </c>
      <c r="J701" s="211">
        <v>0</v>
      </c>
      <c r="K701" s="16">
        <f t="shared" si="631"/>
        <v>0</v>
      </c>
      <c r="L701" s="211">
        <v>0</v>
      </c>
      <c r="M701" s="16">
        <f t="shared" si="634"/>
        <v>0</v>
      </c>
      <c r="N701"/>
    </row>
    <row r="702" spans="2:15" ht="15.75" hidden="1" x14ac:dyDescent="0.25">
      <c r="B702" s="2" t="str">
        <f t="shared" si="633"/>
        <v>b</v>
      </c>
      <c r="C702" s="8" t="s">
        <v>0</v>
      </c>
      <c r="D702" s="9" t="s">
        <v>13</v>
      </c>
      <c r="E702" s="16">
        <v>0</v>
      </c>
      <c r="F702" s="16">
        <v>0</v>
      </c>
      <c r="G702" s="16">
        <v>0</v>
      </c>
      <c r="H702" s="16">
        <v>0</v>
      </c>
      <c r="I702" s="16">
        <v>0</v>
      </c>
      <c r="J702" s="211">
        <v>0</v>
      </c>
      <c r="K702" s="16">
        <f t="shared" si="631"/>
        <v>0</v>
      </c>
      <c r="L702" s="211">
        <v>0</v>
      </c>
      <c r="M702" s="16">
        <f t="shared" si="634"/>
        <v>0</v>
      </c>
      <c r="N702"/>
    </row>
    <row r="703" spans="2:15" ht="15.75" hidden="1" x14ac:dyDescent="0.25">
      <c r="B703" s="2" t="str">
        <f t="shared" si="633"/>
        <v>b</v>
      </c>
      <c r="C703" s="8" t="s">
        <v>0</v>
      </c>
      <c r="D703" s="9" t="s">
        <v>14</v>
      </c>
      <c r="E703" s="16">
        <f t="shared" ref="E703" si="665">E704+E705</f>
        <v>0</v>
      </c>
      <c r="F703" s="16">
        <f t="shared" ref="F703:I703" si="666">F704+F705</f>
        <v>0</v>
      </c>
      <c r="G703" s="16">
        <f t="shared" si="666"/>
        <v>0</v>
      </c>
      <c r="H703" s="16">
        <f t="shared" si="666"/>
        <v>0</v>
      </c>
      <c r="I703" s="16">
        <f t="shared" si="666"/>
        <v>0</v>
      </c>
      <c r="J703" s="211">
        <f>J704+J705</f>
        <v>0</v>
      </c>
      <c r="K703" s="16">
        <f t="shared" si="631"/>
        <v>0</v>
      </c>
      <c r="L703" s="211">
        <f t="shared" ref="L703" si="667">L704+L705</f>
        <v>0</v>
      </c>
      <c r="M703" s="16">
        <f t="shared" si="634"/>
        <v>0</v>
      </c>
      <c r="N703"/>
    </row>
    <row r="704" spans="2:15" ht="30" hidden="1" x14ac:dyDescent="0.25">
      <c r="B704" s="2" t="str">
        <f t="shared" si="633"/>
        <v>b</v>
      </c>
      <c r="C704" s="10" t="s">
        <v>0</v>
      </c>
      <c r="D704" s="11" t="s">
        <v>15</v>
      </c>
      <c r="E704" s="17">
        <v>0</v>
      </c>
      <c r="F704" s="17">
        <v>0</v>
      </c>
      <c r="G704" s="17">
        <v>0</v>
      </c>
      <c r="H704" s="17">
        <v>0</v>
      </c>
      <c r="I704" s="17">
        <v>0</v>
      </c>
      <c r="J704" s="212">
        <v>0</v>
      </c>
      <c r="K704" s="17">
        <f t="shared" si="631"/>
        <v>0</v>
      </c>
      <c r="L704" s="212">
        <v>0</v>
      </c>
      <c r="M704" s="17">
        <f t="shared" si="634"/>
        <v>0</v>
      </c>
      <c r="N704"/>
    </row>
    <row r="705" spans="2:15" ht="30" hidden="1" x14ac:dyDescent="0.25">
      <c r="B705" s="2" t="str">
        <f t="shared" si="633"/>
        <v>b</v>
      </c>
      <c r="C705" s="10" t="s">
        <v>0</v>
      </c>
      <c r="D705" s="11" t="s">
        <v>16</v>
      </c>
      <c r="E705" s="17">
        <v>0</v>
      </c>
      <c r="F705" s="17">
        <v>0</v>
      </c>
      <c r="G705" s="17">
        <v>0</v>
      </c>
      <c r="H705" s="17">
        <v>0</v>
      </c>
      <c r="I705" s="17">
        <v>0</v>
      </c>
      <c r="J705" s="212">
        <v>0</v>
      </c>
      <c r="K705" s="17">
        <f t="shared" si="631"/>
        <v>0</v>
      </c>
      <c r="L705" s="212">
        <v>0</v>
      </c>
      <c r="M705" s="17">
        <f t="shared" si="634"/>
        <v>0</v>
      </c>
      <c r="N705"/>
    </row>
    <row r="706" spans="2:15" ht="15.75" hidden="1" x14ac:dyDescent="0.25">
      <c r="B706" s="2" t="str">
        <f t="shared" si="633"/>
        <v>b</v>
      </c>
      <c r="C706" s="6" t="s">
        <v>0</v>
      </c>
      <c r="D706" s="7" t="s">
        <v>17</v>
      </c>
      <c r="E706" s="15">
        <v>0</v>
      </c>
      <c r="F706" s="15">
        <v>0</v>
      </c>
      <c r="G706" s="15">
        <v>0</v>
      </c>
      <c r="H706" s="15">
        <v>0</v>
      </c>
      <c r="I706" s="15">
        <v>0</v>
      </c>
      <c r="J706" s="210">
        <v>0</v>
      </c>
      <c r="K706" s="15">
        <f t="shared" si="631"/>
        <v>0</v>
      </c>
      <c r="L706" s="210">
        <v>0</v>
      </c>
      <c r="M706" s="15">
        <f t="shared" si="634"/>
        <v>0</v>
      </c>
      <c r="N706"/>
    </row>
    <row r="707" spans="2:15" ht="15.75" hidden="1" x14ac:dyDescent="0.25">
      <c r="B707" s="2" t="str">
        <f t="shared" si="633"/>
        <v>b</v>
      </c>
      <c r="C707" s="6" t="s">
        <v>0</v>
      </c>
      <c r="D707" s="7" t="s">
        <v>18</v>
      </c>
      <c r="E707" s="15">
        <v>0</v>
      </c>
      <c r="F707" s="15">
        <v>0</v>
      </c>
      <c r="G707" s="15">
        <v>0</v>
      </c>
      <c r="H707" s="15">
        <v>0</v>
      </c>
      <c r="I707" s="15">
        <v>0</v>
      </c>
      <c r="J707" s="210">
        <v>0</v>
      </c>
      <c r="K707" s="15">
        <f t="shared" si="631"/>
        <v>0</v>
      </c>
      <c r="L707" s="210">
        <v>0</v>
      </c>
      <c r="M707" s="15">
        <f t="shared" si="634"/>
        <v>0</v>
      </c>
      <c r="N707"/>
    </row>
    <row r="708" spans="2:15" ht="15.75" hidden="1" x14ac:dyDescent="0.25">
      <c r="B708" s="2" t="str">
        <f t="shared" si="633"/>
        <v>b</v>
      </c>
      <c r="C708" s="6" t="s">
        <v>0</v>
      </c>
      <c r="D708" s="7" t="s">
        <v>19</v>
      </c>
      <c r="E708" s="15">
        <v>0</v>
      </c>
      <c r="F708" s="15">
        <v>0</v>
      </c>
      <c r="G708" s="15">
        <v>0</v>
      </c>
      <c r="H708" s="15">
        <v>0</v>
      </c>
      <c r="I708" s="15">
        <v>0</v>
      </c>
      <c r="J708" s="210">
        <v>0</v>
      </c>
      <c r="K708" s="15">
        <f t="shared" si="631"/>
        <v>0</v>
      </c>
      <c r="L708" s="210">
        <v>0</v>
      </c>
      <c r="M708" s="15">
        <f t="shared" si="634"/>
        <v>0</v>
      </c>
      <c r="N708"/>
    </row>
    <row r="709" spans="2:15" ht="36" x14ac:dyDescent="0.25">
      <c r="B709" s="2" t="str">
        <f t="shared" si="633"/>
        <v>a</v>
      </c>
      <c r="C709" s="24" t="s">
        <v>96</v>
      </c>
      <c r="D709" s="25" t="s">
        <v>97</v>
      </c>
      <c r="E709" s="13">
        <f t="shared" ref="E709" si="668">E712+E722+E723+E724</f>
        <v>2100</v>
      </c>
      <c r="F709" s="13">
        <f t="shared" ref="F709:I709" si="669">F712+F722+F723+F724</f>
        <v>2276.5</v>
      </c>
      <c r="G709" s="13">
        <f t="shared" si="669"/>
        <v>1660.261</v>
      </c>
      <c r="H709" s="13">
        <f t="shared" si="669"/>
        <v>2276</v>
      </c>
      <c r="I709" s="13">
        <f t="shared" si="669"/>
        <v>2276</v>
      </c>
      <c r="J709" s="208">
        <f>J712+J722+J723+J724</f>
        <v>2276</v>
      </c>
      <c r="K709" s="13">
        <f t="shared" ref="K709:K772" si="670">J709-I709</f>
        <v>0</v>
      </c>
      <c r="L709" s="208">
        <f t="shared" ref="L709" si="671">L712+L722+L723+L724</f>
        <v>2400</v>
      </c>
      <c r="M709" s="13">
        <f t="shared" si="634"/>
        <v>124</v>
      </c>
      <c r="O709" s="2" t="s">
        <v>577</v>
      </c>
    </row>
    <row r="710" spans="2:15" ht="15.75" hidden="1" x14ac:dyDescent="0.25">
      <c r="B710" s="2" t="str">
        <f t="shared" ref="B710:B773" si="672">IF((E710+F710+G710+I710++J710+K710+L710)&gt;0,"a","b")</f>
        <v>b</v>
      </c>
      <c r="C710" s="4" t="s">
        <v>0</v>
      </c>
      <c r="D710" s="5" t="s">
        <v>5</v>
      </c>
      <c r="E710" s="14">
        <v>0</v>
      </c>
      <c r="F710" s="14">
        <v>0</v>
      </c>
      <c r="G710" s="14">
        <v>0</v>
      </c>
      <c r="H710" s="14">
        <v>0</v>
      </c>
      <c r="I710" s="14">
        <v>0</v>
      </c>
      <c r="J710" s="209">
        <v>0</v>
      </c>
      <c r="K710" s="14">
        <f t="shared" si="670"/>
        <v>0</v>
      </c>
      <c r="L710" s="209">
        <v>0</v>
      </c>
      <c r="M710" s="14">
        <f t="shared" ref="M710:M773" si="673">L710-J710</f>
        <v>0</v>
      </c>
      <c r="N710"/>
    </row>
    <row r="711" spans="2:15" ht="15.75" hidden="1" x14ac:dyDescent="0.25">
      <c r="B711" s="2" t="str">
        <f t="shared" si="672"/>
        <v>b</v>
      </c>
      <c r="C711" s="4" t="s">
        <v>0</v>
      </c>
      <c r="D711" s="5" t="s">
        <v>6</v>
      </c>
      <c r="E711" s="14">
        <v>0</v>
      </c>
      <c r="F711" s="14">
        <v>0</v>
      </c>
      <c r="G711" s="14">
        <v>0</v>
      </c>
      <c r="H711" s="14">
        <v>0</v>
      </c>
      <c r="I711" s="14">
        <v>0</v>
      </c>
      <c r="J711" s="209">
        <v>0</v>
      </c>
      <c r="K711" s="14">
        <f t="shared" si="670"/>
        <v>0</v>
      </c>
      <c r="L711" s="209">
        <v>0</v>
      </c>
      <c r="M711" s="14">
        <f t="shared" si="673"/>
        <v>0</v>
      </c>
      <c r="N711"/>
    </row>
    <row r="712" spans="2:15" ht="18" x14ac:dyDescent="0.25">
      <c r="B712" s="2" t="str">
        <f t="shared" si="672"/>
        <v>a</v>
      </c>
      <c r="C712" s="28" t="s">
        <v>0</v>
      </c>
      <c r="D712" s="29" t="s">
        <v>7</v>
      </c>
      <c r="E712" s="15">
        <f t="shared" ref="E712" si="674">E713+E714+E715+E716+E717+E718+E719</f>
        <v>2100</v>
      </c>
      <c r="F712" s="15">
        <f t="shared" ref="F712:I712" si="675">F713+F714+F715+F716+F717+F718+F719</f>
        <v>2276.5</v>
      </c>
      <c r="G712" s="15">
        <f t="shared" si="675"/>
        <v>1660.261</v>
      </c>
      <c r="H712" s="15">
        <f t="shared" si="675"/>
        <v>2276</v>
      </c>
      <c r="I712" s="15">
        <f t="shared" si="675"/>
        <v>2276</v>
      </c>
      <c r="J712" s="210">
        <f>J713+J714+J715+J716+J717+J718+J719</f>
        <v>2276</v>
      </c>
      <c r="K712" s="15">
        <f t="shared" si="670"/>
        <v>0</v>
      </c>
      <c r="L712" s="210">
        <f t="shared" ref="L712" si="676">L713+L714+L715+L716+L717+L718+L719</f>
        <v>2400</v>
      </c>
      <c r="M712" s="15">
        <f t="shared" si="673"/>
        <v>124</v>
      </c>
    </row>
    <row r="713" spans="2:15" ht="15.75" hidden="1" x14ac:dyDescent="0.25">
      <c r="B713" s="2" t="str">
        <f t="shared" si="672"/>
        <v>b</v>
      </c>
      <c r="C713" s="8" t="s">
        <v>0</v>
      </c>
      <c r="D713" s="9" t="s">
        <v>8</v>
      </c>
      <c r="E713" s="16">
        <v>0</v>
      </c>
      <c r="F713" s="16">
        <v>0</v>
      </c>
      <c r="G713" s="16">
        <v>0</v>
      </c>
      <c r="H713" s="16">
        <v>0</v>
      </c>
      <c r="I713" s="16">
        <v>0</v>
      </c>
      <c r="J713" s="211">
        <v>0</v>
      </c>
      <c r="K713" s="16">
        <f t="shared" si="670"/>
        <v>0</v>
      </c>
      <c r="L713" s="211">
        <v>0</v>
      </c>
      <c r="M713" s="16">
        <f t="shared" si="673"/>
        <v>0</v>
      </c>
      <c r="N713"/>
    </row>
    <row r="714" spans="2:15" ht="15.75" hidden="1" x14ac:dyDescent="0.25">
      <c r="B714" s="2" t="str">
        <f t="shared" si="672"/>
        <v>b</v>
      </c>
      <c r="C714" s="8" t="s">
        <v>0</v>
      </c>
      <c r="D714" s="9" t="s">
        <v>9</v>
      </c>
      <c r="E714" s="16">
        <v>0</v>
      </c>
      <c r="F714" s="16">
        <v>0</v>
      </c>
      <c r="G714" s="16">
        <v>0</v>
      </c>
      <c r="H714" s="16">
        <v>0</v>
      </c>
      <c r="I714" s="16">
        <v>0</v>
      </c>
      <c r="J714" s="211">
        <v>0</v>
      </c>
      <c r="K714" s="16">
        <f t="shared" si="670"/>
        <v>0</v>
      </c>
      <c r="L714" s="211">
        <v>0</v>
      </c>
      <c r="M714" s="16">
        <f t="shared" si="673"/>
        <v>0</v>
      </c>
      <c r="N714"/>
    </row>
    <row r="715" spans="2:15" ht="15.75" hidden="1" x14ac:dyDescent="0.25">
      <c r="B715" s="2" t="str">
        <f t="shared" si="672"/>
        <v>b</v>
      </c>
      <c r="C715" s="8" t="s">
        <v>0</v>
      </c>
      <c r="D715" s="9" t="s">
        <v>10</v>
      </c>
      <c r="E715" s="16">
        <v>0</v>
      </c>
      <c r="F715" s="16">
        <v>0</v>
      </c>
      <c r="G715" s="16">
        <v>0</v>
      </c>
      <c r="H715" s="16">
        <v>0</v>
      </c>
      <c r="I715" s="16">
        <v>0</v>
      </c>
      <c r="J715" s="211">
        <v>0</v>
      </c>
      <c r="K715" s="16">
        <f t="shared" si="670"/>
        <v>0</v>
      </c>
      <c r="L715" s="211">
        <v>0</v>
      </c>
      <c r="M715" s="16">
        <f t="shared" si="673"/>
        <v>0</v>
      </c>
      <c r="N715"/>
    </row>
    <row r="716" spans="2:15" ht="15.75" hidden="1" x14ac:dyDescent="0.25">
      <c r="B716" s="2" t="str">
        <f t="shared" si="672"/>
        <v>b</v>
      </c>
      <c r="C716" s="8" t="s">
        <v>0</v>
      </c>
      <c r="D716" s="9" t="s">
        <v>11</v>
      </c>
      <c r="E716" s="16">
        <v>0</v>
      </c>
      <c r="F716" s="16">
        <v>0</v>
      </c>
      <c r="G716" s="16">
        <v>0</v>
      </c>
      <c r="H716" s="16">
        <v>0</v>
      </c>
      <c r="I716" s="16">
        <v>0</v>
      </c>
      <c r="J716" s="211">
        <v>0</v>
      </c>
      <c r="K716" s="16">
        <f t="shared" si="670"/>
        <v>0</v>
      </c>
      <c r="L716" s="211">
        <v>0</v>
      </c>
      <c r="M716" s="16">
        <f t="shared" si="673"/>
        <v>0</v>
      </c>
      <c r="N716"/>
    </row>
    <row r="717" spans="2:15" ht="15.75" hidden="1" x14ac:dyDescent="0.25">
      <c r="B717" s="2" t="str">
        <f t="shared" si="672"/>
        <v>b</v>
      </c>
      <c r="C717" s="8" t="s">
        <v>0</v>
      </c>
      <c r="D717" s="9" t="s">
        <v>12</v>
      </c>
      <c r="E717" s="16">
        <v>0</v>
      </c>
      <c r="F717" s="16">
        <v>0</v>
      </c>
      <c r="G717" s="16">
        <v>0</v>
      </c>
      <c r="H717" s="16">
        <v>0</v>
      </c>
      <c r="I717" s="16">
        <v>0</v>
      </c>
      <c r="J717" s="211">
        <v>0</v>
      </c>
      <c r="K717" s="16">
        <f t="shared" si="670"/>
        <v>0</v>
      </c>
      <c r="L717" s="211">
        <v>0</v>
      </c>
      <c r="M717" s="16">
        <f t="shared" si="673"/>
        <v>0</v>
      </c>
      <c r="N717"/>
    </row>
    <row r="718" spans="2:15" ht="18" x14ac:dyDescent="0.25">
      <c r="B718" s="2" t="str">
        <f t="shared" si="672"/>
        <v>a</v>
      </c>
      <c r="C718" s="30" t="s">
        <v>0</v>
      </c>
      <c r="D718" s="31" t="s">
        <v>13</v>
      </c>
      <c r="E718" s="16">
        <v>2100</v>
      </c>
      <c r="F718" s="16">
        <v>2276.5</v>
      </c>
      <c r="G718" s="16">
        <v>1660.261</v>
      </c>
      <c r="H718" s="16">
        <v>2276</v>
      </c>
      <c r="I718" s="16">
        <v>2276</v>
      </c>
      <c r="J718" s="211">
        <v>2276</v>
      </c>
      <c r="K718" s="16">
        <f t="shared" si="670"/>
        <v>0</v>
      </c>
      <c r="L718" s="211">
        <v>2400</v>
      </c>
      <c r="M718" s="16">
        <f t="shared" si="673"/>
        <v>124</v>
      </c>
    </row>
    <row r="719" spans="2:15" ht="15.75" hidden="1" x14ac:dyDescent="0.25">
      <c r="B719" s="2" t="str">
        <f t="shared" si="672"/>
        <v>b</v>
      </c>
      <c r="C719" s="8" t="s">
        <v>0</v>
      </c>
      <c r="D719" s="9" t="s">
        <v>14</v>
      </c>
      <c r="E719" s="16">
        <f t="shared" ref="E719" si="677">E720+E721</f>
        <v>0</v>
      </c>
      <c r="F719" s="16">
        <f t="shared" ref="F719:I719" si="678">F720+F721</f>
        <v>0</v>
      </c>
      <c r="G719" s="16">
        <f t="shared" si="678"/>
        <v>0</v>
      </c>
      <c r="H719" s="16">
        <f t="shared" si="678"/>
        <v>0</v>
      </c>
      <c r="I719" s="16">
        <f t="shared" si="678"/>
        <v>0</v>
      </c>
      <c r="J719" s="211">
        <f>J720+J721</f>
        <v>0</v>
      </c>
      <c r="K719" s="16">
        <f t="shared" si="670"/>
        <v>0</v>
      </c>
      <c r="L719" s="211">
        <f t="shared" ref="L719" si="679">L720+L721</f>
        <v>0</v>
      </c>
      <c r="M719" s="16">
        <f t="shared" si="673"/>
        <v>0</v>
      </c>
      <c r="N719"/>
    </row>
    <row r="720" spans="2:15" ht="30" hidden="1" x14ac:dyDescent="0.25">
      <c r="B720" s="2" t="str">
        <f t="shared" si="672"/>
        <v>b</v>
      </c>
      <c r="C720" s="10" t="s">
        <v>0</v>
      </c>
      <c r="D720" s="11" t="s">
        <v>15</v>
      </c>
      <c r="E720" s="17">
        <v>0</v>
      </c>
      <c r="F720" s="17">
        <v>0</v>
      </c>
      <c r="G720" s="17">
        <v>0</v>
      </c>
      <c r="H720" s="17">
        <v>0</v>
      </c>
      <c r="I720" s="17">
        <v>0</v>
      </c>
      <c r="J720" s="212">
        <v>0</v>
      </c>
      <c r="K720" s="17">
        <f t="shared" si="670"/>
        <v>0</v>
      </c>
      <c r="L720" s="212">
        <v>0</v>
      </c>
      <c r="M720" s="17">
        <f t="shared" si="673"/>
        <v>0</v>
      </c>
      <c r="N720"/>
    </row>
    <row r="721" spans="2:15" ht="30" hidden="1" x14ac:dyDescent="0.25">
      <c r="B721" s="2" t="str">
        <f t="shared" si="672"/>
        <v>b</v>
      </c>
      <c r="C721" s="10" t="s">
        <v>0</v>
      </c>
      <c r="D721" s="11" t="s">
        <v>16</v>
      </c>
      <c r="E721" s="17">
        <v>0</v>
      </c>
      <c r="F721" s="17">
        <v>0</v>
      </c>
      <c r="G721" s="17">
        <v>0</v>
      </c>
      <c r="H721" s="17">
        <v>0</v>
      </c>
      <c r="I721" s="17">
        <v>0</v>
      </c>
      <c r="J721" s="212">
        <v>0</v>
      </c>
      <c r="K721" s="17">
        <f t="shared" si="670"/>
        <v>0</v>
      </c>
      <c r="L721" s="212">
        <v>0</v>
      </c>
      <c r="M721" s="17">
        <f t="shared" si="673"/>
        <v>0</v>
      </c>
      <c r="N721"/>
    </row>
    <row r="722" spans="2:15" ht="15.75" hidden="1" x14ac:dyDescent="0.25">
      <c r="B722" s="2" t="str">
        <f t="shared" si="672"/>
        <v>b</v>
      </c>
      <c r="C722" s="6" t="s">
        <v>0</v>
      </c>
      <c r="D722" s="7" t="s">
        <v>17</v>
      </c>
      <c r="E722" s="15">
        <v>0</v>
      </c>
      <c r="F722" s="15">
        <v>0</v>
      </c>
      <c r="G722" s="15">
        <v>0</v>
      </c>
      <c r="H722" s="15">
        <v>0</v>
      </c>
      <c r="I722" s="15">
        <v>0</v>
      </c>
      <c r="J722" s="210">
        <v>0</v>
      </c>
      <c r="K722" s="15">
        <f t="shared" si="670"/>
        <v>0</v>
      </c>
      <c r="L722" s="210">
        <v>0</v>
      </c>
      <c r="M722" s="15">
        <f t="shared" si="673"/>
        <v>0</v>
      </c>
      <c r="N722"/>
    </row>
    <row r="723" spans="2:15" ht="15.75" hidden="1" x14ac:dyDescent="0.25">
      <c r="B723" s="2" t="str">
        <f t="shared" si="672"/>
        <v>b</v>
      </c>
      <c r="C723" s="6" t="s">
        <v>0</v>
      </c>
      <c r="D723" s="7" t="s">
        <v>18</v>
      </c>
      <c r="E723" s="15">
        <v>0</v>
      </c>
      <c r="F723" s="15">
        <v>0</v>
      </c>
      <c r="G723" s="15">
        <v>0</v>
      </c>
      <c r="H723" s="15">
        <v>0</v>
      </c>
      <c r="I723" s="15">
        <v>0</v>
      </c>
      <c r="J723" s="210">
        <v>0</v>
      </c>
      <c r="K723" s="15">
        <f t="shared" si="670"/>
        <v>0</v>
      </c>
      <c r="L723" s="210">
        <v>0</v>
      </c>
      <c r="M723" s="15">
        <f t="shared" si="673"/>
        <v>0</v>
      </c>
      <c r="N723"/>
    </row>
    <row r="724" spans="2:15" ht="15.75" hidden="1" x14ac:dyDescent="0.25">
      <c r="B724" s="2" t="str">
        <f t="shared" si="672"/>
        <v>b</v>
      </c>
      <c r="C724" s="6" t="s">
        <v>0</v>
      </c>
      <c r="D724" s="7" t="s">
        <v>19</v>
      </c>
      <c r="E724" s="15">
        <v>0</v>
      </c>
      <c r="F724" s="15">
        <v>0</v>
      </c>
      <c r="G724" s="15">
        <v>0</v>
      </c>
      <c r="H724" s="15">
        <v>0</v>
      </c>
      <c r="I724" s="15">
        <v>0</v>
      </c>
      <c r="J724" s="210">
        <v>0</v>
      </c>
      <c r="K724" s="15">
        <f t="shared" si="670"/>
        <v>0</v>
      </c>
      <c r="L724" s="210">
        <v>0</v>
      </c>
      <c r="M724" s="15">
        <f t="shared" si="673"/>
        <v>0</v>
      </c>
      <c r="N724"/>
    </row>
    <row r="725" spans="2:15" ht="54" x14ac:dyDescent="0.25">
      <c r="B725" s="2" t="str">
        <f t="shared" si="672"/>
        <v>a</v>
      </c>
      <c r="C725" s="24" t="s">
        <v>98</v>
      </c>
      <c r="D725" s="25" t="s">
        <v>99</v>
      </c>
      <c r="E725" s="13">
        <f t="shared" ref="E725" si="680">E728+E738+E739+E740</f>
        <v>260</v>
      </c>
      <c r="F725" s="13">
        <f t="shared" ref="F725:I725" si="681">F728+F738+F739+F740</f>
        <v>252</v>
      </c>
      <c r="G725" s="13">
        <f t="shared" si="681"/>
        <v>132.48214000000002</v>
      </c>
      <c r="H725" s="13">
        <f t="shared" si="681"/>
        <v>252</v>
      </c>
      <c r="I725" s="13">
        <f t="shared" si="681"/>
        <v>262</v>
      </c>
      <c r="J725" s="208">
        <f>J728+J738+J739+J740</f>
        <v>262</v>
      </c>
      <c r="K725" s="13">
        <f t="shared" si="670"/>
        <v>0</v>
      </c>
      <c r="L725" s="208">
        <f t="shared" ref="L725" si="682">L728+L738+L739+L740</f>
        <v>262</v>
      </c>
      <c r="M725" s="13">
        <f t="shared" si="673"/>
        <v>0</v>
      </c>
      <c r="O725" s="2" t="s">
        <v>577</v>
      </c>
    </row>
    <row r="726" spans="2:15" ht="15.75" hidden="1" x14ac:dyDescent="0.25">
      <c r="B726" s="2" t="str">
        <f t="shared" si="672"/>
        <v>b</v>
      </c>
      <c r="C726" s="4" t="s">
        <v>0</v>
      </c>
      <c r="D726" s="5" t="s">
        <v>5</v>
      </c>
      <c r="E726" s="14">
        <v>0</v>
      </c>
      <c r="F726" s="14">
        <v>0</v>
      </c>
      <c r="G726" s="14">
        <v>0</v>
      </c>
      <c r="H726" s="14">
        <v>0</v>
      </c>
      <c r="I726" s="14">
        <v>0</v>
      </c>
      <c r="J726" s="209">
        <v>0</v>
      </c>
      <c r="K726" s="14">
        <f t="shared" si="670"/>
        <v>0</v>
      </c>
      <c r="L726" s="209">
        <v>0</v>
      </c>
      <c r="M726" s="14">
        <f t="shared" si="673"/>
        <v>0</v>
      </c>
      <c r="N726"/>
    </row>
    <row r="727" spans="2:15" ht="15.75" hidden="1" x14ac:dyDescent="0.25">
      <c r="B727" s="2" t="str">
        <f t="shared" si="672"/>
        <v>b</v>
      </c>
      <c r="C727" s="4" t="s">
        <v>0</v>
      </c>
      <c r="D727" s="5" t="s">
        <v>6</v>
      </c>
      <c r="E727" s="14">
        <v>0</v>
      </c>
      <c r="F727" s="14">
        <v>0</v>
      </c>
      <c r="G727" s="14">
        <v>0</v>
      </c>
      <c r="H727" s="14">
        <v>0</v>
      </c>
      <c r="I727" s="14">
        <v>0</v>
      </c>
      <c r="J727" s="209">
        <v>0</v>
      </c>
      <c r="K727" s="14">
        <f t="shared" si="670"/>
        <v>0</v>
      </c>
      <c r="L727" s="209">
        <v>0</v>
      </c>
      <c r="M727" s="14">
        <f t="shared" si="673"/>
        <v>0</v>
      </c>
      <c r="N727"/>
    </row>
    <row r="728" spans="2:15" ht="18" x14ac:dyDescent="0.25">
      <c r="B728" s="2" t="str">
        <f t="shared" si="672"/>
        <v>a</v>
      </c>
      <c r="C728" s="28" t="s">
        <v>0</v>
      </c>
      <c r="D728" s="29" t="s">
        <v>7</v>
      </c>
      <c r="E728" s="15">
        <f t="shared" ref="E728" si="683">E729+E730+E731+E732+E733+E734+E735</f>
        <v>260</v>
      </c>
      <c r="F728" s="15">
        <f t="shared" ref="F728:I728" si="684">F729+F730+F731+F732+F733+F734+F735</f>
        <v>252</v>
      </c>
      <c r="G728" s="15">
        <f t="shared" si="684"/>
        <v>132.48214000000002</v>
      </c>
      <c r="H728" s="15">
        <f t="shared" si="684"/>
        <v>252</v>
      </c>
      <c r="I728" s="15">
        <f t="shared" si="684"/>
        <v>262</v>
      </c>
      <c r="J728" s="210">
        <f>J729+J730+J731+J732+J733+J734+J735</f>
        <v>262</v>
      </c>
      <c r="K728" s="15">
        <f t="shared" si="670"/>
        <v>0</v>
      </c>
      <c r="L728" s="210">
        <f t="shared" ref="L728" si="685">L729+L730+L731+L732+L733+L734+L735</f>
        <v>262</v>
      </c>
      <c r="M728" s="15">
        <f t="shared" si="673"/>
        <v>0</v>
      </c>
    </row>
    <row r="729" spans="2:15" ht="15.75" hidden="1" x14ac:dyDescent="0.25">
      <c r="B729" s="2" t="str">
        <f t="shared" si="672"/>
        <v>b</v>
      </c>
      <c r="C729" s="8" t="s">
        <v>0</v>
      </c>
      <c r="D729" s="9" t="s">
        <v>8</v>
      </c>
      <c r="E729" s="16">
        <v>0</v>
      </c>
      <c r="F729" s="16">
        <v>0</v>
      </c>
      <c r="G729" s="16">
        <v>0</v>
      </c>
      <c r="H729" s="16">
        <v>0</v>
      </c>
      <c r="I729" s="16">
        <v>0</v>
      </c>
      <c r="J729" s="211">
        <v>0</v>
      </c>
      <c r="K729" s="16">
        <f t="shared" si="670"/>
        <v>0</v>
      </c>
      <c r="L729" s="211">
        <v>0</v>
      </c>
      <c r="M729" s="16">
        <f t="shared" si="673"/>
        <v>0</v>
      </c>
      <c r="N729"/>
    </row>
    <row r="730" spans="2:15" ht="15.75" hidden="1" x14ac:dyDescent="0.25">
      <c r="B730" s="2" t="str">
        <f t="shared" si="672"/>
        <v>b</v>
      </c>
      <c r="C730" s="8" t="s">
        <v>0</v>
      </c>
      <c r="D730" s="9" t="s">
        <v>9</v>
      </c>
      <c r="E730" s="16">
        <v>0</v>
      </c>
      <c r="F730" s="16">
        <v>0</v>
      </c>
      <c r="G730" s="16">
        <v>0</v>
      </c>
      <c r="H730" s="16">
        <v>0</v>
      </c>
      <c r="I730" s="16">
        <v>0</v>
      </c>
      <c r="J730" s="211">
        <v>0</v>
      </c>
      <c r="K730" s="16">
        <f t="shared" si="670"/>
        <v>0</v>
      </c>
      <c r="L730" s="211">
        <v>0</v>
      </c>
      <c r="M730" s="16">
        <f t="shared" si="673"/>
        <v>0</v>
      </c>
      <c r="N730"/>
    </row>
    <row r="731" spans="2:15" ht="15.75" hidden="1" x14ac:dyDescent="0.25">
      <c r="B731" s="2" t="str">
        <f t="shared" si="672"/>
        <v>b</v>
      </c>
      <c r="C731" s="8" t="s">
        <v>0</v>
      </c>
      <c r="D731" s="9" t="s">
        <v>10</v>
      </c>
      <c r="E731" s="16">
        <v>0</v>
      </c>
      <c r="F731" s="16">
        <v>0</v>
      </c>
      <c r="G731" s="16">
        <v>0</v>
      </c>
      <c r="H731" s="16">
        <v>0</v>
      </c>
      <c r="I731" s="16">
        <v>0</v>
      </c>
      <c r="J731" s="211">
        <v>0</v>
      </c>
      <c r="K731" s="16">
        <f t="shared" si="670"/>
        <v>0</v>
      </c>
      <c r="L731" s="211">
        <v>0</v>
      </c>
      <c r="M731" s="16">
        <f t="shared" si="673"/>
        <v>0</v>
      </c>
      <c r="N731"/>
    </row>
    <row r="732" spans="2:15" ht="15.75" hidden="1" x14ac:dyDescent="0.25">
      <c r="B732" s="2" t="str">
        <f t="shared" si="672"/>
        <v>b</v>
      </c>
      <c r="C732" s="8" t="s">
        <v>0</v>
      </c>
      <c r="D732" s="9" t="s">
        <v>11</v>
      </c>
      <c r="E732" s="16">
        <v>0</v>
      </c>
      <c r="F732" s="16">
        <v>0</v>
      </c>
      <c r="G732" s="16">
        <v>0</v>
      </c>
      <c r="H732" s="16">
        <v>0</v>
      </c>
      <c r="I732" s="16">
        <v>0</v>
      </c>
      <c r="J732" s="211">
        <v>0</v>
      </c>
      <c r="K732" s="16">
        <f t="shared" si="670"/>
        <v>0</v>
      </c>
      <c r="L732" s="211">
        <v>0</v>
      </c>
      <c r="M732" s="16">
        <f t="shared" si="673"/>
        <v>0</v>
      </c>
      <c r="N732"/>
    </row>
    <row r="733" spans="2:15" ht="15.75" hidden="1" x14ac:dyDescent="0.25">
      <c r="B733" s="2" t="str">
        <f t="shared" si="672"/>
        <v>b</v>
      </c>
      <c r="C733" s="8" t="s">
        <v>0</v>
      </c>
      <c r="D733" s="9" t="s">
        <v>12</v>
      </c>
      <c r="E733" s="16">
        <v>0</v>
      </c>
      <c r="F733" s="16">
        <v>0</v>
      </c>
      <c r="G733" s="16">
        <v>0</v>
      </c>
      <c r="H733" s="16">
        <v>0</v>
      </c>
      <c r="I733" s="16">
        <v>0</v>
      </c>
      <c r="J733" s="211">
        <v>0</v>
      </c>
      <c r="K733" s="16">
        <f t="shared" si="670"/>
        <v>0</v>
      </c>
      <c r="L733" s="211">
        <v>0</v>
      </c>
      <c r="M733" s="16">
        <f t="shared" si="673"/>
        <v>0</v>
      </c>
      <c r="N733"/>
    </row>
    <row r="734" spans="2:15" ht="18" x14ac:dyDescent="0.25">
      <c r="B734" s="2" t="str">
        <f t="shared" si="672"/>
        <v>a</v>
      </c>
      <c r="C734" s="30" t="s">
        <v>0</v>
      </c>
      <c r="D734" s="31" t="s">
        <v>13</v>
      </c>
      <c r="E734" s="16">
        <v>260</v>
      </c>
      <c r="F734" s="16">
        <v>252</v>
      </c>
      <c r="G734" s="16">
        <v>132.48214000000002</v>
      </c>
      <c r="H734" s="16">
        <v>252</v>
      </c>
      <c r="I734" s="16">
        <v>262</v>
      </c>
      <c r="J734" s="211">
        <v>262</v>
      </c>
      <c r="K734" s="16">
        <f t="shared" si="670"/>
        <v>0</v>
      </c>
      <c r="L734" s="211">
        <v>262</v>
      </c>
      <c r="M734" s="16">
        <f t="shared" si="673"/>
        <v>0</v>
      </c>
    </row>
    <row r="735" spans="2:15" ht="15.75" hidden="1" x14ac:dyDescent="0.25">
      <c r="B735" s="2" t="str">
        <f t="shared" si="672"/>
        <v>b</v>
      </c>
      <c r="C735" s="8" t="s">
        <v>0</v>
      </c>
      <c r="D735" s="9" t="s">
        <v>14</v>
      </c>
      <c r="E735" s="16">
        <f t="shared" ref="E735" si="686">E736+E737</f>
        <v>0</v>
      </c>
      <c r="F735" s="16">
        <f t="shared" ref="F735:I735" si="687">F736+F737</f>
        <v>0</v>
      </c>
      <c r="G735" s="16">
        <f t="shared" si="687"/>
        <v>0</v>
      </c>
      <c r="H735" s="16">
        <f t="shared" si="687"/>
        <v>0</v>
      </c>
      <c r="I735" s="16">
        <f t="shared" si="687"/>
        <v>0</v>
      </c>
      <c r="J735" s="211">
        <f>J736+J737</f>
        <v>0</v>
      </c>
      <c r="K735" s="16">
        <f t="shared" si="670"/>
        <v>0</v>
      </c>
      <c r="L735" s="211">
        <f t="shared" ref="L735" si="688">L736+L737</f>
        <v>0</v>
      </c>
      <c r="M735" s="16">
        <f t="shared" si="673"/>
        <v>0</v>
      </c>
      <c r="N735"/>
    </row>
    <row r="736" spans="2:15" ht="30" hidden="1" x14ac:dyDescent="0.25">
      <c r="B736" s="2" t="str">
        <f t="shared" si="672"/>
        <v>b</v>
      </c>
      <c r="C736" s="10" t="s">
        <v>0</v>
      </c>
      <c r="D736" s="11" t="s">
        <v>15</v>
      </c>
      <c r="E736" s="17">
        <v>0</v>
      </c>
      <c r="F736" s="17">
        <v>0</v>
      </c>
      <c r="G736" s="17">
        <v>0</v>
      </c>
      <c r="H736" s="17">
        <v>0</v>
      </c>
      <c r="I736" s="17">
        <v>0</v>
      </c>
      <c r="J736" s="212">
        <v>0</v>
      </c>
      <c r="K736" s="17">
        <f t="shared" si="670"/>
        <v>0</v>
      </c>
      <c r="L736" s="212">
        <v>0</v>
      </c>
      <c r="M736" s="17">
        <f t="shared" si="673"/>
        <v>0</v>
      </c>
      <c r="N736"/>
    </row>
    <row r="737" spans="2:15" ht="30" hidden="1" x14ac:dyDescent="0.25">
      <c r="B737" s="2" t="str">
        <f t="shared" si="672"/>
        <v>b</v>
      </c>
      <c r="C737" s="10" t="s">
        <v>0</v>
      </c>
      <c r="D737" s="11" t="s">
        <v>16</v>
      </c>
      <c r="E737" s="17">
        <v>0</v>
      </c>
      <c r="F737" s="17">
        <v>0</v>
      </c>
      <c r="G737" s="17">
        <v>0</v>
      </c>
      <c r="H737" s="17">
        <v>0</v>
      </c>
      <c r="I737" s="17">
        <v>0</v>
      </c>
      <c r="J737" s="212">
        <v>0</v>
      </c>
      <c r="K737" s="17">
        <f t="shared" si="670"/>
        <v>0</v>
      </c>
      <c r="L737" s="212">
        <v>0</v>
      </c>
      <c r="M737" s="17">
        <f t="shared" si="673"/>
        <v>0</v>
      </c>
      <c r="N737"/>
    </row>
    <row r="738" spans="2:15" ht="15.75" hidden="1" x14ac:dyDescent="0.25">
      <c r="B738" s="2" t="str">
        <f t="shared" si="672"/>
        <v>b</v>
      </c>
      <c r="C738" s="6" t="s">
        <v>0</v>
      </c>
      <c r="D738" s="7" t="s">
        <v>17</v>
      </c>
      <c r="E738" s="15">
        <v>0</v>
      </c>
      <c r="F738" s="15">
        <v>0</v>
      </c>
      <c r="G738" s="15">
        <v>0</v>
      </c>
      <c r="H738" s="15">
        <v>0</v>
      </c>
      <c r="I738" s="15">
        <v>0</v>
      </c>
      <c r="J738" s="210">
        <v>0</v>
      </c>
      <c r="K738" s="15">
        <f t="shared" si="670"/>
        <v>0</v>
      </c>
      <c r="L738" s="210">
        <v>0</v>
      </c>
      <c r="M738" s="15">
        <f t="shared" si="673"/>
        <v>0</v>
      </c>
      <c r="N738"/>
    </row>
    <row r="739" spans="2:15" ht="15.75" hidden="1" x14ac:dyDescent="0.25">
      <c r="B739" s="2" t="str">
        <f t="shared" si="672"/>
        <v>b</v>
      </c>
      <c r="C739" s="6" t="s">
        <v>0</v>
      </c>
      <c r="D739" s="7" t="s">
        <v>18</v>
      </c>
      <c r="E739" s="15">
        <v>0</v>
      </c>
      <c r="F739" s="15">
        <v>0</v>
      </c>
      <c r="G739" s="15">
        <v>0</v>
      </c>
      <c r="H739" s="15">
        <v>0</v>
      </c>
      <c r="I739" s="15">
        <v>0</v>
      </c>
      <c r="J739" s="210">
        <v>0</v>
      </c>
      <c r="K739" s="15">
        <f t="shared" si="670"/>
        <v>0</v>
      </c>
      <c r="L739" s="210">
        <v>0</v>
      </c>
      <c r="M739" s="15">
        <f t="shared" si="673"/>
        <v>0</v>
      </c>
      <c r="N739"/>
    </row>
    <row r="740" spans="2:15" ht="15.75" hidden="1" x14ac:dyDescent="0.25">
      <c r="B740" s="2" t="str">
        <f t="shared" si="672"/>
        <v>b</v>
      </c>
      <c r="C740" s="6" t="s">
        <v>0</v>
      </c>
      <c r="D740" s="7" t="s">
        <v>19</v>
      </c>
      <c r="E740" s="15">
        <v>0</v>
      </c>
      <c r="F740" s="15">
        <v>0</v>
      </c>
      <c r="G740" s="15">
        <v>0</v>
      </c>
      <c r="H740" s="15">
        <v>0</v>
      </c>
      <c r="I740" s="15">
        <v>0</v>
      </c>
      <c r="J740" s="210">
        <v>0</v>
      </c>
      <c r="K740" s="15">
        <f t="shared" si="670"/>
        <v>0</v>
      </c>
      <c r="L740" s="210">
        <v>0</v>
      </c>
      <c r="M740" s="15">
        <f t="shared" si="673"/>
        <v>0</v>
      </c>
      <c r="N740"/>
    </row>
    <row r="741" spans="2:15" ht="90" x14ac:dyDescent="0.25">
      <c r="B741" s="2" t="str">
        <f t="shared" si="672"/>
        <v>a</v>
      </c>
      <c r="C741" s="24" t="s">
        <v>100</v>
      </c>
      <c r="D741" s="25" t="s">
        <v>101</v>
      </c>
      <c r="E741" s="13">
        <f t="shared" ref="E741" si="689">E744+E754+E755+E756</f>
        <v>260</v>
      </c>
      <c r="F741" s="13">
        <f t="shared" ref="F741:I741" si="690">F744+F754+F755+F756</f>
        <v>255.5</v>
      </c>
      <c r="G741" s="13">
        <f t="shared" si="690"/>
        <v>212.8</v>
      </c>
      <c r="H741" s="13">
        <f t="shared" si="690"/>
        <v>257</v>
      </c>
      <c r="I741" s="13">
        <f t="shared" si="690"/>
        <v>257</v>
      </c>
      <c r="J741" s="208">
        <f>J744+J754+J755+J756</f>
        <v>257</v>
      </c>
      <c r="K741" s="13">
        <f t="shared" si="670"/>
        <v>0</v>
      </c>
      <c r="L741" s="208">
        <f t="shared" ref="L741" si="691">L744+L754+L755+L756</f>
        <v>257</v>
      </c>
      <c r="M741" s="13">
        <f t="shared" si="673"/>
        <v>0</v>
      </c>
      <c r="O741" s="2" t="s">
        <v>577</v>
      </c>
    </row>
    <row r="742" spans="2:15" ht="15.75" hidden="1" x14ac:dyDescent="0.25">
      <c r="B742" s="2" t="str">
        <f t="shared" si="672"/>
        <v>b</v>
      </c>
      <c r="C742" s="4" t="s">
        <v>0</v>
      </c>
      <c r="D742" s="5" t="s">
        <v>5</v>
      </c>
      <c r="E742" s="14">
        <v>0</v>
      </c>
      <c r="F742" s="14">
        <v>0</v>
      </c>
      <c r="G742" s="14">
        <v>0</v>
      </c>
      <c r="H742" s="14">
        <v>0</v>
      </c>
      <c r="I742" s="14">
        <v>0</v>
      </c>
      <c r="J742" s="209">
        <v>0</v>
      </c>
      <c r="K742" s="14">
        <f t="shared" si="670"/>
        <v>0</v>
      </c>
      <c r="L742" s="209">
        <v>0</v>
      </c>
      <c r="M742" s="14">
        <f t="shared" si="673"/>
        <v>0</v>
      </c>
      <c r="N742"/>
    </row>
    <row r="743" spans="2:15" ht="15.75" hidden="1" x14ac:dyDescent="0.25">
      <c r="B743" s="2" t="str">
        <f t="shared" si="672"/>
        <v>b</v>
      </c>
      <c r="C743" s="4" t="s">
        <v>0</v>
      </c>
      <c r="D743" s="5" t="s">
        <v>6</v>
      </c>
      <c r="E743" s="14">
        <v>0</v>
      </c>
      <c r="F743" s="14">
        <v>0</v>
      </c>
      <c r="G743" s="14">
        <v>0</v>
      </c>
      <c r="H743" s="14">
        <v>0</v>
      </c>
      <c r="I743" s="14">
        <v>0</v>
      </c>
      <c r="J743" s="209">
        <v>0</v>
      </c>
      <c r="K743" s="14">
        <f t="shared" si="670"/>
        <v>0</v>
      </c>
      <c r="L743" s="209">
        <v>0</v>
      </c>
      <c r="M743" s="14">
        <f t="shared" si="673"/>
        <v>0</v>
      </c>
      <c r="N743"/>
    </row>
    <row r="744" spans="2:15" ht="18" x14ac:dyDescent="0.25">
      <c r="B744" s="2" t="str">
        <f t="shared" si="672"/>
        <v>a</v>
      </c>
      <c r="C744" s="28" t="s">
        <v>0</v>
      </c>
      <c r="D744" s="29" t="s">
        <v>7</v>
      </c>
      <c r="E744" s="15">
        <f t="shared" ref="E744" si="692">E745+E746+E747+E748+E749+E750+E751</f>
        <v>260</v>
      </c>
      <c r="F744" s="15">
        <f t="shared" ref="F744:I744" si="693">F745+F746+F747+F748+F749+F750+F751</f>
        <v>255.5</v>
      </c>
      <c r="G744" s="15">
        <f t="shared" si="693"/>
        <v>212.8</v>
      </c>
      <c r="H744" s="15">
        <f t="shared" si="693"/>
        <v>257</v>
      </c>
      <c r="I744" s="15">
        <f t="shared" si="693"/>
        <v>257</v>
      </c>
      <c r="J744" s="210">
        <f>J745+J746+J747+J748+J749+J750+J751</f>
        <v>257</v>
      </c>
      <c r="K744" s="15">
        <f t="shared" si="670"/>
        <v>0</v>
      </c>
      <c r="L744" s="210">
        <f t="shared" ref="L744" si="694">L745+L746+L747+L748+L749+L750+L751</f>
        <v>257</v>
      </c>
      <c r="M744" s="15">
        <f t="shared" si="673"/>
        <v>0</v>
      </c>
    </row>
    <row r="745" spans="2:15" ht="15.75" hidden="1" x14ac:dyDescent="0.25">
      <c r="B745" s="2" t="str">
        <f t="shared" si="672"/>
        <v>b</v>
      </c>
      <c r="C745" s="8" t="s">
        <v>0</v>
      </c>
      <c r="D745" s="9" t="s">
        <v>8</v>
      </c>
      <c r="E745" s="16">
        <v>0</v>
      </c>
      <c r="F745" s="16">
        <v>0</v>
      </c>
      <c r="G745" s="16">
        <v>0</v>
      </c>
      <c r="H745" s="16">
        <v>0</v>
      </c>
      <c r="I745" s="16">
        <v>0</v>
      </c>
      <c r="J745" s="211">
        <v>0</v>
      </c>
      <c r="K745" s="16">
        <f t="shared" si="670"/>
        <v>0</v>
      </c>
      <c r="L745" s="211">
        <v>0</v>
      </c>
      <c r="M745" s="16">
        <f t="shared" si="673"/>
        <v>0</v>
      </c>
      <c r="N745"/>
    </row>
    <row r="746" spans="2:15" ht="15.75" hidden="1" x14ac:dyDescent="0.25">
      <c r="B746" s="2" t="str">
        <f t="shared" si="672"/>
        <v>b</v>
      </c>
      <c r="C746" s="8" t="s">
        <v>0</v>
      </c>
      <c r="D746" s="9" t="s">
        <v>9</v>
      </c>
      <c r="E746" s="16">
        <v>0</v>
      </c>
      <c r="F746" s="16">
        <v>0</v>
      </c>
      <c r="G746" s="16">
        <v>0</v>
      </c>
      <c r="H746" s="16">
        <v>0</v>
      </c>
      <c r="I746" s="16">
        <v>0</v>
      </c>
      <c r="J746" s="211">
        <v>0</v>
      </c>
      <c r="K746" s="16">
        <f t="shared" si="670"/>
        <v>0</v>
      </c>
      <c r="L746" s="211">
        <v>0</v>
      </c>
      <c r="M746" s="16">
        <f t="shared" si="673"/>
        <v>0</v>
      </c>
      <c r="N746"/>
    </row>
    <row r="747" spans="2:15" ht="15.75" hidden="1" x14ac:dyDescent="0.25">
      <c r="B747" s="2" t="str">
        <f t="shared" si="672"/>
        <v>b</v>
      </c>
      <c r="C747" s="8" t="s">
        <v>0</v>
      </c>
      <c r="D747" s="9" t="s">
        <v>10</v>
      </c>
      <c r="E747" s="16">
        <v>0</v>
      </c>
      <c r="F747" s="16">
        <v>0</v>
      </c>
      <c r="G747" s="16">
        <v>0</v>
      </c>
      <c r="H747" s="16">
        <v>0</v>
      </c>
      <c r="I747" s="16">
        <v>0</v>
      </c>
      <c r="J747" s="211">
        <v>0</v>
      </c>
      <c r="K747" s="16">
        <f t="shared" si="670"/>
        <v>0</v>
      </c>
      <c r="L747" s="211">
        <v>0</v>
      </c>
      <c r="M747" s="16">
        <f t="shared" si="673"/>
        <v>0</v>
      </c>
      <c r="N747"/>
    </row>
    <row r="748" spans="2:15" ht="15.75" hidden="1" x14ac:dyDescent="0.25">
      <c r="B748" s="2" t="str">
        <f t="shared" si="672"/>
        <v>b</v>
      </c>
      <c r="C748" s="8" t="s">
        <v>0</v>
      </c>
      <c r="D748" s="9" t="s">
        <v>11</v>
      </c>
      <c r="E748" s="16">
        <v>0</v>
      </c>
      <c r="F748" s="16">
        <v>0</v>
      </c>
      <c r="G748" s="16">
        <v>0</v>
      </c>
      <c r="H748" s="16">
        <v>0</v>
      </c>
      <c r="I748" s="16">
        <v>0</v>
      </c>
      <c r="J748" s="211">
        <v>0</v>
      </c>
      <c r="K748" s="16">
        <f t="shared" si="670"/>
        <v>0</v>
      </c>
      <c r="L748" s="211">
        <v>0</v>
      </c>
      <c r="M748" s="16">
        <f t="shared" si="673"/>
        <v>0</v>
      </c>
      <c r="N748"/>
    </row>
    <row r="749" spans="2:15" ht="15.75" hidden="1" x14ac:dyDescent="0.25">
      <c r="B749" s="2" t="str">
        <f t="shared" si="672"/>
        <v>b</v>
      </c>
      <c r="C749" s="8" t="s">
        <v>0</v>
      </c>
      <c r="D749" s="9" t="s">
        <v>12</v>
      </c>
      <c r="E749" s="16">
        <v>0</v>
      </c>
      <c r="F749" s="16">
        <v>0</v>
      </c>
      <c r="G749" s="16">
        <v>0</v>
      </c>
      <c r="H749" s="16">
        <v>0</v>
      </c>
      <c r="I749" s="16">
        <v>0</v>
      </c>
      <c r="J749" s="211">
        <v>0</v>
      </c>
      <c r="K749" s="16">
        <f t="shared" si="670"/>
        <v>0</v>
      </c>
      <c r="L749" s="211">
        <v>0</v>
      </c>
      <c r="M749" s="16">
        <f t="shared" si="673"/>
        <v>0</v>
      </c>
      <c r="N749"/>
    </row>
    <row r="750" spans="2:15" ht="18" x14ac:dyDescent="0.25">
      <c r="B750" s="2" t="str">
        <f t="shared" si="672"/>
        <v>a</v>
      </c>
      <c r="C750" s="30" t="s">
        <v>0</v>
      </c>
      <c r="D750" s="31" t="s">
        <v>13</v>
      </c>
      <c r="E750" s="16">
        <v>260</v>
      </c>
      <c r="F750" s="16">
        <v>255.5</v>
      </c>
      <c r="G750" s="16">
        <v>212.8</v>
      </c>
      <c r="H750" s="16">
        <v>257</v>
      </c>
      <c r="I750" s="16">
        <v>257</v>
      </c>
      <c r="J750" s="211">
        <v>257</v>
      </c>
      <c r="K750" s="16">
        <f t="shared" si="670"/>
        <v>0</v>
      </c>
      <c r="L750" s="211">
        <v>257</v>
      </c>
      <c r="M750" s="16">
        <f t="shared" si="673"/>
        <v>0</v>
      </c>
    </row>
    <row r="751" spans="2:15" ht="15.75" hidden="1" x14ac:dyDescent="0.25">
      <c r="B751" s="2" t="str">
        <f t="shared" si="672"/>
        <v>b</v>
      </c>
      <c r="C751" s="8" t="s">
        <v>0</v>
      </c>
      <c r="D751" s="9" t="s">
        <v>14</v>
      </c>
      <c r="E751" s="16">
        <f t="shared" ref="E751" si="695">E752+E753</f>
        <v>0</v>
      </c>
      <c r="F751" s="16">
        <f t="shared" ref="F751:I751" si="696">F752+F753</f>
        <v>0</v>
      </c>
      <c r="G751" s="16">
        <f t="shared" si="696"/>
        <v>0</v>
      </c>
      <c r="H751" s="16">
        <f t="shared" si="696"/>
        <v>0</v>
      </c>
      <c r="I751" s="16">
        <f t="shared" si="696"/>
        <v>0</v>
      </c>
      <c r="J751" s="211">
        <f>J752+J753</f>
        <v>0</v>
      </c>
      <c r="K751" s="16">
        <f t="shared" si="670"/>
        <v>0</v>
      </c>
      <c r="L751" s="211">
        <f t="shared" ref="L751" si="697">L752+L753</f>
        <v>0</v>
      </c>
      <c r="M751" s="16">
        <f t="shared" si="673"/>
        <v>0</v>
      </c>
      <c r="N751"/>
    </row>
    <row r="752" spans="2:15" ht="30" hidden="1" x14ac:dyDescent="0.25">
      <c r="B752" s="2" t="str">
        <f t="shared" si="672"/>
        <v>b</v>
      </c>
      <c r="C752" s="10" t="s">
        <v>0</v>
      </c>
      <c r="D752" s="11" t="s">
        <v>15</v>
      </c>
      <c r="E752" s="17">
        <v>0</v>
      </c>
      <c r="F752" s="17">
        <v>0</v>
      </c>
      <c r="G752" s="17">
        <v>0</v>
      </c>
      <c r="H752" s="17">
        <v>0</v>
      </c>
      <c r="I752" s="17">
        <v>0</v>
      </c>
      <c r="J752" s="212">
        <v>0</v>
      </c>
      <c r="K752" s="17">
        <f t="shared" si="670"/>
        <v>0</v>
      </c>
      <c r="L752" s="212">
        <v>0</v>
      </c>
      <c r="M752" s="17">
        <f t="shared" si="673"/>
        <v>0</v>
      </c>
      <c r="N752"/>
    </row>
    <row r="753" spans="2:14" ht="30" hidden="1" x14ac:dyDescent="0.25">
      <c r="B753" s="2" t="str">
        <f t="shared" si="672"/>
        <v>b</v>
      </c>
      <c r="C753" s="10" t="s">
        <v>0</v>
      </c>
      <c r="D753" s="11" t="s">
        <v>16</v>
      </c>
      <c r="E753" s="17">
        <v>0</v>
      </c>
      <c r="F753" s="17">
        <v>0</v>
      </c>
      <c r="G753" s="17">
        <v>0</v>
      </c>
      <c r="H753" s="17">
        <v>0</v>
      </c>
      <c r="I753" s="17">
        <v>0</v>
      </c>
      <c r="J753" s="212">
        <v>0</v>
      </c>
      <c r="K753" s="17">
        <f t="shared" si="670"/>
        <v>0</v>
      </c>
      <c r="L753" s="212">
        <v>0</v>
      </c>
      <c r="M753" s="17">
        <f t="shared" si="673"/>
        <v>0</v>
      </c>
      <c r="N753"/>
    </row>
    <row r="754" spans="2:14" ht="15.75" hidden="1" x14ac:dyDescent="0.25">
      <c r="B754" s="2" t="str">
        <f t="shared" si="672"/>
        <v>b</v>
      </c>
      <c r="C754" s="6" t="s">
        <v>0</v>
      </c>
      <c r="D754" s="7" t="s">
        <v>17</v>
      </c>
      <c r="E754" s="15">
        <v>0</v>
      </c>
      <c r="F754" s="15">
        <v>0</v>
      </c>
      <c r="G754" s="15">
        <v>0</v>
      </c>
      <c r="H754" s="15">
        <v>0</v>
      </c>
      <c r="I754" s="15">
        <v>0</v>
      </c>
      <c r="J754" s="210">
        <v>0</v>
      </c>
      <c r="K754" s="15">
        <f t="shared" si="670"/>
        <v>0</v>
      </c>
      <c r="L754" s="210">
        <v>0</v>
      </c>
      <c r="M754" s="15">
        <f t="shared" si="673"/>
        <v>0</v>
      </c>
      <c r="N754"/>
    </row>
    <row r="755" spans="2:14" ht="15.75" hidden="1" x14ac:dyDescent="0.25">
      <c r="B755" s="2" t="str">
        <f t="shared" si="672"/>
        <v>b</v>
      </c>
      <c r="C755" s="6" t="s">
        <v>0</v>
      </c>
      <c r="D755" s="7" t="s">
        <v>18</v>
      </c>
      <c r="E755" s="15">
        <v>0</v>
      </c>
      <c r="F755" s="15">
        <v>0</v>
      </c>
      <c r="G755" s="15">
        <v>0</v>
      </c>
      <c r="H755" s="15">
        <v>0</v>
      </c>
      <c r="I755" s="15">
        <v>0</v>
      </c>
      <c r="J755" s="210">
        <v>0</v>
      </c>
      <c r="K755" s="15">
        <f t="shared" si="670"/>
        <v>0</v>
      </c>
      <c r="L755" s="210">
        <v>0</v>
      </c>
      <c r="M755" s="15">
        <f t="shared" si="673"/>
        <v>0</v>
      </c>
      <c r="N755"/>
    </row>
    <row r="756" spans="2:14" ht="15.75" hidden="1" x14ac:dyDescent="0.25">
      <c r="B756" s="2" t="str">
        <f t="shared" si="672"/>
        <v>b</v>
      </c>
      <c r="C756" s="6" t="s">
        <v>0</v>
      </c>
      <c r="D756" s="7" t="s">
        <v>19</v>
      </c>
      <c r="E756" s="15">
        <v>0</v>
      </c>
      <c r="F756" s="15">
        <v>0</v>
      </c>
      <c r="G756" s="15">
        <v>0</v>
      </c>
      <c r="H756" s="15">
        <v>0</v>
      </c>
      <c r="I756" s="15">
        <v>0</v>
      </c>
      <c r="J756" s="210">
        <v>0</v>
      </c>
      <c r="K756" s="15">
        <f t="shared" si="670"/>
        <v>0</v>
      </c>
      <c r="L756" s="210">
        <v>0</v>
      </c>
      <c r="M756" s="15">
        <f t="shared" si="673"/>
        <v>0</v>
      </c>
      <c r="N756"/>
    </row>
    <row r="757" spans="2:14" ht="36" x14ac:dyDescent="0.25">
      <c r="B757" s="2" t="str">
        <f t="shared" si="672"/>
        <v>a</v>
      </c>
      <c r="C757" s="24" t="s">
        <v>102</v>
      </c>
      <c r="D757" s="25" t="s">
        <v>103</v>
      </c>
      <c r="E757" s="13">
        <f t="shared" ref="E757" si="698">E773+E789+E805+E821</f>
        <v>46500</v>
      </c>
      <c r="F757" s="13">
        <f t="shared" ref="F757:I757" si="699">F773+F789+F805+F821</f>
        <v>46500</v>
      </c>
      <c r="G757" s="13">
        <f t="shared" si="699"/>
        <v>43065.600030000001</v>
      </c>
      <c r="H757" s="13">
        <f t="shared" si="699"/>
        <v>46500</v>
      </c>
      <c r="I757" s="13">
        <f t="shared" si="699"/>
        <v>58300</v>
      </c>
      <c r="J757" s="208">
        <f>J773+J789+J805+J821</f>
        <v>58300</v>
      </c>
      <c r="K757" s="13">
        <f t="shared" si="670"/>
        <v>0</v>
      </c>
      <c r="L757" s="208">
        <f t="shared" ref="L757:L772" si="700">L773+L789+L805+L821</f>
        <v>62500</v>
      </c>
      <c r="M757" s="13">
        <f t="shared" si="673"/>
        <v>4200</v>
      </c>
    </row>
    <row r="758" spans="2:14" ht="15.75" hidden="1" x14ac:dyDescent="0.25">
      <c r="B758" s="2" t="str">
        <f t="shared" si="672"/>
        <v>b</v>
      </c>
      <c r="C758" s="4" t="s">
        <v>0</v>
      </c>
      <c r="D758" s="5" t="s">
        <v>5</v>
      </c>
      <c r="E758" s="14">
        <f t="shared" ref="E758" si="701">E774+E790+E806+E822</f>
        <v>0</v>
      </c>
      <c r="F758" s="14">
        <f t="shared" ref="F758:G758" si="702">F774+F790+F806+F822</f>
        <v>0</v>
      </c>
      <c r="G758" s="14">
        <f t="shared" si="702"/>
        <v>0</v>
      </c>
      <c r="H758" s="14">
        <f t="shared" ref="H758:J772" si="703">H774+H790+H806+H822</f>
        <v>0</v>
      </c>
      <c r="I758" s="14">
        <f t="shared" si="703"/>
        <v>0</v>
      </c>
      <c r="J758" s="209">
        <f t="shared" si="703"/>
        <v>0</v>
      </c>
      <c r="K758" s="14">
        <f t="shared" si="670"/>
        <v>0</v>
      </c>
      <c r="L758" s="209">
        <f t="shared" si="700"/>
        <v>0</v>
      </c>
      <c r="M758" s="14">
        <f t="shared" si="673"/>
        <v>0</v>
      </c>
      <c r="N758"/>
    </row>
    <row r="759" spans="2:14" ht="15.75" hidden="1" x14ac:dyDescent="0.25">
      <c r="B759" s="2" t="str">
        <f t="shared" si="672"/>
        <v>b</v>
      </c>
      <c r="C759" s="4" t="s">
        <v>0</v>
      </c>
      <c r="D759" s="5" t="s">
        <v>6</v>
      </c>
      <c r="E759" s="14">
        <f t="shared" ref="E759" si="704">E775+E791+E807+E823</f>
        <v>0</v>
      </c>
      <c r="F759" s="14">
        <f t="shared" ref="F759:G759" si="705">F775+F791+F807+F823</f>
        <v>0</v>
      </c>
      <c r="G759" s="14">
        <f t="shared" si="705"/>
        <v>0</v>
      </c>
      <c r="H759" s="14">
        <f t="shared" si="703"/>
        <v>0</v>
      </c>
      <c r="I759" s="14">
        <f t="shared" si="703"/>
        <v>0</v>
      </c>
      <c r="J759" s="209">
        <f t="shared" si="703"/>
        <v>0</v>
      </c>
      <c r="K759" s="14">
        <f t="shared" si="670"/>
        <v>0</v>
      </c>
      <c r="L759" s="209">
        <f t="shared" si="700"/>
        <v>0</v>
      </c>
      <c r="M759" s="14">
        <f t="shared" si="673"/>
        <v>0</v>
      </c>
      <c r="N759"/>
    </row>
    <row r="760" spans="2:14" ht="18" x14ac:dyDescent="0.25">
      <c r="B760" s="2" t="str">
        <f t="shared" si="672"/>
        <v>a</v>
      </c>
      <c r="C760" s="28" t="s">
        <v>0</v>
      </c>
      <c r="D760" s="29" t="s">
        <v>7</v>
      </c>
      <c r="E760" s="15">
        <f t="shared" ref="E760" si="706">E776+E792+E808+E824</f>
        <v>46500</v>
      </c>
      <c r="F760" s="15">
        <f t="shared" ref="F760:G760" si="707">F776+F792+F808+F824</f>
        <v>46500</v>
      </c>
      <c r="G760" s="15">
        <f t="shared" si="707"/>
        <v>43065.600030000001</v>
      </c>
      <c r="H760" s="15">
        <f t="shared" si="703"/>
        <v>46500</v>
      </c>
      <c r="I760" s="15">
        <f t="shared" si="703"/>
        <v>58300</v>
      </c>
      <c r="J760" s="210">
        <f t="shared" si="703"/>
        <v>58300</v>
      </c>
      <c r="K760" s="15">
        <f t="shared" si="670"/>
        <v>0</v>
      </c>
      <c r="L760" s="210">
        <f t="shared" si="700"/>
        <v>62500</v>
      </c>
      <c r="M760" s="15">
        <f t="shared" si="673"/>
        <v>4200</v>
      </c>
    </row>
    <row r="761" spans="2:14" ht="15.75" hidden="1" x14ac:dyDescent="0.25">
      <c r="B761" s="2" t="str">
        <f t="shared" si="672"/>
        <v>b</v>
      </c>
      <c r="C761" s="8" t="s">
        <v>0</v>
      </c>
      <c r="D761" s="9" t="s">
        <v>8</v>
      </c>
      <c r="E761" s="16">
        <f t="shared" ref="E761" si="708">E777+E793+E809+E825</f>
        <v>0</v>
      </c>
      <c r="F761" s="16">
        <f t="shared" ref="F761:G761" si="709">F777+F793+F809+F825</f>
        <v>0</v>
      </c>
      <c r="G761" s="16">
        <f t="shared" si="709"/>
        <v>0</v>
      </c>
      <c r="H761" s="16">
        <f t="shared" si="703"/>
        <v>0</v>
      </c>
      <c r="I761" s="16">
        <f t="shared" si="703"/>
        <v>0</v>
      </c>
      <c r="J761" s="211">
        <f t="shared" si="703"/>
        <v>0</v>
      </c>
      <c r="K761" s="16">
        <f t="shared" si="670"/>
        <v>0</v>
      </c>
      <c r="L761" s="211">
        <f t="shared" si="700"/>
        <v>0</v>
      </c>
      <c r="M761" s="16">
        <f t="shared" si="673"/>
        <v>0</v>
      </c>
      <c r="N761"/>
    </row>
    <row r="762" spans="2:14" ht="15.75" hidden="1" x14ac:dyDescent="0.25">
      <c r="B762" s="2" t="str">
        <f t="shared" si="672"/>
        <v>b</v>
      </c>
      <c r="C762" s="8" t="s">
        <v>0</v>
      </c>
      <c r="D762" s="9" t="s">
        <v>9</v>
      </c>
      <c r="E762" s="16">
        <f t="shared" ref="E762" si="710">E778+E794+E810+E826</f>
        <v>0</v>
      </c>
      <c r="F762" s="16">
        <f t="shared" ref="F762:G762" si="711">F778+F794+F810+F826</f>
        <v>0</v>
      </c>
      <c r="G762" s="16">
        <f t="shared" si="711"/>
        <v>0</v>
      </c>
      <c r="H762" s="16">
        <f t="shared" si="703"/>
        <v>0</v>
      </c>
      <c r="I762" s="16">
        <f t="shared" si="703"/>
        <v>0</v>
      </c>
      <c r="J762" s="211">
        <f t="shared" si="703"/>
        <v>0</v>
      </c>
      <c r="K762" s="16">
        <f t="shared" si="670"/>
        <v>0</v>
      </c>
      <c r="L762" s="211">
        <f t="shared" si="700"/>
        <v>0</v>
      </c>
      <c r="M762" s="16">
        <f t="shared" si="673"/>
        <v>0</v>
      </c>
      <c r="N762"/>
    </row>
    <row r="763" spans="2:14" ht="15.75" hidden="1" x14ac:dyDescent="0.25">
      <c r="B763" s="2" t="str">
        <f t="shared" si="672"/>
        <v>b</v>
      </c>
      <c r="C763" s="8" t="s">
        <v>0</v>
      </c>
      <c r="D763" s="9" t="s">
        <v>10</v>
      </c>
      <c r="E763" s="16">
        <f t="shared" ref="E763" si="712">E779+E795+E811+E827</f>
        <v>0</v>
      </c>
      <c r="F763" s="16">
        <f t="shared" ref="F763:G763" si="713">F779+F795+F811+F827</f>
        <v>0</v>
      </c>
      <c r="G763" s="16">
        <f t="shared" si="713"/>
        <v>0</v>
      </c>
      <c r="H763" s="16">
        <f t="shared" si="703"/>
        <v>0</v>
      </c>
      <c r="I763" s="16">
        <f t="shared" si="703"/>
        <v>0</v>
      </c>
      <c r="J763" s="211">
        <f t="shared" si="703"/>
        <v>0</v>
      </c>
      <c r="K763" s="16">
        <f t="shared" si="670"/>
        <v>0</v>
      </c>
      <c r="L763" s="211">
        <f t="shared" si="700"/>
        <v>0</v>
      </c>
      <c r="M763" s="16">
        <f t="shared" si="673"/>
        <v>0</v>
      </c>
      <c r="N763"/>
    </row>
    <row r="764" spans="2:14" ht="15.75" hidden="1" x14ac:dyDescent="0.25">
      <c r="B764" s="2" t="str">
        <f t="shared" si="672"/>
        <v>b</v>
      </c>
      <c r="C764" s="8" t="s">
        <v>0</v>
      </c>
      <c r="D764" s="9" t="s">
        <v>11</v>
      </c>
      <c r="E764" s="16">
        <f t="shared" ref="E764" si="714">E780+E796+E812+E828</f>
        <v>0</v>
      </c>
      <c r="F764" s="16">
        <f t="shared" ref="F764:G764" si="715">F780+F796+F812+F828</f>
        <v>0</v>
      </c>
      <c r="G764" s="16">
        <f t="shared" si="715"/>
        <v>0</v>
      </c>
      <c r="H764" s="16">
        <f t="shared" si="703"/>
        <v>0</v>
      </c>
      <c r="I764" s="16">
        <f t="shared" si="703"/>
        <v>0</v>
      </c>
      <c r="J764" s="211">
        <f t="shared" si="703"/>
        <v>0</v>
      </c>
      <c r="K764" s="16">
        <f t="shared" si="670"/>
        <v>0</v>
      </c>
      <c r="L764" s="211">
        <f t="shared" si="700"/>
        <v>0</v>
      </c>
      <c r="M764" s="16">
        <f t="shared" si="673"/>
        <v>0</v>
      </c>
      <c r="N764"/>
    </row>
    <row r="765" spans="2:14" ht="15.75" hidden="1" x14ac:dyDescent="0.25">
      <c r="B765" s="2" t="str">
        <f t="shared" si="672"/>
        <v>b</v>
      </c>
      <c r="C765" s="8" t="s">
        <v>0</v>
      </c>
      <c r="D765" s="9" t="s">
        <v>12</v>
      </c>
      <c r="E765" s="16">
        <f t="shared" ref="E765" si="716">E781+E797+E813+E829</f>
        <v>0</v>
      </c>
      <c r="F765" s="16">
        <f t="shared" ref="F765:G765" si="717">F781+F797+F813+F829</f>
        <v>0</v>
      </c>
      <c r="G765" s="16">
        <f t="shared" si="717"/>
        <v>0</v>
      </c>
      <c r="H765" s="16">
        <f t="shared" si="703"/>
        <v>0</v>
      </c>
      <c r="I765" s="16">
        <f t="shared" si="703"/>
        <v>0</v>
      </c>
      <c r="J765" s="211">
        <f t="shared" si="703"/>
        <v>0</v>
      </c>
      <c r="K765" s="16">
        <f t="shared" si="670"/>
        <v>0</v>
      </c>
      <c r="L765" s="211">
        <f t="shared" si="700"/>
        <v>0</v>
      </c>
      <c r="M765" s="16">
        <f t="shared" si="673"/>
        <v>0</v>
      </c>
      <c r="N765"/>
    </row>
    <row r="766" spans="2:14" ht="18" x14ac:dyDescent="0.25">
      <c r="B766" s="2" t="str">
        <f t="shared" si="672"/>
        <v>a</v>
      </c>
      <c r="C766" s="30" t="s">
        <v>0</v>
      </c>
      <c r="D766" s="31" t="s">
        <v>13</v>
      </c>
      <c r="E766" s="16">
        <f t="shared" ref="E766" si="718">E782+E798+E814+E830</f>
        <v>46500</v>
      </c>
      <c r="F766" s="16">
        <f t="shared" ref="F766:G766" si="719">F782+F798+F814+F830</f>
        <v>46500</v>
      </c>
      <c r="G766" s="16">
        <f t="shared" si="719"/>
        <v>43065.600030000001</v>
      </c>
      <c r="H766" s="16">
        <f t="shared" si="703"/>
        <v>46500</v>
      </c>
      <c r="I766" s="16">
        <f t="shared" si="703"/>
        <v>58300</v>
      </c>
      <c r="J766" s="211">
        <f t="shared" si="703"/>
        <v>58300</v>
      </c>
      <c r="K766" s="16">
        <f t="shared" si="670"/>
        <v>0</v>
      </c>
      <c r="L766" s="211">
        <f t="shared" si="700"/>
        <v>62500</v>
      </c>
      <c r="M766" s="16">
        <f t="shared" si="673"/>
        <v>4200</v>
      </c>
    </row>
    <row r="767" spans="2:14" ht="15.75" hidden="1" x14ac:dyDescent="0.25">
      <c r="B767" s="2" t="str">
        <f t="shared" si="672"/>
        <v>b</v>
      </c>
      <c r="C767" s="8" t="s">
        <v>0</v>
      </c>
      <c r="D767" s="9" t="s">
        <v>14</v>
      </c>
      <c r="E767" s="16">
        <f t="shared" ref="E767" si="720">E783+E799+E815+E831</f>
        <v>0</v>
      </c>
      <c r="F767" s="16">
        <f t="shared" ref="F767:G767" si="721">F783+F799+F815+F831</f>
        <v>0</v>
      </c>
      <c r="G767" s="16">
        <f t="shared" si="721"/>
        <v>0</v>
      </c>
      <c r="H767" s="16">
        <f t="shared" si="703"/>
        <v>0</v>
      </c>
      <c r="I767" s="16">
        <f t="shared" si="703"/>
        <v>0</v>
      </c>
      <c r="J767" s="211">
        <f t="shared" si="703"/>
        <v>0</v>
      </c>
      <c r="K767" s="16">
        <f t="shared" si="670"/>
        <v>0</v>
      </c>
      <c r="L767" s="211">
        <f t="shared" si="700"/>
        <v>0</v>
      </c>
      <c r="M767" s="16">
        <f t="shared" si="673"/>
        <v>0</v>
      </c>
      <c r="N767"/>
    </row>
    <row r="768" spans="2:14" ht="30" hidden="1" x14ac:dyDescent="0.25">
      <c r="B768" s="2" t="str">
        <f t="shared" si="672"/>
        <v>b</v>
      </c>
      <c r="C768" s="10" t="s">
        <v>0</v>
      </c>
      <c r="D768" s="11" t="s">
        <v>15</v>
      </c>
      <c r="E768" s="17">
        <f t="shared" ref="E768" si="722">E784+E800+E816+E832</f>
        <v>0</v>
      </c>
      <c r="F768" s="17">
        <f t="shared" ref="F768:G768" si="723">F784+F800+F816+F832</f>
        <v>0</v>
      </c>
      <c r="G768" s="17">
        <f t="shared" si="723"/>
        <v>0</v>
      </c>
      <c r="H768" s="17">
        <f t="shared" si="703"/>
        <v>0</v>
      </c>
      <c r="I768" s="17">
        <f t="shared" si="703"/>
        <v>0</v>
      </c>
      <c r="J768" s="212">
        <f t="shared" si="703"/>
        <v>0</v>
      </c>
      <c r="K768" s="17">
        <f t="shared" si="670"/>
        <v>0</v>
      </c>
      <c r="L768" s="212">
        <f t="shared" si="700"/>
        <v>0</v>
      </c>
      <c r="M768" s="17">
        <f t="shared" si="673"/>
        <v>0</v>
      </c>
      <c r="N768"/>
    </row>
    <row r="769" spans="2:15" ht="30" hidden="1" x14ac:dyDescent="0.25">
      <c r="B769" s="2" t="str">
        <f t="shared" si="672"/>
        <v>b</v>
      </c>
      <c r="C769" s="10" t="s">
        <v>0</v>
      </c>
      <c r="D769" s="11" t="s">
        <v>16</v>
      </c>
      <c r="E769" s="17">
        <f t="shared" ref="E769" si="724">E785+E801+E817+E833</f>
        <v>0</v>
      </c>
      <c r="F769" s="17">
        <f t="shared" ref="F769:G769" si="725">F785+F801+F817+F833</f>
        <v>0</v>
      </c>
      <c r="G769" s="17">
        <f t="shared" si="725"/>
        <v>0</v>
      </c>
      <c r="H769" s="17">
        <f t="shared" si="703"/>
        <v>0</v>
      </c>
      <c r="I769" s="17">
        <f t="shared" si="703"/>
        <v>0</v>
      </c>
      <c r="J769" s="212">
        <f t="shared" si="703"/>
        <v>0</v>
      </c>
      <c r="K769" s="17">
        <f t="shared" si="670"/>
        <v>0</v>
      </c>
      <c r="L769" s="212">
        <f t="shared" si="700"/>
        <v>0</v>
      </c>
      <c r="M769" s="17">
        <f t="shared" si="673"/>
        <v>0</v>
      </c>
      <c r="N769"/>
    </row>
    <row r="770" spans="2:15" ht="15.75" hidden="1" x14ac:dyDescent="0.25">
      <c r="B770" s="2" t="str">
        <f t="shared" si="672"/>
        <v>b</v>
      </c>
      <c r="C770" s="6" t="s">
        <v>0</v>
      </c>
      <c r="D770" s="7" t="s">
        <v>17</v>
      </c>
      <c r="E770" s="15">
        <f t="shared" ref="E770" si="726">E786+E802+E818+E834</f>
        <v>0</v>
      </c>
      <c r="F770" s="15">
        <f t="shared" ref="F770:G770" si="727">F786+F802+F818+F834</f>
        <v>0</v>
      </c>
      <c r="G770" s="15">
        <f t="shared" si="727"/>
        <v>0</v>
      </c>
      <c r="H770" s="15">
        <f t="shared" si="703"/>
        <v>0</v>
      </c>
      <c r="I770" s="15">
        <f t="shared" si="703"/>
        <v>0</v>
      </c>
      <c r="J770" s="210">
        <f t="shared" si="703"/>
        <v>0</v>
      </c>
      <c r="K770" s="15">
        <f t="shared" si="670"/>
        <v>0</v>
      </c>
      <c r="L770" s="210">
        <f t="shared" si="700"/>
        <v>0</v>
      </c>
      <c r="M770" s="15">
        <f t="shared" si="673"/>
        <v>0</v>
      </c>
      <c r="N770"/>
    </row>
    <row r="771" spans="2:15" ht="15.75" hidden="1" x14ac:dyDescent="0.25">
      <c r="B771" s="2" t="str">
        <f t="shared" si="672"/>
        <v>b</v>
      </c>
      <c r="C771" s="6" t="s">
        <v>0</v>
      </c>
      <c r="D771" s="7" t="s">
        <v>18</v>
      </c>
      <c r="E771" s="15">
        <f t="shared" ref="E771" si="728">E787+E803+E819+E835</f>
        <v>0</v>
      </c>
      <c r="F771" s="15">
        <f t="shared" ref="F771:G771" si="729">F787+F803+F819+F835</f>
        <v>0</v>
      </c>
      <c r="G771" s="15">
        <f t="shared" si="729"/>
        <v>0</v>
      </c>
      <c r="H771" s="15">
        <f t="shared" si="703"/>
        <v>0</v>
      </c>
      <c r="I771" s="15">
        <f t="shared" si="703"/>
        <v>0</v>
      </c>
      <c r="J771" s="210">
        <f t="shared" si="703"/>
        <v>0</v>
      </c>
      <c r="K771" s="15">
        <f t="shared" si="670"/>
        <v>0</v>
      </c>
      <c r="L771" s="210">
        <f t="shared" si="700"/>
        <v>0</v>
      </c>
      <c r="M771" s="15">
        <f t="shared" si="673"/>
        <v>0</v>
      </c>
      <c r="N771"/>
    </row>
    <row r="772" spans="2:15" ht="15.75" hidden="1" x14ac:dyDescent="0.25">
      <c r="B772" s="2" t="str">
        <f t="shared" si="672"/>
        <v>b</v>
      </c>
      <c r="C772" s="6" t="s">
        <v>0</v>
      </c>
      <c r="D772" s="7" t="s">
        <v>19</v>
      </c>
      <c r="E772" s="15">
        <f t="shared" ref="E772" si="730">E788+E804+E820+E836</f>
        <v>0</v>
      </c>
      <c r="F772" s="15">
        <f t="shared" ref="F772:G772" si="731">F788+F804+F820+F836</f>
        <v>0</v>
      </c>
      <c r="G772" s="15">
        <f t="shared" si="731"/>
        <v>0</v>
      </c>
      <c r="H772" s="15">
        <f t="shared" si="703"/>
        <v>0</v>
      </c>
      <c r="I772" s="15">
        <f t="shared" si="703"/>
        <v>0</v>
      </c>
      <c r="J772" s="210">
        <f t="shared" si="703"/>
        <v>0</v>
      </c>
      <c r="K772" s="15">
        <f t="shared" si="670"/>
        <v>0</v>
      </c>
      <c r="L772" s="210">
        <f t="shared" si="700"/>
        <v>0</v>
      </c>
      <c r="M772" s="15">
        <f t="shared" si="673"/>
        <v>0</v>
      </c>
      <c r="N772"/>
    </row>
    <row r="773" spans="2:15" ht="54" x14ac:dyDescent="0.25">
      <c r="B773" s="2" t="str">
        <f t="shared" si="672"/>
        <v>a</v>
      </c>
      <c r="C773" s="24" t="s">
        <v>104</v>
      </c>
      <c r="D773" s="25" t="s">
        <v>105</v>
      </c>
      <c r="E773" s="13">
        <f t="shared" ref="E773" si="732">E776+E786+E787+E788</f>
        <v>30000</v>
      </c>
      <c r="F773" s="13">
        <f t="shared" ref="F773:I773" si="733">F776+F786+F787+F788</f>
        <v>30000</v>
      </c>
      <c r="G773" s="13">
        <f t="shared" si="733"/>
        <v>27971.600999999999</v>
      </c>
      <c r="H773" s="13">
        <f t="shared" si="733"/>
        <v>30000</v>
      </c>
      <c r="I773" s="13">
        <f t="shared" si="733"/>
        <v>37500</v>
      </c>
      <c r="J773" s="208">
        <f>J776+J786+J787+J788</f>
        <v>37500</v>
      </c>
      <c r="K773" s="13">
        <f t="shared" ref="K773:K836" si="734">J773-I773</f>
        <v>0</v>
      </c>
      <c r="L773" s="208">
        <f t="shared" ref="L773" si="735">L776+L786+L787+L788</f>
        <v>37500</v>
      </c>
      <c r="M773" s="13">
        <f t="shared" si="673"/>
        <v>0</v>
      </c>
      <c r="O773" s="2" t="s">
        <v>577</v>
      </c>
    </row>
    <row r="774" spans="2:15" ht="15.75" hidden="1" x14ac:dyDescent="0.25">
      <c r="B774" s="2" t="str">
        <f t="shared" ref="B774:B837" si="736">IF((E774+F774+G774+I774++J774+K774+L774)&gt;0,"a","b")</f>
        <v>b</v>
      </c>
      <c r="C774" s="4" t="s">
        <v>0</v>
      </c>
      <c r="D774" s="5" t="s">
        <v>5</v>
      </c>
      <c r="E774" s="14">
        <v>0</v>
      </c>
      <c r="F774" s="14">
        <v>0</v>
      </c>
      <c r="G774" s="14">
        <v>0</v>
      </c>
      <c r="H774" s="14">
        <v>0</v>
      </c>
      <c r="I774" s="14">
        <v>0</v>
      </c>
      <c r="J774" s="209">
        <v>0</v>
      </c>
      <c r="K774" s="14">
        <f t="shared" si="734"/>
        <v>0</v>
      </c>
      <c r="L774" s="209">
        <v>0</v>
      </c>
      <c r="M774" s="14">
        <f t="shared" ref="M774:M837" si="737">L774-J774</f>
        <v>0</v>
      </c>
      <c r="N774"/>
    </row>
    <row r="775" spans="2:15" ht="15.75" hidden="1" x14ac:dyDescent="0.25">
      <c r="B775" s="2" t="str">
        <f t="shared" si="736"/>
        <v>b</v>
      </c>
      <c r="C775" s="4" t="s">
        <v>0</v>
      </c>
      <c r="D775" s="5" t="s">
        <v>6</v>
      </c>
      <c r="E775" s="14">
        <v>0</v>
      </c>
      <c r="F775" s="14">
        <v>0</v>
      </c>
      <c r="G775" s="14">
        <v>0</v>
      </c>
      <c r="H775" s="14">
        <v>0</v>
      </c>
      <c r="I775" s="14">
        <v>0</v>
      </c>
      <c r="J775" s="209">
        <v>0</v>
      </c>
      <c r="K775" s="14">
        <f t="shared" si="734"/>
        <v>0</v>
      </c>
      <c r="L775" s="209">
        <v>0</v>
      </c>
      <c r="M775" s="14">
        <f t="shared" si="737"/>
        <v>0</v>
      </c>
      <c r="N775"/>
    </row>
    <row r="776" spans="2:15" ht="18" x14ac:dyDescent="0.25">
      <c r="B776" s="2" t="str">
        <f t="shared" si="736"/>
        <v>a</v>
      </c>
      <c r="C776" s="28" t="s">
        <v>0</v>
      </c>
      <c r="D776" s="29" t="s">
        <v>7</v>
      </c>
      <c r="E776" s="15">
        <f t="shared" ref="E776" si="738">E777+E778+E779+E780+E781+E782+E783</f>
        <v>30000</v>
      </c>
      <c r="F776" s="15">
        <f t="shared" ref="F776:I776" si="739">F777+F778+F779+F780+F781+F782+F783</f>
        <v>30000</v>
      </c>
      <c r="G776" s="15">
        <f t="shared" si="739"/>
        <v>27971.600999999999</v>
      </c>
      <c r="H776" s="15">
        <f t="shared" si="739"/>
        <v>30000</v>
      </c>
      <c r="I776" s="15">
        <f t="shared" si="739"/>
        <v>37500</v>
      </c>
      <c r="J776" s="210">
        <f>J777+J778+J779+J780+J781+J782+J783</f>
        <v>37500</v>
      </c>
      <c r="K776" s="15">
        <f t="shared" si="734"/>
        <v>0</v>
      </c>
      <c r="L776" s="210">
        <f t="shared" ref="L776" si="740">L777+L778+L779+L780+L781+L782+L783</f>
        <v>37500</v>
      </c>
      <c r="M776" s="15">
        <f t="shared" si="737"/>
        <v>0</v>
      </c>
    </row>
    <row r="777" spans="2:15" ht="15.75" hidden="1" x14ac:dyDescent="0.25">
      <c r="B777" s="2" t="str">
        <f t="shared" si="736"/>
        <v>b</v>
      </c>
      <c r="C777" s="8" t="s">
        <v>0</v>
      </c>
      <c r="D777" s="9" t="s">
        <v>8</v>
      </c>
      <c r="E777" s="16">
        <v>0</v>
      </c>
      <c r="F777" s="16">
        <v>0</v>
      </c>
      <c r="G777" s="16">
        <v>0</v>
      </c>
      <c r="H777" s="16">
        <v>0</v>
      </c>
      <c r="I777" s="16">
        <v>0</v>
      </c>
      <c r="J777" s="211">
        <v>0</v>
      </c>
      <c r="K777" s="16">
        <f t="shared" si="734"/>
        <v>0</v>
      </c>
      <c r="L777" s="211">
        <v>0</v>
      </c>
      <c r="M777" s="16">
        <f t="shared" si="737"/>
        <v>0</v>
      </c>
      <c r="N777"/>
    </row>
    <row r="778" spans="2:15" ht="15.75" hidden="1" x14ac:dyDescent="0.25">
      <c r="B778" s="2" t="str">
        <f t="shared" si="736"/>
        <v>b</v>
      </c>
      <c r="C778" s="8" t="s">
        <v>0</v>
      </c>
      <c r="D778" s="9" t="s">
        <v>9</v>
      </c>
      <c r="E778" s="16">
        <v>0</v>
      </c>
      <c r="F778" s="16">
        <v>0</v>
      </c>
      <c r="G778" s="16">
        <v>0</v>
      </c>
      <c r="H778" s="16">
        <v>0</v>
      </c>
      <c r="I778" s="16">
        <v>0</v>
      </c>
      <c r="J778" s="211">
        <v>0</v>
      </c>
      <c r="K778" s="16">
        <f t="shared" si="734"/>
        <v>0</v>
      </c>
      <c r="L778" s="211">
        <v>0</v>
      </c>
      <c r="M778" s="16">
        <f t="shared" si="737"/>
        <v>0</v>
      </c>
      <c r="N778"/>
    </row>
    <row r="779" spans="2:15" ht="15.75" hidden="1" x14ac:dyDescent="0.25">
      <c r="B779" s="2" t="str">
        <f t="shared" si="736"/>
        <v>b</v>
      </c>
      <c r="C779" s="8" t="s">
        <v>0</v>
      </c>
      <c r="D779" s="9" t="s">
        <v>10</v>
      </c>
      <c r="E779" s="16">
        <v>0</v>
      </c>
      <c r="F779" s="16">
        <v>0</v>
      </c>
      <c r="G779" s="16">
        <v>0</v>
      </c>
      <c r="H779" s="16">
        <v>0</v>
      </c>
      <c r="I779" s="16">
        <v>0</v>
      </c>
      <c r="J779" s="211">
        <v>0</v>
      </c>
      <c r="K779" s="16">
        <f t="shared" si="734"/>
        <v>0</v>
      </c>
      <c r="L779" s="211">
        <v>0</v>
      </c>
      <c r="M779" s="16">
        <f t="shared" si="737"/>
        <v>0</v>
      </c>
      <c r="N779"/>
    </row>
    <row r="780" spans="2:15" ht="15.75" hidden="1" x14ac:dyDescent="0.25">
      <c r="B780" s="2" t="str">
        <f t="shared" si="736"/>
        <v>b</v>
      </c>
      <c r="C780" s="8" t="s">
        <v>0</v>
      </c>
      <c r="D780" s="9" t="s">
        <v>11</v>
      </c>
      <c r="E780" s="16">
        <v>0</v>
      </c>
      <c r="F780" s="16">
        <v>0</v>
      </c>
      <c r="G780" s="16">
        <v>0</v>
      </c>
      <c r="H780" s="16">
        <v>0</v>
      </c>
      <c r="I780" s="16">
        <v>0</v>
      </c>
      <c r="J780" s="211">
        <v>0</v>
      </c>
      <c r="K780" s="16">
        <f t="shared" si="734"/>
        <v>0</v>
      </c>
      <c r="L780" s="211">
        <v>0</v>
      </c>
      <c r="M780" s="16">
        <f t="shared" si="737"/>
        <v>0</v>
      </c>
      <c r="N780"/>
    </row>
    <row r="781" spans="2:15" ht="15.75" hidden="1" x14ac:dyDescent="0.25">
      <c r="B781" s="2" t="str">
        <f t="shared" si="736"/>
        <v>b</v>
      </c>
      <c r="C781" s="8" t="s">
        <v>0</v>
      </c>
      <c r="D781" s="9" t="s">
        <v>12</v>
      </c>
      <c r="E781" s="16">
        <v>0</v>
      </c>
      <c r="F781" s="16">
        <v>0</v>
      </c>
      <c r="G781" s="16">
        <v>0</v>
      </c>
      <c r="H781" s="16">
        <v>0</v>
      </c>
      <c r="I781" s="16">
        <v>0</v>
      </c>
      <c r="J781" s="211">
        <v>0</v>
      </c>
      <c r="K781" s="16">
        <f t="shared" si="734"/>
        <v>0</v>
      </c>
      <c r="L781" s="211">
        <v>0</v>
      </c>
      <c r="M781" s="16">
        <f t="shared" si="737"/>
        <v>0</v>
      </c>
      <c r="N781"/>
    </row>
    <row r="782" spans="2:15" ht="18" x14ac:dyDescent="0.25">
      <c r="B782" s="2" t="str">
        <f t="shared" si="736"/>
        <v>a</v>
      </c>
      <c r="C782" s="30" t="s">
        <v>0</v>
      </c>
      <c r="D782" s="31" t="s">
        <v>13</v>
      </c>
      <c r="E782" s="16">
        <v>30000</v>
      </c>
      <c r="F782" s="16">
        <v>30000</v>
      </c>
      <c r="G782" s="16">
        <v>27971.600999999999</v>
      </c>
      <c r="H782" s="16">
        <v>30000</v>
      </c>
      <c r="I782" s="16">
        <v>37500</v>
      </c>
      <c r="J782" s="211">
        <v>37500</v>
      </c>
      <c r="K782" s="16">
        <f t="shared" si="734"/>
        <v>0</v>
      </c>
      <c r="L782" s="211">
        <v>37500</v>
      </c>
      <c r="M782" s="16">
        <f t="shared" si="737"/>
        <v>0</v>
      </c>
    </row>
    <row r="783" spans="2:15" ht="15.75" hidden="1" x14ac:dyDescent="0.25">
      <c r="B783" s="2" t="str">
        <f t="shared" si="736"/>
        <v>b</v>
      </c>
      <c r="C783" s="8" t="s">
        <v>0</v>
      </c>
      <c r="D783" s="9" t="s">
        <v>14</v>
      </c>
      <c r="E783" s="16">
        <f t="shared" ref="E783" si="741">E784+E785</f>
        <v>0</v>
      </c>
      <c r="F783" s="16">
        <f t="shared" ref="F783:I783" si="742">F784+F785</f>
        <v>0</v>
      </c>
      <c r="G783" s="16">
        <f t="shared" si="742"/>
        <v>0</v>
      </c>
      <c r="H783" s="16">
        <f t="shared" si="742"/>
        <v>0</v>
      </c>
      <c r="I783" s="16">
        <f t="shared" si="742"/>
        <v>0</v>
      </c>
      <c r="J783" s="211">
        <f>J784+J785</f>
        <v>0</v>
      </c>
      <c r="K783" s="16">
        <f t="shared" si="734"/>
        <v>0</v>
      </c>
      <c r="L783" s="211">
        <f t="shared" ref="L783" si="743">L784+L785</f>
        <v>0</v>
      </c>
      <c r="M783" s="16">
        <f t="shared" si="737"/>
        <v>0</v>
      </c>
      <c r="N783"/>
    </row>
    <row r="784" spans="2:15" ht="30" hidden="1" x14ac:dyDescent="0.25">
      <c r="B784" s="2" t="str">
        <f t="shared" si="736"/>
        <v>b</v>
      </c>
      <c r="C784" s="10" t="s">
        <v>0</v>
      </c>
      <c r="D784" s="11" t="s">
        <v>15</v>
      </c>
      <c r="E784" s="17">
        <v>0</v>
      </c>
      <c r="F784" s="17">
        <v>0</v>
      </c>
      <c r="G784" s="17">
        <v>0</v>
      </c>
      <c r="H784" s="17">
        <v>0</v>
      </c>
      <c r="I784" s="17">
        <v>0</v>
      </c>
      <c r="J784" s="212">
        <v>0</v>
      </c>
      <c r="K784" s="17">
        <f t="shared" si="734"/>
        <v>0</v>
      </c>
      <c r="L784" s="212">
        <v>0</v>
      </c>
      <c r="M784" s="17">
        <f t="shared" si="737"/>
        <v>0</v>
      </c>
      <c r="N784"/>
    </row>
    <row r="785" spans="2:15" ht="30" hidden="1" x14ac:dyDescent="0.25">
      <c r="B785" s="2" t="str">
        <f t="shared" si="736"/>
        <v>b</v>
      </c>
      <c r="C785" s="10" t="s">
        <v>0</v>
      </c>
      <c r="D785" s="11" t="s">
        <v>16</v>
      </c>
      <c r="E785" s="17">
        <v>0</v>
      </c>
      <c r="F785" s="17">
        <v>0</v>
      </c>
      <c r="G785" s="17">
        <v>0</v>
      </c>
      <c r="H785" s="17">
        <v>0</v>
      </c>
      <c r="I785" s="17">
        <v>0</v>
      </c>
      <c r="J785" s="212">
        <v>0</v>
      </c>
      <c r="K785" s="17">
        <f t="shared" si="734"/>
        <v>0</v>
      </c>
      <c r="L785" s="212">
        <v>0</v>
      </c>
      <c r="M785" s="17">
        <f t="shared" si="737"/>
        <v>0</v>
      </c>
      <c r="N785"/>
    </row>
    <row r="786" spans="2:15" ht="15.75" hidden="1" x14ac:dyDescent="0.25">
      <c r="B786" s="2" t="str">
        <f t="shared" si="736"/>
        <v>b</v>
      </c>
      <c r="C786" s="6" t="s">
        <v>0</v>
      </c>
      <c r="D786" s="7" t="s">
        <v>17</v>
      </c>
      <c r="E786" s="15">
        <v>0</v>
      </c>
      <c r="F786" s="15">
        <v>0</v>
      </c>
      <c r="G786" s="15">
        <v>0</v>
      </c>
      <c r="H786" s="15">
        <v>0</v>
      </c>
      <c r="I786" s="15">
        <v>0</v>
      </c>
      <c r="J786" s="210">
        <v>0</v>
      </c>
      <c r="K786" s="15">
        <f t="shared" si="734"/>
        <v>0</v>
      </c>
      <c r="L786" s="210">
        <v>0</v>
      </c>
      <c r="M786" s="15">
        <f t="shared" si="737"/>
        <v>0</v>
      </c>
      <c r="N786"/>
    </row>
    <row r="787" spans="2:15" ht="15.75" hidden="1" x14ac:dyDescent="0.25">
      <c r="B787" s="2" t="str">
        <f t="shared" si="736"/>
        <v>b</v>
      </c>
      <c r="C787" s="6" t="s">
        <v>0</v>
      </c>
      <c r="D787" s="7" t="s">
        <v>18</v>
      </c>
      <c r="E787" s="15">
        <v>0</v>
      </c>
      <c r="F787" s="15">
        <v>0</v>
      </c>
      <c r="G787" s="15">
        <v>0</v>
      </c>
      <c r="H787" s="15">
        <v>0</v>
      </c>
      <c r="I787" s="15">
        <v>0</v>
      </c>
      <c r="J787" s="210">
        <v>0</v>
      </c>
      <c r="K787" s="15">
        <f t="shared" si="734"/>
        <v>0</v>
      </c>
      <c r="L787" s="210">
        <v>0</v>
      </c>
      <c r="M787" s="15">
        <f t="shared" si="737"/>
        <v>0</v>
      </c>
      <c r="N787"/>
    </row>
    <row r="788" spans="2:15" ht="15.75" hidden="1" x14ac:dyDescent="0.25">
      <c r="B788" s="2" t="str">
        <f t="shared" si="736"/>
        <v>b</v>
      </c>
      <c r="C788" s="6" t="s">
        <v>0</v>
      </c>
      <c r="D788" s="7" t="s">
        <v>19</v>
      </c>
      <c r="E788" s="15">
        <v>0</v>
      </c>
      <c r="F788" s="15">
        <v>0</v>
      </c>
      <c r="G788" s="15">
        <v>0</v>
      </c>
      <c r="H788" s="15">
        <v>0</v>
      </c>
      <c r="I788" s="15">
        <v>0</v>
      </c>
      <c r="J788" s="210">
        <v>0</v>
      </c>
      <c r="K788" s="15">
        <f t="shared" si="734"/>
        <v>0</v>
      </c>
      <c r="L788" s="210">
        <v>0</v>
      </c>
      <c r="M788" s="15">
        <f t="shared" si="737"/>
        <v>0</v>
      </c>
      <c r="N788"/>
    </row>
    <row r="789" spans="2:15" ht="54" x14ac:dyDescent="0.25">
      <c r="B789" s="2" t="str">
        <f t="shared" si="736"/>
        <v>a</v>
      </c>
      <c r="C789" s="24" t="s">
        <v>106</v>
      </c>
      <c r="D789" s="25" t="s">
        <v>107</v>
      </c>
      <c r="E789" s="13">
        <f t="shared" ref="E789" si="744">E792+E802+E803+E804</f>
        <v>4000</v>
      </c>
      <c r="F789" s="13">
        <f t="shared" ref="F789:I789" si="745">F792+F802+F803+F804</f>
        <v>4000</v>
      </c>
      <c r="G789" s="13">
        <f t="shared" si="745"/>
        <v>3560.9216000000001</v>
      </c>
      <c r="H789" s="13">
        <f t="shared" si="745"/>
        <v>4000</v>
      </c>
      <c r="I789" s="13">
        <f t="shared" si="745"/>
        <v>4500</v>
      </c>
      <c r="J789" s="208">
        <f>J792+J802+J803+J804</f>
        <v>4500</v>
      </c>
      <c r="K789" s="13">
        <f t="shared" si="734"/>
        <v>0</v>
      </c>
      <c r="L789" s="208">
        <f t="shared" ref="L789" si="746">L792+L802+L803+L804</f>
        <v>6000</v>
      </c>
      <c r="M789" s="13">
        <f t="shared" si="737"/>
        <v>1500</v>
      </c>
      <c r="O789" s="2" t="s">
        <v>577</v>
      </c>
    </row>
    <row r="790" spans="2:15" ht="15.75" hidden="1" x14ac:dyDescent="0.25">
      <c r="B790" s="2" t="str">
        <f t="shared" si="736"/>
        <v>b</v>
      </c>
      <c r="C790" s="4" t="s">
        <v>0</v>
      </c>
      <c r="D790" s="5" t="s">
        <v>5</v>
      </c>
      <c r="E790" s="14">
        <v>0</v>
      </c>
      <c r="F790" s="14">
        <v>0</v>
      </c>
      <c r="G790" s="14">
        <v>0</v>
      </c>
      <c r="H790" s="14">
        <v>0</v>
      </c>
      <c r="I790" s="14">
        <v>0</v>
      </c>
      <c r="J790" s="209">
        <v>0</v>
      </c>
      <c r="K790" s="14">
        <f t="shared" si="734"/>
        <v>0</v>
      </c>
      <c r="L790" s="209">
        <v>0</v>
      </c>
      <c r="M790" s="14">
        <f t="shared" si="737"/>
        <v>0</v>
      </c>
      <c r="N790"/>
    </row>
    <row r="791" spans="2:15" ht="15.75" hidden="1" x14ac:dyDescent="0.25">
      <c r="B791" s="2" t="str">
        <f t="shared" si="736"/>
        <v>b</v>
      </c>
      <c r="C791" s="4" t="s">
        <v>0</v>
      </c>
      <c r="D791" s="5" t="s">
        <v>6</v>
      </c>
      <c r="E791" s="14">
        <v>0</v>
      </c>
      <c r="F791" s="14">
        <v>0</v>
      </c>
      <c r="G791" s="14">
        <v>0</v>
      </c>
      <c r="H791" s="14">
        <v>0</v>
      </c>
      <c r="I791" s="14">
        <v>0</v>
      </c>
      <c r="J791" s="209">
        <v>0</v>
      </c>
      <c r="K791" s="14">
        <f t="shared" si="734"/>
        <v>0</v>
      </c>
      <c r="L791" s="209">
        <v>0</v>
      </c>
      <c r="M791" s="14">
        <f t="shared" si="737"/>
        <v>0</v>
      </c>
      <c r="N791"/>
    </row>
    <row r="792" spans="2:15" ht="18" x14ac:dyDescent="0.25">
      <c r="B792" s="2" t="str">
        <f t="shared" si="736"/>
        <v>a</v>
      </c>
      <c r="C792" s="28" t="s">
        <v>0</v>
      </c>
      <c r="D792" s="29" t="s">
        <v>7</v>
      </c>
      <c r="E792" s="15">
        <f t="shared" ref="E792" si="747">E793+E794+E795+E796+E797+E798+E799</f>
        <v>4000</v>
      </c>
      <c r="F792" s="15">
        <f t="shared" ref="F792:I792" si="748">F793+F794+F795+F796+F797+F798+F799</f>
        <v>4000</v>
      </c>
      <c r="G792" s="15">
        <f t="shared" si="748"/>
        <v>3560.9216000000001</v>
      </c>
      <c r="H792" s="15">
        <f t="shared" si="748"/>
        <v>4000</v>
      </c>
      <c r="I792" s="15">
        <f t="shared" si="748"/>
        <v>4500</v>
      </c>
      <c r="J792" s="210">
        <f>J793+J794+J795+J796+J797+J798+J799</f>
        <v>4500</v>
      </c>
      <c r="K792" s="15">
        <f t="shared" si="734"/>
        <v>0</v>
      </c>
      <c r="L792" s="210">
        <f t="shared" ref="L792" si="749">L793+L794+L795+L796+L797+L798+L799</f>
        <v>6000</v>
      </c>
      <c r="M792" s="15">
        <f t="shared" si="737"/>
        <v>1500</v>
      </c>
    </row>
    <row r="793" spans="2:15" ht="15.75" hidden="1" x14ac:dyDescent="0.25">
      <c r="B793" s="2" t="str">
        <f t="shared" si="736"/>
        <v>b</v>
      </c>
      <c r="C793" s="8" t="s">
        <v>0</v>
      </c>
      <c r="D793" s="9" t="s">
        <v>8</v>
      </c>
      <c r="E793" s="16">
        <v>0</v>
      </c>
      <c r="F793" s="16">
        <v>0</v>
      </c>
      <c r="G793" s="16">
        <v>0</v>
      </c>
      <c r="H793" s="16">
        <v>0</v>
      </c>
      <c r="I793" s="16">
        <v>0</v>
      </c>
      <c r="J793" s="211">
        <v>0</v>
      </c>
      <c r="K793" s="16">
        <f t="shared" si="734"/>
        <v>0</v>
      </c>
      <c r="L793" s="211">
        <v>0</v>
      </c>
      <c r="M793" s="16">
        <f t="shared" si="737"/>
        <v>0</v>
      </c>
      <c r="N793"/>
    </row>
    <row r="794" spans="2:15" ht="15.75" hidden="1" x14ac:dyDescent="0.25">
      <c r="B794" s="2" t="str">
        <f t="shared" si="736"/>
        <v>b</v>
      </c>
      <c r="C794" s="8" t="s">
        <v>0</v>
      </c>
      <c r="D794" s="9" t="s">
        <v>9</v>
      </c>
      <c r="E794" s="16">
        <v>0</v>
      </c>
      <c r="F794" s="16">
        <v>0</v>
      </c>
      <c r="G794" s="16">
        <v>0</v>
      </c>
      <c r="H794" s="16">
        <v>0</v>
      </c>
      <c r="I794" s="16">
        <v>0</v>
      </c>
      <c r="J794" s="211">
        <v>0</v>
      </c>
      <c r="K794" s="16">
        <f t="shared" si="734"/>
        <v>0</v>
      </c>
      <c r="L794" s="211">
        <v>0</v>
      </c>
      <c r="M794" s="16">
        <f t="shared" si="737"/>
        <v>0</v>
      </c>
      <c r="N794"/>
    </row>
    <row r="795" spans="2:15" ht="15.75" hidden="1" x14ac:dyDescent="0.25">
      <c r="B795" s="2" t="str">
        <f t="shared" si="736"/>
        <v>b</v>
      </c>
      <c r="C795" s="8" t="s">
        <v>0</v>
      </c>
      <c r="D795" s="9" t="s">
        <v>10</v>
      </c>
      <c r="E795" s="16">
        <v>0</v>
      </c>
      <c r="F795" s="16">
        <v>0</v>
      </c>
      <c r="G795" s="16">
        <v>0</v>
      </c>
      <c r="H795" s="16">
        <v>0</v>
      </c>
      <c r="I795" s="16">
        <v>0</v>
      </c>
      <c r="J795" s="211">
        <v>0</v>
      </c>
      <c r="K795" s="16">
        <f t="shared" si="734"/>
        <v>0</v>
      </c>
      <c r="L795" s="211">
        <v>0</v>
      </c>
      <c r="M795" s="16">
        <f t="shared" si="737"/>
        <v>0</v>
      </c>
      <c r="N795"/>
    </row>
    <row r="796" spans="2:15" ht="15.75" hidden="1" x14ac:dyDescent="0.25">
      <c r="B796" s="2" t="str">
        <f t="shared" si="736"/>
        <v>b</v>
      </c>
      <c r="C796" s="8" t="s">
        <v>0</v>
      </c>
      <c r="D796" s="9" t="s">
        <v>11</v>
      </c>
      <c r="E796" s="16">
        <v>0</v>
      </c>
      <c r="F796" s="16">
        <v>0</v>
      </c>
      <c r="G796" s="16">
        <v>0</v>
      </c>
      <c r="H796" s="16">
        <v>0</v>
      </c>
      <c r="I796" s="16">
        <v>0</v>
      </c>
      <c r="J796" s="211">
        <v>0</v>
      </c>
      <c r="K796" s="16">
        <f t="shared" si="734"/>
        <v>0</v>
      </c>
      <c r="L796" s="211">
        <v>0</v>
      </c>
      <c r="M796" s="16">
        <f t="shared" si="737"/>
        <v>0</v>
      </c>
      <c r="N796"/>
    </row>
    <row r="797" spans="2:15" ht="15.75" hidden="1" x14ac:dyDescent="0.25">
      <c r="B797" s="2" t="str">
        <f t="shared" si="736"/>
        <v>b</v>
      </c>
      <c r="C797" s="8" t="s">
        <v>0</v>
      </c>
      <c r="D797" s="9" t="s">
        <v>12</v>
      </c>
      <c r="E797" s="16">
        <v>0</v>
      </c>
      <c r="F797" s="16">
        <v>0</v>
      </c>
      <c r="G797" s="16">
        <v>0</v>
      </c>
      <c r="H797" s="16">
        <v>0</v>
      </c>
      <c r="I797" s="16">
        <v>0</v>
      </c>
      <c r="J797" s="211">
        <v>0</v>
      </c>
      <c r="K797" s="16">
        <f t="shared" si="734"/>
        <v>0</v>
      </c>
      <c r="L797" s="211">
        <v>0</v>
      </c>
      <c r="M797" s="16">
        <f t="shared" si="737"/>
        <v>0</v>
      </c>
      <c r="N797"/>
    </row>
    <row r="798" spans="2:15" ht="18" x14ac:dyDescent="0.25">
      <c r="B798" s="2" t="str">
        <f t="shared" si="736"/>
        <v>a</v>
      </c>
      <c r="C798" s="30" t="s">
        <v>0</v>
      </c>
      <c r="D798" s="31" t="s">
        <v>13</v>
      </c>
      <c r="E798" s="16">
        <v>4000</v>
      </c>
      <c r="F798" s="16">
        <v>4000</v>
      </c>
      <c r="G798" s="16">
        <v>3560.9216000000001</v>
      </c>
      <c r="H798" s="16">
        <v>4000</v>
      </c>
      <c r="I798" s="16">
        <v>4500</v>
      </c>
      <c r="J798" s="211">
        <v>4500</v>
      </c>
      <c r="K798" s="16">
        <f t="shared" si="734"/>
        <v>0</v>
      </c>
      <c r="L798" s="211">
        <v>6000</v>
      </c>
      <c r="M798" s="16">
        <f t="shared" si="737"/>
        <v>1500</v>
      </c>
    </row>
    <row r="799" spans="2:15" ht="15.75" hidden="1" x14ac:dyDescent="0.25">
      <c r="B799" s="2" t="str">
        <f t="shared" si="736"/>
        <v>b</v>
      </c>
      <c r="C799" s="8" t="s">
        <v>0</v>
      </c>
      <c r="D799" s="9" t="s">
        <v>14</v>
      </c>
      <c r="E799" s="16">
        <f t="shared" ref="E799" si="750">E800+E801</f>
        <v>0</v>
      </c>
      <c r="F799" s="16">
        <f t="shared" ref="F799:I799" si="751">F800+F801</f>
        <v>0</v>
      </c>
      <c r="G799" s="16">
        <f t="shared" si="751"/>
        <v>0</v>
      </c>
      <c r="H799" s="16">
        <f t="shared" si="751"/>
        <v>0</v>
      </c>
      <c r="I799" s="16">
        <f t="shared" si="751"/>
        <v>0</v>
      </c>
      <c r="J799" s="211">
        <f>J800+J801</f>
        <v>0</v>
      </c>
      <c r="K799" s="16">
        <f t="shared" si="734"/>
        <v>0</v>
      </c>
      <c r="L799" s="211">
        <f t="shared" ref="L799" si="752">L800+L801</f>
        <v>0</v>
      </c>
      <c r="M799" s="16">
        <f t="shared" si="737"/>
        <v>0</v>
      </c>
      <c r="N799"/>
    </row>
    <row r="800" spans="2:15" ht="30" hidden="1" x14ac:dyDescent="0.25">
      <c r="B800" s="2" t="str">
        <f t="shared" si="736"/>
        <v>b</v>
      </c>
      <c r="C800" s="10" t="s">
        <v>0</v>
      </c>
      <c r="D800" s="11" t="s">
        <v>15</v>
      </c>
      <c r="E800" s="17">
        <v>0</v>
      </c>
      <c r="F800" s="17">
        <v>0</v>
      </c>
      <c r="G800" s="17">
        <v>0</v>
      </c>
      <c r="H800" s="17">
        <v>0</v>
      </c>
      <c r="I800" s="17">
        <v>0</v>
      </c>
      <c r="J800" s="212">
        <v>0</v>
      </c>
      <c r="K800" s="17">
        <f t="shared" si="734"/>
        <v>0</v>
      </c>
      <c r="L800" s="212">
        <v>0</v>
      </c>
      <c r="M800" s="17">
        <f t="shared" si="737"/>
        <v>0</v>
      </c>
      <c r="N800"/>
    </row>
    <row r="801" spans="2:15" ht="30" hidden="1" x14ac:dyDescent="0.25">
      <c r="B801" s="2" t="str">
        <f t="shared" si="736"/>
        <v>b</v>
      </c>
      <c r="C801" s="10" t="s">
        <v>0</v>
      </c>
      <c r="D801" s="11" t="s">
        <v>16</v>
      </c>
      <c r="E801" s="17">
        <v>0</v>
      </c>
      <c r="F801" s="17">
        <v>0</v>
      </c>
      <c r="G801" s="17">
        <v>0</v>
      </c>
      <c r="H801" s="17">
        <v>0</v>
      </c>
      <c r="I801" s="17">
        <v>0</v>
      </c>
      <c r="J801" s="212">
        <v>0</v>
      </c>
      <c r="K801" s="17">
        <f t="shared" si="734"/>
        <v>0</v>
      </c>
      <c r="L801" s="212">
        <v>0</v>
      </c>
      <c r="M801" s="17">
        <f t="shared" si="737"/>
        <v>0</v>
      </c>
      <c r="N801"/>
    </row>
    <row r="802" spans="2:15" ht="15.75" hidden="1" x14ac:dyDescent="0.25">
      <c r="B802" s="2" t="str">
        <f t="shared" si="736"/>
        <v>b</v>
      </c>
      <c r="C802" s="6" t="s">
        <v>0</v>
      </c>
      <c r="D802" s="7" t="s">
        <v>17</v>
      </c>
      <c r="E802" s="15">
        <v>0</v>
      </c>
      <c r="F802" s="15">
        <v>0</v>
      </c>
      <c r="G802" s="15">
        <v>0</v>
      </c>
      <c r="H802" s="15">
        <v>0</v>
      </c>
      <c r="I802" s="15">
        <v>0</v>
      </c>
      <c r="J802" s="210">
        <v>0</v>
      </c>
      <c r="K802" s="15">
        <f t="shared" si="734"/>
        <v>0</v>
      </c>
      <c r="L802" s="210">
        <v>0</v>
      </c>
      <c r="M802" s="15">
        <f t="shared" si="737"/>
        <v>0</v>
      </c>
      <c r="N802"/>
    </row>
    <row r="803" spans="2:15" ht="15.75" hidden="1" x14ac:dyDescent="0.25">
      <c r="B803" s="2" t="str">
        <f t="shared" si="736"/>
        <v>b</v>
      </c>
      <c r="C803" s="6" t="s">
        <v>0</v>
      </c>
      <c r="D803" s="7" t="s">
        <v>18</v>
      </c>
      <c r="E803" s="15">
        <v>0</v>
      </c>
      <c r="F803" s="15">
        <v>0</v>
      </c>
      <c r="G803" s="15">
        <v>0</v>
      </c>
      <c r="H803" s="15">
        <v>0</v>
      </c>
      <c r="I803" s="15">
        <v>0</v>
      </c>
      <c r="J803" s="210">
        <v>0</v>
      </c>
      <c r="K803" s="15">
        <f t="shared" si="734"/>
        <v>0</v>
      </c>
      <c r="L803" s="210">
        <v>0</v>
      </c>
      <c r="M803" s="15">
        <f t="shared" si="737"/>
        <v>0</v>
      </c>
      <c r="N803"/>
    </row>
    <row r="804" spans="2:15" ht="15.75" hidden="1" x14ac:dyDescent="0.25">
      <c r="B804" s="2" t="str">
        <f t="shared" si="736"/>
        <v>b</v>
      </c>
      <c r="C804" s="6" t="s">
        <v>0</v>
      </c>
      <c r="D804" s="7" t="s">
        <v>19</v>
      </c>
      <c r="E804" s="15">
        <v>0</v>
      </c>
      <c r="F804" s="15">
        <v>0</v>
      </c>
      <c r="G804" s="15">
        <v>0</v>
      </c>
      <c r="H804" s="15">
        <v>0</v>
      </c>
      <c r="I804" s="15">
        <v>0</v>
      </c>
      <c r="J804" s="210">
        <v>0</v>
      </c>
      <c r="K804" s="15">
        <f t="shared" si="734"/>
        <v>0</v>
      </c>
      <c r="L804" s="210">
        <v>0</v>
      </c>
      <c r="M804" s="15">
        <f t="shared" si="737"/>
        <v>0</v>
      </c>
      <c r="N804"/>
    </row>
    <row r="805" spans="2:15" ht="54" x14ac:dyDescent="0.25">
      <c r="B805" s="2" t="str">
        <f t="shared" si="736"/>
        <v>a</v>
      </c>
      <c r="C805" s="24" t="s">
        <v>108</v>
      </c>
      <c r="D805" s="25" t="s">
        <v>109</v>
      </c>
      <c r="E805" s="13">
        <f t="shared" ref="E805" si="753">E808+E818+E819+E820</f>
        <v>4500</v>
      </c>
      <c r="F805" s="13">
        <f t="shared" ref="F805:I805" si="754">F808+F818+F819+F820</f>
        <v>4500</v>
      </c>
      <c r="G805" s="13">
        <f t="shared" si="754"/>
        <v>4206.28</v>
      </c>
      <c r="H805" s="13">
        <f t="shared" si="754"/>
        <v>4500</v>
      </c>
      <c r="I805" s="13">
        <f t="shared" si="754"/>
        <v>5300</v>
      </c>
      <c r="J805" s="208">
        <f>J808+J818+J819+J820</f>
        <v>5300</v>
      </c>
      <c r="K805" s="13">
        <f t="shared" si="734"/>
        <v>0</v>
      </c>
      <c r="L805" s="208">
        <f t="shared" ref="L805" si="755">L808+L818+L819+L820</f>
        <v>8000</v>
      </c>
      <c r="M805" s="13">
        <f t="shared" si="737"/>
        <v>2700</v>
      </c>
      <c r="O805" s="2" t="s">
        <v>577</v>
      </c>
    </row>
    <row r="806" spans="2:15" ht="15.75" hidden="1" x14ac:dyDescent="0.25">
      <c r="B806" s="2" t="str">
        <f t="shared" si="736"/>
        <v>b</v>
      </c>
      <c r="C806" s="4" t="s">
        <v>0</v>
      </c>
      <c r="D806" s="5" t="s">
        <v>5</v>
      </c>
      <c r="E806" s="14">
        <v>0</v>
      </c>
      <c r="F806" s="14">
        <v>0</v>
      </c>
      <c r="G806" s="14">
        <v>0</v>
      </c>
      <c r="H806" s="14">
        <v>0</v>
      </c>
      <c r="I806" s="14">
        <v>0</v>
      </c>
      <c r="J806" s="209">
        <v>0</v>
      </c>
      <c r="K806" s="14">
        <f t="shared" si="734"/>
        <v>0</v>
      </c>
      <c r="L806" s="209">
        <v>0</v>
      </c>
      <c r="M806" s="14">
        <f t="shared" si="737"/>
        <v>0</v>
      </c>
      <c r="N806"/>
    </row>
    <row r="807" spans="2:15" ht="15.75" hidden="1" x14ac:dyDescent="0.25">
      <c r="B807" s="2" t="str">
        <f t="shared" si="736"/>
        <v>b</v>
      </c>
      <c r="C807" s="4" t="s">
        <v>0</v>
      </c>
      <c r="D807" s="5" t="s">
        <v>6</v>
      </c>
      <c r="E807" s="14">
        <v>0</v>
      </c>
      <c r="F807" s="14">
        <v>0</v>
      </c>
      <c r="G807" s="14">
        <v>0</v>
      </c>
      <c r="H807" s="14">
        <v>0</v>
      </c>
      <c r="I807" s="14">
        <v>0</v>
      </c>
      <c r="J807" s="209">
        <v>0</v>
      </c>
      <c r="K807" s="14">
        <f t="shared" si="734"/>
        <v>0</v>
      </c>
      <c r="L807" s="209">
        <v>0</v>
      </c>
      <c r="M807" s="14">
        <f t="shared" si="737"/>
        <v>0</v>
      </c>
      <c r="N807"/>
    </row>
    <row r="808" spans="2:15" ht="18" x14ac:dyDescent="0.25">
      <c r="B808" s="2" t="str">
        <f t="shared" si="736"/>
        <v>a</v>
      </c>
      <c r="C808" s="28" t="s">
        <v>0</v>
      </c>
      <c r="D808" s="29" t="s">
        <v>7</v>
      </c>
      <c r="E808" s="15">
        <f t="shared" ref="E808" si="756">E809+E810+E811+E812+E813+E814+E815</f>
        <v>4500</v>
      </c>
      <c r="F808" s="15">
        <f t="shared" ref="F808:I808" si="757">F809+F810+F811+F812+F813+F814+F815</f>
        <v>4500</v>
      </c>
      <c r="G808" s="15">
        <f t="shared" si="757"/>
        <v>4206.28</v>
      </c>
      <c r="H808" s="15">
        <f t="shared" si="757"/>
        <v>4500</v>
      </c>
      <c r="I808" s="15">
        <f t="shared" si="757"/>
        <v>5300</v>
      </c>
      <c r="J808" s="210">
        <f>J809+J810+J811+J812+J813+J814+J815</f>
        <v>5300</v>
      </c>
      <c r="K808" s="15">
        <f t="shared" si="734"/>
        <v>0</v>
      </c>
      <c r="L808" s="210">
        <f t="shared" ref="L808" si="758">L809+L810+L811+L812+L813+L814+L815</f>
        <v>8000</v>
      </c>
      <c r="M808" s="15">
        <f t="shared" si="737"/>
        <v>2700</v>
      </c>
    </row>
    <row r="809" spans="2:15" ht="15.75" hidden="1" x14ac:dyDescent="0.25">
      <c r="B809" s="2" t="str">
        <f t="shared" si="736"/>
        <v>b</v>
      </c>
      <c r="C809" s="8" t="s">
        <v>0</v>
      </c>
      <c r="D809" s="9" t="s">
        <v>8</v>
      </c>
      <c r="E809" s="16">
        <v>0</v>
      </c>
      <c r="F809" s="16">
        <v>0</v>
      </c>
      <c r="G809" s="16">
        <v>0</v>
      </c>
      <c r="H809" s="16">
        <v>0</v>
      </c>
      <c r="I809" s="16">
        <v>0</v>
      </c>
      <c r="J809" s="211">
        <v>0</v>
      </c>
      <c r="K809" s="16">
        <f t="shared" si="734"/>
        <v>0</v>
      </c>
      <c r="L809" s="211">
        <v>0</v>
      </c>
      <c r="M809" s="16">
        <f t="shared" si="737"/>
        <v>0</v>
      </c>
      <c r="N809"/>
    </row>
    <row r="810" spans="2:15" ht="15.75" hidden="1" x14ac:dyDescent="0.25">
      <c r="B810" s="2" t="str">
        <f t="shared" si="736"/>
        <v>b</v>
      </c>
      <c r="C810" s="8" t="s">
        <v>0</v>
      </c>
      <c r="D810" s="9" t="s">
        <v>9</v>
      </c>
      <c r="E810" s="16">
        <v>0</v>
      </c>
      <c r="F810" s="16">
        <v>0</v>
      </c>
      <c r="G810" s="16">
        <v>0</v>
      </c>
      <c r="H810" s="16">
        <v>0</v>
      </c>
      <c r="I810" s="16">
        <v>0</v>
      </c>
      <c r="J810" s="211">
        <v>0</v>
      </c>
      <c r="K810" s="16">
        <f t="shared" si="734"/>
        <v>0</v>
      </c>
      <c r="L810" s="211">
        <v>0</v>
      </c>
      <c r="M810" s="16">
        <f t="shared" si="737"/>
        <v>0</v>
      </c>
      <c r="N810"/>
    </row>
    <row r="811" spans="2:15" ht="15.75" hidden="1" x14ac:dyDescent="0.25">
      <c r="B811" s="2" t="str">
        <f t="shared" si="736"/>
        <v>b</v>
      </c>
      <c r="C811" s="8" t="s">
        <v>0</v>
      </c>
      <c r="D811" s="9" t="s">
        <v>10</v>
      </c>
      <c r="E811" s="16">
        <v>0</v>
      </c>
      <c r="F811" s="16">
        <v>0</v>
      </c>
      <c r="G811" s="16">
        <v>0</v>
      </c>
      <c r="H811" s="16">
        <v>0</v>
      </c>
      <c r="I811" s="16">
        <v>0</v>
      </c>
      <c r="J811" s="211">
        <v>0</v>
      </c>
      <c r="K811" s="16">
        <f t="shared" si="734"/>
        <v>0</v>
      </c>
      <c r="L811" s="211">
        <v>0</v>
      </c>
      <c r="M811" s="16">
        <f t="shared" si="737"/>
        <v>0</v>
      </c>
      <c r="N811"/>
    </row>
    <row r="812" spans="2:15" ht="15.75" hidden="1" x14ac:dyDescent="0.25">
      <c r="B812" s="2" t="str">
        <f t="shared" si="736"/>
        <v>b</v>
      </c>
      <c r="C812" s="8" t="s">
        <v>0</v>
      </c>
      <c r="D812" s="9" t="s">
        <v>11</v>
      </c>
      <c r="E812" s="16">
        <v>0</v>
      </c>
      <c r="F812" s="16">
        <v>0</v>
      </c>
      <c r="G812" s="16">
        <v>0</v>
      </c>
      <c r="H812" s="16">
        <v>0</v>
      </c>
      <c r="I812" s="16">
        <v>0</v>
      </c>
      <c r="J812" s="211">
        <v>0</v>
      </c>
      <c r="K812" s="16">
        <f t="shared" si="734"/>
        <v>0</v>
      </c>
      <c r="L812" s="211">
        <v>0</v>
      </c>
      <c r="M812" s="16">
        <f t="shared" si="737"/>
        <v>0</v>
      </c>
      <c r="N812"/>
    </row>
    <row r="813" spans="2:15" ht="15.75" hidden="1" x14ac:dyDescent="0.25">
      <c r="B813" s="2" t="str">
        <f t="shared" si="736"/>
        <v>b</v>
      </c>
      <c r="C813" s="8" t="s">
        <v>0</v>
      </c>
      <c r="D813" s="9" t="s">
        <v>12</v>
      </c>
      <c r="E813" s="16">
        <v>0</v>
      </c>
      <c r="F813" s="16">
        <v>0</v>
      </c>
      <c r="G813" s="16">
        <v>0</v>
      </c>
      <c r="H813" s="16">
        <v>0</v>
      </c>
      <c r="I813" s="16">
        <v>0</v>
      </c>
      <c r="J813" s="211">
        <v>0</v>
      </c>
      <c r="K813" s="16">
        <f t="shared" si="734"/>
        <v>0</v>
      </c>
      <c r="L813" s="211">
        <v>0</v>
      </c>
      <c r="M813" s="16">
        <f t="shared" si="737"/>
        <v>0</v>
      </c>
      <c r="N813"/>
    </row>
    <row r="814" spans="2:15" ht="18" x14ac:dyDescent="0.25">
      <c r="B814" s="2" t="str">
        <f t="shared" si="736"/>
        <v>a</v>
      </c>
      <c r="C814" s="30" t="s">
        <v>0</v>
      </c>
      <c r="D814" s="31" t="s">
        <v>13</v>
      </c>
      <c r="E814" s="16">
        <v>4500</v>
      </c>
      <c r="F814" s="16">
        <v>4500</v>
      </c>
      <c r="G814" s="16">
        <v>4206.28</v>
      </c>
      <c r="H814" s="16">
        <v>4500</v>
      </c>
      <c r="I814" s="16">
        <v>5300</v>
      </c>
      <c r="J814" s="211">
        <v>5300</v>
      </c>
      <c r="K814" s="16">
        <f t="shared" si="734"/>
        <v>0</v>
      </c>
      <c r="L814" s="211">
        <v>8000</v>
      </c>
      <c r="M814" s="16">
        <f t="shared" si="737"/>
        <v>2700</v>
      </c>
    </row>
    <row r="815" spans="2:15" ht="15.75" hidden="1" x14ac:dyDescent="0.25">
      <c r="B815" s="2" t="str">
        <f t="shared" si="736"/>
        <v>b</v>
      </c>
      <c r="C815" s="8" t="s">
        <v>0</v>
      </c>
      <c r="D815" s="9" t="s">
        <v>14</v>
      </c>
      <c r="E815" s="16">
        <f t="shared" ref="E815" si="759">E816+E817</f>
        <v>0</v>
      </c>
      <c r="F815" s="16">
        <f t="shared" ref="F815:I815" si="760">F816+F817</f>
        <v>0</v>
      </c>
      <c r="G815" s="16">
        <f t="shared" si="760"/>
        <v>0</v>
      </c>
      <c r="H815" s="16">
        <f t="shared" si="760"/>
        <v>0</v>
      </c>
      <c r="I815" s="16">
        <f t="shared" si="760"/>
        <v>0</v>
      </c>
      <c r="J815" s="211">
        <f>J816+J817</f>
        <v>0</v>
      </c>
      <c r="K815" s="16">
        <f t="shared" si="734"/>
        <v>0</v>
      </c>
      <c r="L815" s="211">
        <f t="shared" ref="L815" si="761">L816+L817</f>
        <v>0</v>
      </c>
      <c r="M815" s="16">
        <f t="shared" si="737"/>
        <v>0</v>
      </c>
      <c r="N815"/>
    </row>
    <row r="816" spans="2:15" ht="30" hidden="1" x14ac:dyDescent="0.25">
      <c r="B816" s="2" t="str">
        <f t="shared" si="736"/>
        <v>b</v>
      </c>
      <c r="C816" s="10" t="s">
        <v>0</v>
      </c>
      <c r="D816" s="11" t="s">
        <v>15</v>
      </c>
      <c r="E816" s="17">
        <v>0</v>
      </c>
      <c r="F816" s="17">
        <v>0</v>
      </c>
      <c r="G816" s="17">
        <v>0</v>
      </c>
      <c r="H816" s="17">
        <v>0</v>
      </c>
      <c r="I816" s="17">
        <v>0</v>
      </c>
      <c r="J816" s="212">
        <v>0</v>
      </c>
      <c r="K816" s="17">
        <f t="shared" si="734"/>
        <v>0</v>
      </c>
      <c r="L816" s="212">
        <v>0</v>
      </c>
      <c r="M816" s="17">
        <f t="shared" si="737"/>
        <v>0</v>
      </c>
      <c r="N816"/>
    </row>
    <row r="817" spans="2:15" ht="30" hidden="1" x14ac:dyDescent="0.25">
      <c r="B817" s="2" t="str">
        <f t="shared" si="736"/>
        <v>b</v>
      </c>
      <c r="C817" s="10" t="s">
        <v>0</v>
      </c>
      <c r="D817" s="11" t="s">
        <v>16</v>
      </c>
      <c r="E817" s="17">
        <v>0</v>
      </c>
      <c r="F817" s="17">
        <v>0</v>
      </c>
      <c r="G817" s="17">
        <v>0</v>
      </c>
      <c r="H817" s="17">
        <v>0</v>
      </c>
      <c r="I817" s="17">
        <v>0</v>
      </c>
      <c r="J817" s="212">
        <v>0</v>
      </c>
      <c r="K817" s="17">
        <f t="shared" si="734"/>
        <v>0</v>
      </c>
      <c r="L817" s="212">
        <v>0</v>
      </c>
      <c r="M817" s="17">
        <f t="shared" si="737"/>
        <v>0</v>
      </c>
      <c r="N817"/>
    </row>
    <row r="818" spans="2:15" ht="15.75" hidden="1" x14ac:dyDescent="0.25">
      <c r="B818" s="2" t="str">
        <f t="shared" si="736"/>
        <v>b</v>
      </c>
      <c r="C818" s="6" t="s">
        <v>0</v>
      </c>
      <c r="D818" s="7" t="s">
        <v>17</v>
      </c>
      <c r="E818" s="15">
        <v>0</v>
      </c>
      <c r="F818" s="15">
        <v>0</v>
      </c>
      <c r="G818" s="15">
        <v>0</v>
      </c>
      <c r="H818" s="15">
        <v>0</v>
      </c>
      <c r="I818" s="15">
        <v>0</v>
      </c>
      <c r="J818" s="210">
        <v>0</v>
      </c>
      <c r="K818" s="15">
        <f t="shared" si="734"/>
        <v>0</v>
      </c>
      <c r="L818" s="210">
        <v>0</v>
      </c>
      <c r="M818" s="15">
        <f t="shared" si="737"/>
        <v>0</v>
      </c>
      <c r="N818"/>
    </row>
    <row r="819" spans="2:15" ht="15.75" hidden="1" x14ac:dyDescent="0.25">
      <c r="B819" s="2" t="str">
        <f t="shared" si="736"/>
        <v>b</v>
      </c>
      <c r="C819" s="6" t="s">
        <v>0</v>
      </c>
      <c r="D819" s="7" t="s">
        <v>18</v>
      </c>
      <c r="E819" s="15">
        <v>0</v>
      </c>
      <c r="F819" s="15">
        <v>0</v>
      </c>
      <c r="G819" s="15">
        <v>0</v>
      </c>
      <c r="H819" s="15">
        <v>0</v>
      </c>
      <c r="I819" s="15">
        <v>0</v>
      </c>
      <c r="J819" s="210">
        <v>0</v>
      </c>
      <c r="K819" s="15">
        <f t="shared" si="734"/>
        <v>0</v>
      </c>
      <c r="L819" s="210">
        <v>0</v>
      </c>
      <c r="M819" s="15">
        <f t="shared" si="737"/>
        <v>0</v>
      </c>
      <c r="N819"/>
    </row>
    <row r="820" spans="2:15" ht="15.75" hidden="1" x14ac:dyDescent="0.25">
      <c r="B820" s="2" t="str">
        <f t="shared" si="736"/>
        <v>b</v>
      </c>
      <c r="C820" s="6" t="s">
        <v>0</v>
      </c>
      <c r="D820" s="7" t="s">
        <v>19</v>
      </c>
      <c r="E820" s="15">
        <v>0</v>
      </c>
      <c r="F820" s="15">
        <v>0</v>
      </c>
      <c r="G820" s="15">
        <v>0</v>
      </c>
      <c r="H820" s="15">
        <v>0</v>
      </c>
      <c r="I820" s="15">
        <v>0</v>
      </c>
      <c r="J820" s="210">
        <v>0</v>
      </c>
      <c r="K820" s="15">
        <f t="shared" si="734"/>
        <v>0</v>
      </c>
      <c r="L820" s="210">
        <v>0</v>
      </c>
      <c r="M820" s="15">
        <f t="shared" si="737"/>
        <v>0</v>
      </c>
      <c r="N820"/>
    </row>
    <row r="821" spans="2:15" ht="54" x14ac:dyDescent="0.25">
      <c r="B821" s="2" t="str">
        <f t="shared" si="736"/>
        <v>a</v>
      </c>
      <c r="C821" s="24" t="s">
        <v>110</v>
      </c>
      <c r="D821" s="25" t="s">
        <v>111</v>
      </c>
      <c r="E821" s="13">
        <f t="shared" ref="E821" si="762">E824+E834+E835+E836</f>
        <v>8000</v>
      </c>
      <c r="F821" s="13">
        <f t="shared" ref="F821:I821" si="763">F824+F834+F835+F836</f>
        <v>8000</v>
      </c>
      <c r="G821" s="13">
        <f t="shared" si="763"/>
        <v>7326.7974299999996</v>
      </c>
      <c r="H821" s="13">
        <f t="shared" si="763"/>
        <v>8000</v>
      </c>
      <c r="I821" s="13">
        <f t="shared" si="763"/>
        <v>11000</v>
      </c>
      <c r="J821" s="208">
        <f>J824+J834+J835+J836</f>
        <v>11000</v>
      </c>
      <c r="K821" s="13">
        <f t="shared" si="734"/>
        <v>0</v>
      </c>
      <c r="L821" s="208">
        <f t="shared" ref="L821" si="764">L824+L834+L835+L836</f>
        <v>11000</v>
      </c>
      <c r="M821" s="13">
        <f t="shared" si="737"/>
        <v>0</v>
      </c>
      <c r="O821" s="2" t="s">
        <v>577</v>
      </c>
    </row>
    <row r="822" spans="2:15" ht="15.75" hidden="1" x14ac:dyDescent="0.25">
      <c r="B822" s="2" t="str">
        <f t="shared" si="736"/>
        <v>b</v>
      </c>
      <c r="C822" s="4" t="s">
        <v>0</v>
      </c>
      <c r="D822" s="5" t="s">
        <v>5</v>
      </c>
      <c r="E822" s="14">
        <v>0</v>
      </c>
      <c r="F822" s="14">
        <v>0</v>
      </c>
      <c r="G822" s="14">
        <v>0</v>
      </c>
      <c r="H822" s="14">
        <v>0</v>
      </c>
      <c r="I822" s="14">
        <v>0</v>
      </c>
      <c r="J822" s="209">
        <v>0</v>
      </c>
      <c r="K822" s="14">
        <f t="shared" si="734"/>
        <v>0</v>
      </c>
      <c r="L822" s="209">
        <v>0</v>
      </c>
      <c r="M822" s="14">
        <f t="shared" si="737"/>
        <v>0</v>
      </c>
      <c r="N822"/>
    </row>
    <row r="823" spans="2:15" ht="15.75" hidden="1" x14ac:dyDescent="0.25">
      <c r="B823" s="2" t="str">
        <f t="shared" si="736"/>
        <v>b</v>
      </c>
      <c r="C823" s="4" t="s">
        <v>0</v>
      </c>
      <c r="D823" s="5" t="s">
        <v>6</v>
      </c>
      <c r="E823" s="14">
        <v>0</v>
      </c>
      <c r="F823" s="14">
        <v>0</v>
      </c>
      <c r="G823" s="14">
        <v>0</v>
      </c>
      <c r="H823" s="14">
        <v>0</v>
      </c>
      <c r="I823" s="14">
        <v>0</v>
      </c>
      <c r="J823" s="209">
        <v>0</v>
      </c>
      <c r="K823" s="14">
        <f t="shared" si="734"/>
        <v>0</v>
      </c>
      <c r="L823" s="209">
        <v>0</v>
      </c>
      <c r="M823" s="14">
        <f t="shared" si="737"/>
        <v>0</v>
      </c>
      <c r="N823"/>
    </row>
    <row r="824" spans="2:15" ht="18" x14ac:dyDescent="0.25">
      <c r="B824" s="2" t="str">
        <f t="shared" si="736"/>
        <v>a</v>
      </c>
      <c r="C824" s="28" t="s">
        <v>0</v>
      </c>
      <c r="D824" s="29" t="s">
        <v>7</v>
      </c>
      <c r="E824" s="15">
        <f t="shared" ref="E824" si="765">E825+E826+E827+E828+E829+E830+E831</f>
        <v>8000</v>
      </c>
      <c r="F824" s="15">
        <f t="shared" ref="F824:I824" si="766">F825+F826+F827+F828+F829+F830+F831</f>
        <v>8000</v>
      </c>
      <c r="G824" s="15">
        <f t="shared" si="766"/>
        <v>7326.7974299999996</v>
      </c>
      <c r="H824" s="15">
        <f t="shared" si="766"/>
        <v>8000</v>
      </c>
      <c r="I824" s="15">
        <f t="shared" si="766"/>
        <v>11000</v>
      </c>
      <c r="J824" s="210">
        <f>J825+J826+J827+J828+J829+J830+J831</f>
        <v>11000</v>
      </c>
      <c r="K824" s="15">
        <f t="shared" si="734"/>
        <v>0</v>
      </c>
      <c r="L824" s="210">
        <f t="shared" ref="L824" si="767">L825+L826+L827+L828+L829+L830+L831</f>
        <v>11000</v>
      </c>
      <c r="M824" s="15">
        <f t="shared" si="737"/>
        <v>0</v>
      </c>
    </row>
    <row r="825" spans="2:15" ht="15.75" hidden="1" x14ac:dyDescent="0.25">
      <c r="B825" s="2" t="str">
        <f t="shared" si="736"/>
        <v>b</v>
      </c>
      <c r="C825" s="8" t="s">
        <v>0</v>
      </c>
      <c r="D825" s="9" t="s">
        <v>8</v>
      </c>
      <c r="E825" s="16">
        <v>0</v>
      </c>
      <c r="F825" s="16">
        <v>0</v>
      </c>
      <c r="G825" s="16">
        <v>0</v>
      </c>
      <c r="H825" s="16">
        <v>0</v>
      </c>
      <c r="I825" s="16">
        <v>0</v>
      </c>
      <c r="J825" s="211">
        <v>0</v>
      </c>
      <c r="K825" s="16">
        <f t="shared" si="734"/>
        <v>0</v>
      </c>
      <c r="L825" s="211">
        <v>0</v>
      </c>
      <c r="M825" s="16">
        <f t="shared" si="737"/>
        <v>0</v>
      </c>
      <c r="N825"/>
    </row>
    <row r="826" spans="2:15" ht="15.75" hidden="1" x14ac:dyDescent="0.25">
      <c r="B826" s="2" t="str">
        <f t="shared" si="736"/>
        <v>b</v>
      </c>
      <c r="C826" s="8" t="s">
        <v>0</v>
      </c>
      <c r="D826" s="9" t="s">
        <v>9</v>
      </c>
      <c r="E826" s="16">
        <v>0</v>
      </c>
      <c r="F826" s="16">
        <v>0</v>
      </c>
      <c r="G826" s="16">
        <v>0</v>
      </c>
      <c r="H826" s="16">
        <v>0</v>
      </c>
      <c r="I826" s="16">
        <v>0</v>
      </c>
      <c r="J826" s="211">
        <v>0</v>
      </c>
      <c r="K826" s="16">
        <f t="shared" si="734"/>
        <v>0</v>
      </c>
      <c r="L826" s="211">
        <v>0</v>
      </c>
      <c r="M826" s="16">
        <f t="shared" si="737"/>
        <v>0</v>
      </c>
      <c r="N826"/>
    </row>
    <row r="827" spans="2:15" ht="15.75" hidden="1" x14ac:dyDescent="0.25">
      <c r="B827" s="2" t="str">
        <f t="shared" si="736"/>
        <v>b</v>
      </c>
      <c r="C827" s="8" t="s">
        <v>0</v>
      </c>
      <c r="D827" s="9" t="s">
        <v>10</v>
      </c>
      <c r="E827" s="16">
        <v>0</v>
      </c>
      <c r="F827" s="16">
        <v>0</v>
      </c>
      <c r="G827" s="16">
        <v>0</v>
      </c>
      <c r="H827" s="16">
        <v>0</v>
      </c>
      <c r="I827" s="16">
        <v>0</v>
      </c>
      <c r="J827" s="211">
        <v>0</v>
      </c>
      <c r="K827" s="16">
        <f t="shared" si="734"/>
        <v>0</v>
      </c>
      <c r="L827" s="211">
        <v>0</v>
      </c>
      <c r="M827" s="16">
        <f t="shared" si="737"/>
        <v>0</v>
      </c>
      <c r="N827"/>
    </row>
    <row r="828" spans="2:15" ht="15.75" hidden="1" x14ac:dyDescent="0.25">
      <c r="B828" s="2" t="str">
        <f t="shared" si="736"/>
        <v>b</v>
      </c>
      <c r="C828" s="8" t="s">
        <v>0</v>
      </c>
      <c r="D828" s="9" t="s">
        <v>11</v>
      </c>
      <c r="E828" s="16">
        <v>0</v>
      </c>
      <c r="F828" s="16">
        <v>0</v>
      </c>
      <c r="G828" s="16">
        <v>0</v>
      </c>
      <c r="H828" s="16">
        <v>0</v>
      </c>
      <c r="I828" s="16">
        <v>0</v>
      </c>
      <c r="J828" s="211">
        <v>0</v>
      </c>
      <c r="K828" s="16">
        <f t="shared" si="734"/>
        <v>0</v>
      </c>
      <c r="L828" s="211">
        <v>0</v>
      </c>
      <c r="M828" s="16">
        <f t="shared" si="737"/>
        <v>0</v>
      </c>
      <c r="N828"/>
    </row>
    <row r="829" spans="2:15" ht="15.75" hidden="1" x14ac:dyDescent="0.25">
      <c r="B829" s="2" t="str">
        <f t="shared" si="736"/>
        <v>b</v>
      </c>
      <c r="C829" s="8" t="s">
        <v>0</v>
      </c>
      <c r="D829" s="9" t="s">
        <v>12</v>
      </c>
      <c r="E829" s="16">
        <v>0</v>
      </c>
      <c r="F829" s="16">
        <v>0</v>
      </c>
      <c r="G829" s="16">
        <v>0</v>
      </c>
      <c r="H829" s="16">
        <v>0</v>
      </c>
      <c r="I829" s="16">
        <v>0</v>
      </c>
      <c r="J829" s="211">
        <v>0</v>
      </c>
      <c r="K829" s="16">
        <f t="shared" si="734"/>
        <v>0</v>
      </c>
      <c r="L829" s="211">
        <v>0</v>
      </c>
      <c r="M829" s="16">
        <f t="shared" si="737"/>
        <v>0</v>
      </c>
      <c r="N829"/>
    </row>
    <row r="830" spans="2:15" ht="18" x14ac:dyDescent="0.25">
      <c r="B830" s="2" t="str">
        <f t="shared" si="736"/>
        <v>a</v>
      </c>
      <c r="C830" s="30" t="s">
        <v>0</v>
      </c>
      <c r="D830" s="31" t="s">
        <v>13</v>
      </c>
      <c r="E830" s="16">
        <v>8000</v>
      </c>
      <c r="F830" s="16">
        <v>8000</v>
      </c>
      <c r="G830" s="16">
        <v>7326.7974299999996</v>
      </c>
      <c r="H830" s="16">
        <v>8000</v>
      </c>
      <c r="I830" s="16">
        <v>11000</v>
      </c>
      <c r="J830" s="211">
        <v>11000</v>
      </c>
      <c r="K830" s="16">
        <f t="shared" si="734"/>
        <v>0</v>
      </c>
      <c r="L830" s="211">
        <v>11000</v>
      </c>
      <c r="M830" s="16">
        <f t="shared" si="737"/>
        <v>0</v>
      </c>
    </row>
    <row r="831" spans="2:15" ht="15.75" hidden="1" x14ac:dyDescent="0.25">
      <c r="B831" s="2" t="str">
        <f t="shared" si="736"/>
        <v>b</v>
      </c>
      <c r="C831" s="8" t="s">
        <v>0</v>
      </c>
      <c r="D831" s="9" t="s">
        <v>14</v>
      </c>
      <c r="E831" s="16">
        <f t="shared" ref="E831" si="768">E832+E833</f>
        <v>0</v>
      </c>
      <c r="F831" s="16">
        <f t="shared" ref="F831:I831" si="769">F832+F833</f>
        <v>0</v>
      </c>
      <c r="G831" s="16">
        <f t="shared" si="769"/>
        <v>0</v>
      </c>
      <c r="H831" s="16">
        <f t="shared" si="769"/>
        <v>0</v>
      </c>
      <c r="I831" s="16">
        <f t="shared" si="769"/>
        <v>0</v>
      </c>
      <c r="J831" s="211">
        <f>J832+J833</f>
        <v>0</v>
      </c>
      <c r="K831" s="16">
        <f t="shared" si="734"/>
        <v>0</v>
      </c>
      <c r="L831" s="211">
        <f t="shared" ref="L831" si="770">L832+L833</f>
        <v>0</v>
      </c>
      <c r="M831" s="16">
        <f t="shared" si="737"/>
        <v>0</v>
      </c>
      <c r="N831"/>
    </row>
    <row r="832" spans="2:15" ht="30" hidden="1" x14ac:dyDescent="0.25">
      <c r="B832" s="2" t="str">
        <f t="shared" si="736"/>
        <v>b</v>
      </c>
      <c r="C832" s="10" t="s">
        <v>0</v>
      </c>
      <c r="D832" s="11" t="s">
        <v>15</v>
      </c>
      <c r="E832" s="17">
        <v>0</v>
      </c>
      <c r="F832" s="17">
        <v>0</v>
      </c>
      <c r="G832" s="17">
        <v>0</v>
      </c>
      <c r="H832" s="17">
        <v>0</v>
      </c>
      <c r="I832" s="17">
        <v>0</v>
      </c>
      <c r="J832" s="212">
        <v>0</v>
      </c>
      <c r="K832" s="17">
        <f t="shared" si="734"/>
        <v>0</v>
      </c>
      <c r="L832" s="212">
        <v>0</v>
      </c>
      <c r="M832" s="17">
        <f t="shared" si="737"/>
        <v>0</v>
      </c>
      <c r="N832"/>
    </row>
    <row r="833" spans="2:14" ht="30" hidden="1" x14ac:dyDescent="0.25">
      <c r="B833" s="2" t="str">
        <f t="shared" si="736"/>
        <v>b</v>
      </c>
      <c r="C833" s="10" t="s">
        <v>0</v>
      </c>
      <c r="D833" s="11" t="s">
        <v>16</v>
      </c>
      <c r="E833" s="17">
        <v>0</v>
      </c>
      <c r="F833" s="17">
        <v>0</v>
      </c>
      <c r="G833" s="17">
        <v>0</v>
      </c>
      <c r="H833" s="17">
        <v>0</v>
      </c>
      <c r="I833" s="17">
        <v>0</v>
      </c>
      <c r="J833" s="212">
        <v>0</v>
      </c>
      <c r="K833" s="17">
        <f t="shared" si="734"/>
        <v>0</v>
      </c>
      <c r="L833" s="212">
        <v>0</v>
      </c>
      <c r="M833" s="17">
        <f t="shared" si="737"/>
        <v>0</v>
      </c>
      <c r="N833"/>
    </row>
    <row r="834" spans="2:14" ht="15.75" hidden="1" x14ac:dyDescent="0.25">
      <c r="B834" s="2" t="str">
        <f t="shared" si="736"/>
        <v>b</v>
      </c>
      <c r="C834" s="6" t="s">
        <v>0</v>
      </c>
      <c r="D834" s="7" t="s">
        <v>17</v>
      </c>
      <c r="E834" s="15">
        <v>0</v>
      </c>
      <c r="F834" s="15">
        <v>0</v>
      </c>
      <c r="G834" s="15">
        <v>0</v>
      </c>
      <c r="H834" s="15">
        <v>0</v>
      </c>
      <c r="I834" s="15">
        <v>0</v>
      </c>
      <c r="J834" s="210">
        <v>0</v>
      </c>
      <c r="K834" s="15">
        <f t="shared" si="734"/>
        <v>0</v>
      </c>
      <c r="L834" s="210">
        <v>0</v>
      </c>
      <c r="M834" s="15">
        <f t="shared" si="737"/>
        <v>0</v>
      </c>
      <c r="N834"/>
    </row>
    <row r="835" spans="2:14" ht="15.75" hidden="1" x14ac:dyDescent="0.25">
      <c r="B835" s="2" t="str">
        <f t="shared" si="736"/>
        <v>b</v>
      </c>
      <c r="C835" s="6" t="s">
        <v>0</v>
      </c>
      <c r="D835" s="7" t="s">
        <v>18</v>
      </c>
      <c r="E835" s="15">
        <v>0</v>
      </c>
      <c r="F835" s="15">
        <v>0</v>
      </c>
      <c r="G835" s="15">
        <v>0</v>
      </c>
      <c r="H835" s="15">
        <v>0</v>
      </c>
      <c r="I835" s="15">
        <v>0</v>
      </c>
      <c r="J835" s="210">
        <v>0</v>
      </c>
      <c r="K835" s="15">
        <f t="shared" si="734"/>
        <v>0</v>
      </c>
      <c r="L835" s="210">
        <v>0</v>
      </c>
      <c r="M835" s="15">
        <f t="shared" si="737"/>
        <v>0</v>
      </c>
      <c r="N835"/>
    </row>
    <row r="836" spans="2:14" ht="15.75" hidden="1" x14ac:dyDescent="0.25">
      <c r="B836" s="2" t="str">
        <f t="shared" si="736"/>
        <v>b</v>
      </c>
      <c r="C836" s="6" t="s">
        <v>0</v>
      </c>
      <c r="D836" s="7" t="s">
        <v>19</v>
      </c>
      <c r="E836" s="15">
        <v>0</v>
      </c>
      <c r="F836" s="15">
        <v>0</v>
      </c>
      <c r="G836" s="15">
        <v>0</v>
      </c>
      <c r="H836" s="15">
        <v>0</v>
      </c>
      <c r="I836" s="15">
        <v>0</v>
      </c>
      <c r="J836" s="210">
        <v>0</v>
      </c>
      <c r="K836" s="15">
        <f t="shared" si="734"/>
        <v>0</v>
      </c>
      <c r="L836" s="210">
        <v>0</v>
      </c>
      <c r="M836" s="15">
        <f t="shared" si="737"/>
        <v>0</v>
      </c>
      <c r="N836"/>
    </row>
    <row r="837" spans="2:14" ht="72" x14ac:dyDescent="0.25">
      <c r="B837" s="2" t="str">
        <f t="shared" si="736"/>
        <v>a</v>
      </c>
      <c r="C837" s="24" t="s">
        <v>112</v>
      </c>
      <c r="D837" s="25" t="s">
        <v>113</v>
      </c>
      <c r="E837" s="13">
        <f t="shared" ref="E837" si="771">E840+E850+E851+E852</f>
        <v>6500</v>
      </c>
      <c r="F837" s="13">
        <f t="shared" ref="F837:I837" si="772">F840+F850+F851+F852</f>
        <v>6500</v>
      </c>
      <c r="G837" s="13">
        <f t="shared" si="772"/>
        <v>4830.0895099999998</v>
      </c>
      <c r="H837" s="13">
        <f t="shared" si="772"/>
        <v>7300</v>
      </c>
      <c r="I837" s="13">
        <f t="shared" si="772"/>
        <v>7300</v>
      </c>
      <c r="J837" s="208">
        <f>J840+J850+J851+J852</f>
        <v>7300</v>
      </c>
      <c r="K837" s="13">
        <f t="shared" ref="K837:K900" si="773">J837-I837</f>
        <v>0</v>
      </c>
      <c r="L837" s="208">
        <f t="shared" ref="L837" si="774">L840+L850+L851+L852</f>
        <v>7300</v>
      </c>
      <c r="M837" s="13">
        <f t="shared" si="737"/>
        <v>0</v>
      </c>
    </row>
    <row r="838" spans="2:14" ht="15.75" hidden="1" x14ac:dyDescent="0.25">
      <c r="B838" s="2" t="str">
        <f t="shared" ref="B838:B901" si="775">IF((E838+F838+G838+I838++J838+K838+L838)&gt;0,"a","b")</f>
        <v>b</v>
      </c>
      <c r="C838" s="4" t="s">
        <v>0</v>
      </c>
      <c r="D838" s="5" t="s">
        <v>5</v>
      </c>
      <c r="E838" s="14">
        <v>0</v>
      </c>
      <c r="F838" s="14">
        <v>0</v>
      </c>
      <c r="G838" s="14">
        <v>0</v>
      </c>
      <c r="H838" s="14">
        <v>0</v>
      </c>
      <c r="I838" s="14">
        <v>0</v>
      </c>
      <c r="J838" s="209">
        <v>0</v>
      </c>
      <c r="K838" s="14">
        <f t="shared" si="773"/>
        <v>0</v>
      </c>
      <c r="L838" s="209">
        <v>0</v>
      </c>
      <c r="M838" s="14">
        <f t="shared" ref="M838:M901" si="776">L838-J838</f>
        <v>0</v>
      </c>
      <c r="N838"/>
    </row>
    <row r="839" spans="2:14" ht="15.75" hidden="1" x14ac:dyDescent="0.25">
      <c r="B839" s="2" t="str">
        <f t="shared" si="775"/>
        <v>b</v>
      </c>
      <c r="C839" s="4" t="s">
        <v>0</v>
      </c>
      <c r="D839" s="5" t="s">
        <v>6</v>
      </c>
      <c r="E839" s="14">
        <v>0</v>
      </c>
      <c r="F839" s="14">
        <v>0</v>
      </c>
      <c r="G839" s="14">
        <v>0</v>
      </c>
      <c r="H839" s="14">
        <v>0</v>
      </c>
      <c r="I839" s="14">
        <v>0</v>
      </c>
      <c r="J839" s="209">
        <v>0</v>
      </c>
      <c r="K839" s="14">
        <f t="shared" si="773"/>
        <v>0</v>
      </c>
      <c r="L839" s="209">
        <v>0</v>
      </c>
      <c r="M839" s="14">
        <f t="shared" si="776"/>
        <v>0</v>
      </c>
      <c r="N839"/>
    </row>
    <row r="840" spans="2:14" ht="18" x14ac:dyDescent="0.25">
      <c r="B840" s="2" t="str">
        <f t="shared" si="775"/>
        <v>a</v>
      </c>
      <c r="C840" s="28" t="s">
        <v>0</v>
      </c>
      <c r="D840" s="29" t="s">
        <v>7</v>
      </c>
      <c r="E840" s="15">
        <f t="shared" ref="E840" si="777">E841+E842+E843+E844+E845+E846+E847</f>
        <v>6395</v>
      </c>
      <c r="F840" s="15">
        <f t="shared" ref="F840:I840" si="778">F841+F842+F843+F844+F845+F846+F847</f>
        <v>6395</v>
      </c>
      <c r="G840" s="15">
        <f t="shared" si="778"/>
        <v>4781.5598099999997</v>
      </c>
      <c r="H840" s="15">
        <f t="shared" si="778"/>
        <v>7210</v>
      </c>
      <c r="I840" s="15">
        <f t="shared" si="778"/>
        <v>7210</v>
      </c>
      <c r="J840" s="210">
        <f>J841+J842+J843+J844+J845+J846+J847</f>
        <v>7210</v>
      </c>
      <c r="K840" s="15">
        <f t="shared" si="773"/>
        <v>0</v>
      </c>
      <c r="L840" s="210">
        <f t="shared" ref="L840" si="779">L841+L842+L843+L844+L845+L846+L847</f>
        <v>7210</v>
      </c>
      <c r="M840" s="15">
        <f t="shared" si="776"/>
        <v>0</v>
      </c>
    </row>
    <row r="841" spans="2:14" ht="15.75" hidden="1" x14ac:dyDescent="0.25">
      <c r="B841" s="2" t="str">
        <f t="shared" si="775"/>
        <v>b</v>
      </c>
      <c r="C841" s="8" t="s">
        <v>0</v>
      </c>
      <c r="D841" s="9" t="s">
        <v>8</v>
      </c>
      <c r="E841" s="16">
        <v>0</v>
      </c>
      <c r="F841" s="16">
        <v>0</v>
      </c>
      <c r="G841" s="16">
        <v>0</v>
      </c>
      <c r="H841" s="16">
        <v>0</v>
      </c>
      <c r="I841" s="16">
        <v>0</v>
      </c>
      <c r="J841" s="211">
        <v>0</v>
      </c>
      <c r="K841" s="16">
        <f t="shared" si="773"/>
        <v>0</v>
      </c>
      <c r="L841" s="211">
        <v>0</v>
      </c>
      <c r="M841" s="16">
        <f t="shared" si="776"/>
        <v>0</v>
      </c>
      <c r="N841"/>
    </row>
    <row r="842" spans="2:14" ht="18" x14ac:dyDescent="0.25">
      <c r="B842" s="2" t="str">
        <f t="shared" si="775"/>
        <v>a</v>
      </c>
      <c r="C842" s="30" t="s">
        <v>0</v>
      </c>
      <c r="D842" s="31" t="s">
        <v>9</v>
      </c>
      <c r="E842" s="16">
        <v>6316</v>
      </c>
      <c r="F842" s="16">
        <v>6299</v>
      </c>
      <c r="G842" s="16">
        <v>4700.0242099999996</v>
      </c>
      <c r="H842" s="16">
        <v>7128</v>
      </c>
      <c r="I842" s="16">
        <v>7130</v>
      </c>
      <c r="J842" s="211">
        <v>7130</v>
      </c>
      <c r="K842" s="16">
        <f t="shared" si="773"/>
        <v>0</v>
      </c>
      <c r="L842" s="211">
        <v>7130</v>
      </c>
      <c r="M842" s="16">
        <f t="shared" si="776"/>
        <v>0</v>
      </c>
    </row>
    <row r="843" spans="2:14" ht="15.75" hidden="1" x14ac:dyDescent="0.25">
      <c r="B843" s="2" t="str">
        <f t="shared" si="775"/>
        <v>b</v>
      </c>
      <c r="C843" s="8" t="s">
        <v>0</v>
      </c>
      <c r="D843" s="9" t="s">
        <v>10</v>
      </c>
      <c r="E843" s="16">
        <v>0</v>
      </c>
      <c r="F843" s="16">
        <v>0</v>
      </c>
      <c r="G843" s="16">
        <v>0</v>
      </c>
      <c r="H843" s="16">
        <v>0</v>
      </c>
      <c r="I843" s="16">
        <v>0</v>
      </c>
      <c r="J843" s="211">
        <v>0</v>
      </c>
      <c r="K843" s="16">
        <f t="shared" si="773"/>
        <v>0</v>
      </c>
      <c r="L843" s="211">
        <v>0</v>
      </c>
      <c r="M843" s="16">
        <f t="shared" si="776"/>
        <v>0</v>
      </c>
      <c r="N843"/>
    </row>
    <row r="844" spans="2:14" ht="15.75" hidden="1" x14ac:dyDescent="0.25">
      <c r="B844" s="2" t="str">
        <f t="shared" si="775"/>
        <v>b</v>
      </c>
      <c r="C844" s="8" t="s">
        <v>0</v>
      </c>
      <c r="D844" s="9" t="s">
        <v>11</v>
      </c>
      <c r="E844" s="16">
        <v>0</v>
      </c>
      <c r="F844" s="16">
        <v>0</v>
      </c>
      <c r="G844" s="16">
        <v>0</v>
      </c>
      <c r="H844" s="16">
        <v>0</v>
      </c>
      <c r="I844" s="16">
        <v>0</v>
      </c>
      <c r="J844" s="211">
        <v>0</v>
      </c>
      <c r="K844" s="16">
        <f t="shared" si="773"/>
        <v>0</v>
      </c>
      <c r="L844" s="211">
        <v>0</v>
      </c>
      <c r="M844" s="16">
        <f t="shared" si="776"/>
        <v>0</v>
      </c>
      <c r="N844"/>
    </row>
    <row r="845" spans="2:14" ht="15.75" hidden="1" x14ac:dyDescent="0.25">
      <c r="B845" s="2" t="str">
        <f t="shared" si="775"/>
        <v>b</v>
      </c>
      <c r="C845" s="8" t="s">
        <v>0</v>
      </c>
      <c r="D845" s="9" t="s">
        <v>12</v>
      </c>
      <c r="E845" s="16">
        <v>0</v>
      </c>
      <c r="F845" s="16">
        <v>0</v>
      </c>
      <c r="G845" s="16">
        <v>0</v>
      </c>
      <c r="H845" s="16">
        <v>0</v>
      </c>
      <c r="I845" s="16">
        <v>0</v>
      </c>
      <c r="J845" s="211">
        <v>0</v>
      </c>
      <c r="K845" s="16">
        <f t="shared" si="773"/>
        <v>0</v>
      </c>
      <c r="L845" s="211">
        <v>0</v>
      </c>
      <c r="M845" s="16">
        <f t="shared" si="776"/>
        <v>0</v>
      </c>
      <c r="N845"/>
    </row>
    <row r="846" spans="2:14" ht="18" x14ac:dyDescent="0.25">
      <c r="B846" s="2" t="str">
        <f t="shared" si="775"/>
        <v>a</v>
      </c>
      <c r="C846" s="30" t="s">
        <v>0</v>
      </c>
      <c r="D846" s="31" t="s">
        <v>13</v>
      </c>
      <c r="E846" s="16">
        <v>30</v>
      </c>
      <c r="F846" s="16">
        <v>47</v>
      </c>
      <c r="G846" s="16">
        <v>43.883240000000001</v>
      </c>
      <c r="H846" s="16">
        <v>30</v>
      </c>
      <c r="I846" s="16">
        <v>30</v>
      </c>
      <c r="J846" s="211">
        <v>30</v>
      </c>
      <c r="K846" s="16">
        <f t="shared" si="773"/>
        <v>0</v>
      </c>
      <c r="L846" s="211">
        <v>30</v>
      </c>
      <c r="M846" s="16">
        <f t="shared" si="776"/>
        <v>0</v>
      </c>
    </row>
    <row r="847" spans="2:14" ht="18" x14ac:dyDescent="0.25">
      <c r="B847" s="2" t="str">
        <f t="shared" si="775"/>
        <v>a</v>
      </c>
      <c r="C847" s="30" t="s">
        <v>0</v>
      </c>
      <c r="D847" s="31" t="s">
        <v>14</v>
      </c>
      <c r="E847" s="16">
        <f t="shared" ref="E847" si="780">E848+E849</f>
        <v>49</v>
      </c>
      <c r="F847" s="16">
        <f t="shared" ref="F847:I847" si="781">F848+F849</f>
        <v>49</v>
      </c>
      <c r="G847" s="16">
        <f t="shared" si="781"/>
        <v>37.652360000000002</v>
      </c>
      <c r="H847" s="16">
        <f t="shared" si="781"/>
        <v>52</v>
      </c>
      <c r="I847" s="16">
        <f t="shared" si="781"/>
        <v>50</v>
      </c>
      <c r="J847" s="211">
        <f>J848+J849</f>
        <v>50</v>
      </c>
      <c r="K847" s="16">
        <f t="shared" si="773"/>
        <v>0</v>
      </c>
      <c r="L847" s="211">
        <f t="shared" ref="L847" si="782">L848+L849</f>
        <v>50</v>
      </c>
      <c r="M847" s="16">
        <f t="shared" si="776"/>
        <v>0</v>
      </c>
    </row>
    <row r="848" spans="2:14" ht="36" x14ac:dyDescent="0.25">
      <c r="B848" s="2" t="str">
        <f t="shared" si="775"/>
        <v>a</v>
      </c>
      <c r="C848" s="33" t="s">
        <v>0</v>
      </c>
      <c r="D848" s="34" t="s">
        <v>15</v>
      </c>
      <c r="E848" s="17">
        <v>49</v>
      </c>
      <c r="F848" s="17">
        <v>49</v>
      </c>
      <c r="G848" s="17">
        <v>37.652360000000002</v>
      </c>
      <c r="H848" s="17">
        <v>52</v>
      </c>
      <c r="I848" s="17">
        <v>50</v>
      </c>
      <c r="J848" s="212">
        <v>50</v>
      </c>
      <c r="K848" s="17">
        <f t="shared" si="773"/>
        <v>0</v>
      </c>
      <c r="L848" s="212">
        <v>50</v>
      </c>
      <c r="M848" s="17">
        <f t="shared" si="776"/>
        <v>0</v>
      </c>
    </row>
    <row r="849" spans="1:14" ht="30" hidden="1" x14ac:dyDescent="0.25">
      <c r="B849" s="2" t="str">
        <f t="shared" si="775"/>
        <v>b</v>
      </c>
      <c r="C849" s="10" t="s">
        <v>0</v>
      </c>
      <c r="D849" s="11" t="s">
        <v>16</v>
      </c>
      <c r="E849" s="17">
        <v>0</v>
      </c>
      <c r="F849" s="17">
        <v>0</v>
      </c>
      <c r="G849" s="17">
        <v>0</v>
      </c>
      <c r="H849" s="17">
        <v>0</v>
      </c>
      <c r="I849" s="17">
        <v>0</v>
      </c>
      <c r="J849" s="212">
        <v>0</v>
      </c>
      <c r="K849" s="17">
        <f t="shared" si="773"/>
        <v>0</v>
      </c>
      <c r="L849" s="212">
        <v>0</v>
      </c>
      <c r="M849" s="17">
        <f t="shared" si="776"/>
        <v>0</v>
      </c>
      <c r="N849"/>
    </row>
    <row r="850" spans="1:14" ht="18" x14ac:dyDescent="0.25">
      <c r="B850" s="2" t="str">
        <f t="shared" si="775"/>
        <v>a</v>
      </c>
      <c r="C850" s="28" t="s">
        <v>0</v>
      </c>
      <c r="D850" s="29" t="s">
        <v>17</v>
      </c>
      <c r="E850" s="15">
        <v>105</v>
      </c>
      <c r="F850" s="15">
        <v>105</v>
      </c>
      <c r="G850" s="15">
        <v>48.529699999999998</v>
      </c>
      <c r="H850" s="15">
        <v>90</v>
      </c>
      <c r="I850" s="15">
        <v>90</v>
      </c>
      <c r="J850" s="210">
        <v>90</v>
      </c>
      <c r="K850" s="15">
        <f t="shared" si="773"/>
        <v>0</v>
      </c>
      <c r="L850" s="210">
        <v>90</v>
      </c>
      <c r="M850" s="15">
        <f t="shared" si="776"/>
        <v>0</v>
      </c>
    </row>
    <row r="851" spans="1:14" ht="15.75" hidden="1" x14ac:dyDescent="0.25">
      <c r="B851" s="2" t="str">
        <f t="shared" si="775"/>
        <v>b</v>
      </c>
      <c r="C851" s="6" t="s">
        <v>0</v>
      </c>
      <c r="D851" s="7" t="s">
        <v>18</v>
      </c>
      <c r="E851" s="15">
        <v>0</v>
      </c>
      <c r="F851" s="15">
        <v>0</v>
      </c>
      <c r="G851" s="15">
        <v>0</v>
      </c>
      <c r="H851" s="15">
        <v>0</v>
      </c>
      <c r="I851" s="15">
        <v>0</v>
      </c>
      <c r="J851" s="210">
        <v>0</v>
      </c>
      <c r="K851" s="15">
        <f t="shared" si="773"/>
        <v>0</v>
      </c>
      <c r="L851" s="210">
        <v>0</v>
      </c>
      <c r="M851" s="15">
        <f t="shared" si="776"/>
        <v>0</v>
      </c>
      <c r="N851"/>
    </row>
    <row r="852" spans="1:14" ht="15.75" hidden="1" x14ac:dyDescent="0.25">
      <c r="B852" s="2" t="str">
        <f t="shared" si="775"/>
        <v>b</v>
      </c>
      <c r="C852" s="6" t="s">
        <v>0</v>
      </c>
      <c r="D852" s="7" t="s">
        <v>19</v>
      </c>
      <c r="E852" s="15">
        <v>0</v>
      </c>
      <c r="F852" s="15">
        <v>0</v>
      </c>
      <c r="G852" s="15">
        <v>0</v>
      </c>
      <c r="H852" s="15">
        <v>0</v>
      </c>
      <c r="I852" s="15">
        <v>0</v>
      </c>
      <c r="J852" s="210">
        <v>0</v>
      </c>
      <c r="K852" s="15">
        <f t="shared" si="773"/>
        <v>0</v>
      </c>
      <c r="L852" s="210">
        <v>0</v>
      </c>
      <c r="M852" s="15">
        <f t="shared" si="776"/>
        <v>0</v>
      </c>
      <c r="N852"/>
    </row>
    <row r="853" spans="1:14" ht="18" x14ac:dyDescent="0.25">
      <c r="A853" s="2" t="s">
        <v>211</v>
      </c>
      <c r="B853" s="2" t="str">
        <f t="shared" si="775"/>
        <v>a</v>
      </c>
      <c r="C853" s="24" t="s">
        <v>114</v>
      </c>
      <c r="D853" s="25" t="s">
        <v>115</v>
      </c>
      <c r="E853" s="13">
        <f t="shared" ref="E853" si="783">E869+E885+E1237+E1493</f>
        <v>1044565</v>
      </c>
      <c r="F853" s="13">
        <f t="shared" ref="F853:G853" si="784">F869+F885+F1237+F1493</f>
        <v>1043758.0100000001</v>
      </c>
      <c r="G853" s="13">
        <f t="shared" si="784"/>
        <v>926227.79300999979</v>
      </c>
      <c r="H853" s="13">
        <f t="shared" ref="H853:I868" si="785">H869+H885+H1237+H1493</f>
        <v>1096000</v>
      </c>
      <c r="I853" s="13">
        <f t="shared" si="785"/>
        <v>1076380</v>
      </c>
      <c r="J853" s="208">
        <f t="shared" ref="J853:J868" si="786">J869+J885+J1237+J1493</f>
        <v>1074427</v>
      </c>
      <c r="K853" s="13">
        <f t="shared" si="773"/>
        <v>-1953</v>
      </c>
      <c r="L853" s="208">
        <f t="shared" ref="L853:L868" si="787">L869+L885+L1237+L1493</f>
        <v>1173659</v>
      </c>
      <c r="M853" s="13">
        <f t="shared" si="776"/>
        <v>99232</v>
      </c>
    </row>
    <row r="854" spans="1:14" ht="15.75" hidden="1" x14ac:dyDescent="0.25">
      <c r="B854" s="2" t="str">
        <f t="shared" si="775"/>
        <v>a</v>
      </c>
      <c r="C854" s="4" t="s">
        <v>0</v>
      </c>
      <c r="D854" s="5" t="s">
        <v>5</v>
      </c>
      <c r="E854" s="14">
        <f t="shared" ref="E854" si="788">E870+E886+E1238+E1494</f>
        <v>320</v>
      </c>
      <c r="F854" s="14">
        <f t="shared" ref="F854:G854" si="789">F870+F886+F1238+F1494</f>
        <v>320</v>
      </c>
      <c r="G854" s="14">
        <f t="shared" si="789"/>
        <v>0</v>
      </c>
      <c r="H854" s="14">
        <f t="shared" si="785"/>
        <v>0</v>
      </c>
      <c r="I854" s="14">
        <f t="shared" si="785"/>
        <v>0</v>
      </c>
      <c r="J854" s="209">
        <f t="shared" si="786"/>
        <v>0</v>
      </c>
      <c r="K854" s="14">
        <f t="shared" si="773"/>
        <v>0</v>
      </c>
      <c r="L854" s="209">
        <f t="shared" si="787"/>
        <v>0</v>
      </c>
      <c r="M854" s="14">
        <f t="shared" si="776"/>
        <v>0</v>
      </c>
      <c r="N854"/>
    </row>
    <row r="855" spans="1:14" ht="18" x14ac:dyDescent="0.25">
      <c r="B855" s="2" t="str">
        <f t="shared" si="775"/>
        <v>a</v>
      </c>
      <c r="C855" s="26" t="s">
        <v>0</v>
      </c>
      <c r="D855" s="27" t="s">
        <v>6</v>
      </c>
      <c r="E855" s="14">
        <f t="shared" ref="E855" si="790">E871+E887+E1239+E1495</f>
        <v>3622</v>
      </c>
      <c r="F855" s="14">
        <f t="shared" ref="F855:G855" si="791">F871+F887+F1239+F1495</f>
        <v>3622</v>
      </c>
      <c r="G855" s="14">
        <f t="shared" si="791"/>
        <v>3942</v>
      </c>
      <c r="H855" s="14">
        <f t="shared" si="785"/>
        <v>3942</v>
      </c>
      <c r="I855" s="14">
        <f t="shared" si="785"/>
        <v>3883</v>
      </c>
      <c r="J855" s="209">
        <f t="shared" si="786"/>
        <v>7937</v>
      </c>
      <c r="K855" s="14">
        <f t="shared" si="773"/>
        <v>4054</v>
      </c>
      <c r="L855" s="209">
        <f t="shared" si="787"/>
        <v>7945</v>
      </c>
      <c r="M855" s="14">
        <f t="shared" si="776"/>
        <v>8</v>
      </c>
    </row>
    <row r="856" spans="1:14" ht="18" x14ac:dyDescent="0.25">
      <c r="B856" s="2" t="str">
        <f t="shared" si="775"/>
        <v>a</v>
      </c>
      <c r="C856" s="28" t="s">
        <v>0</v>
      </c>
      <c r="D856" s="29" t="s">
        <v>7</v>
      </c>
      <c r="E856" s="15">
        <f t="shared" ref="E856" si="792">E872+E888+E1240+E1496</f>
        <v>1044332</v>
      </c>
      <c r="F856" s="15">
        <f t="shared" ref="F856:G856" si="793">F872+F888+F1240+F1496</f>
        <v>1043424.4469999999</v>
      </c>
      <c r="G856" s="15">
        <f t="shared" si="793"/>
        <v>926110.88698999991</v>
      </c>
      <c r="H856" s="15">
        <f t="shared" si="785"/>
        <v>1095815</v>
      </c>
      <c r="I856" s="15">
        <f t="shared" si="785"/>
        <v>1076195</v>
      </c>
      <c r="J856" s="210">
        <f t="shared" si="786"/>
        <v>1074242</v>
      </c>
      <c r="K856" s="15">
        <f t="shared" si="773"/>
        <v>-1953</v>
      </c>
      <c r="L856" s="210">
        <f t="shared" si="787"/>
        <v>1172079</v>
      </c>
      <c r="M856" s="15">
        <f t="shared" si="776"/>
        <v>97837</v>
      </c>
    </row>
    <row r="857" spans="1:14" ht="15.75" hidden="1" x14ac:dyDescent="0.25">
      <c r="B857" s="2" t="str">
        <f t="shared" si="775"/>
        <v>b</v>
      </c>
      <c r="C857" s="8" t="s">
        <v>0</v>
      </c>
      <c r="D857" s="9" t="s">
        <v>8</v>
      </c>
      <c r="E857" s="16">
        <f t="shared" ref="E857" si="794">E873+E889+E1241+E1497</f>
        <v>0</v>
      </c>
      <c r="F857" s="16">
        <f t="shared" ref="F857:G857" si="795">F873+F889+F1241+F1497</f>
        <v>0</v>
      </c>
      <c r="G857" s="16">
        <f t="shared" si="795"/>
        <v>0</v>
      </c>
      <c r="H857" s="16">
        <f t="shared" si="785"/>
        <v>0</v>
      </c>
      <c r="I857" s="16">
        <f t="shared" si="785"/>
        <v>0</v>
      </c>
      <c r="J857" s="211">
        <f t="shared" si="786"/>
        <v>0</v>
      </c>
      <c r="K857" s="16">
        <f t="shared" si="773"/>
        <v>0</v>
      </c>
      <c r="L857" s="211">
        <f t="shared" si="787"/>
        <v>0</v>
      </c>
      <c r="M857" s="16">
        <f t="shared" si="776"/>
        <v>0</v>
      </c>
      <c r="N857"/>
    </row>
    <row r="858" spans="1:14" ht="18" x14ac:dyDescent="0.25">
      <c r="B858" s="2" t="str">
        <f t="shared" si="775"/>
        <v>a</v>
      </c>
      <c r="C858" s="30" t="s">
        <v>0</v>
      </c>
      <c r="D858" s="31" t="s">
        <v>9</v>
      </c>
      <c r="E858" s="16">
        <f t="shared" ref="E858" si="796">E874+E890+E1242+E1498</f>
        <v>84957</v>
      </c>
      <c r="F858" s="16">
        <f t="shared" ref="F858:G858" si="797">F874+F890+F1242+F1498</f>
        <v>84653.051999999981</v>
      </c>
      <c r="G858" s="16">
        <f t="shared" si="797"/>
        <v>55172.842730000004</v>
      </c>
      <c r="H858" s="16">
        <f t="shared" si="785"/>
        <v>100258</v>
      </c>
      <c r="I858" s="16">
        <f t="shared" si="785"/>
        <v>115780</v>
      </c>
      <c r="J858" s="211">
        <f t="shared" si="786"/>
        <v>139999</v>
      </c>
      <c r="K858" s="16">
        <f t="shared" si="773"/>
        <v>24219</v>
      </c>
      <c r="L858" s="211">
        <f t="shared" si="787"/>
        <v>174380</v>
      </c>
      <c r="M858" s="16">
        <f t="shared" si="776"/>
        <v>34381</v>
      </c>
    </row>
    <row r="859" spans="1:14" ht="15.75" hidden="1" x14ac:dyDescent="0.25">
      <c r="B859" s="2" t="str">
        <f t="shared" si="775"/>
        <v>b</v>
      </c>
      <c r="C859" s="8" t="s">
        <v>0</v>
      </c>
      <c r="D859" s="9" t="s">
        <v>10</v>
      </c>
      <c r="E859" s="16">
        <f t="shared" ref="E859" si="798">E875+E891+E1243+E1499</f>
        <v>0</v>
      </c>
      <c r="F859" s="16">
        <f t="shared" ref="F859:G859" si="799">F875+F891+F1243+F1499</f>
        <v>0</v>
      </c>
      <c r="G859" s="16">
        <f t="shared" si="799"/>
        <v>0</v>
      </c>
      <c r="H859" s="16">
        <f t="shared" si="785"/>
        <v>0</v>
      </c>
      <c r="I859" s="16">
        <f t="shared" si="785"/>
        <v>0</v>
      </c>
      <c r="J859" s="211">
        <f t="shared" si="786"/>
        <v>0</v>
      </c>
      <c r="K859" s="16">
        <f t="shared" si="773"/>
        <v>0</v>
      </c>
      <c r="L859" s="211">
        <f t="shared" si="787"/>
        <v>0</v>
      </c>
      <c r="M859" s="16">
        <f t="shared" si="776"/>
        <v>0</v>
      </c>
      <c r="N859"/>
    </row>
    <row r="860" spans="1:14" ht="15.75" hidden="1" x14ac:dyDescent="0.25">
      <c r="B860" s="2" t="str">
        <f t="shared" si="775"/>
        <v>b</v>
      </c>
      <c r="C860" s="8" t="s">
        <v>0</v>
      </c>
      <c r="D860" s="9" t="s">
        <v>11</v>
      </c>
      <c r="E860" s="16">
        <f t="shared" ref="E860" si="800">E876+E892+E1244+E1500</f>
        <v>0</v>
      </c>
      <c r="F860" s="16">
        <f t="shared" ref="F860:G860" si="801">F876+F892+F1244+F1500</f>
        <v>0</v>
      </c>
      <c r="G860" s="16">
        <f t="shared" si="801"/>
        <v>0</v>
      </c>
      <c r="H860" s="16">
        <f t="shared" si="785"/>
        <v>0</v>
      </c>
      <c r="I860" s="16">
        <f t="shared" si="785"/>
        <v>0</v>
      </c>
      <c r="J860" s="211">
        <f t="shared" si="786"/>
        <v>0</v>
      </c>
      <c r="K860" s="16">
        <f t="shared" si="773"/>
        <v>0</v>
      </c>
      <c r="L860" s="211">
        <f t="shared" si="787"/>
        <v>0</v>
      </c>
      <c r="M860" s="16">
        <f t="shared" si="776"/>
        <v>0</v>
      </c>
      <c r="N860"/>
    </row>
    <row r="861" spans="1:14" ht="15.75" x14ac:dyDescent="0.25">
      <c r="B861" s="2" t="str">
        <f t="shared" si="775"/>
        <v>a</v>
      </c>
      <c r="C861" s="8" t="s">
        <v>0</v>
      </c>
      <c r="D861" s="9" t="s">
        <v>12</v>
      </c>
      <c r="E861" s="16">
        <f t="shared" ref="E861" si="802">E877+E893+E1245+E1501</f>
        <v>0</v>
      </c>
      <c r="F861" s="16">
        <f t="shared" ref="F861:G861" si="803">F877+F893+F1245+F1501</f>
        <v>0</v>
      </c>
      <c r="G861" s="16">
        <f t="shared" si="803"/>
        <v>0</v>
      </c>
      <c r="H861" s="16">
        <f t="shared" si="785"/>
        <v>0</v>
      </c>
      <c r="I861" s="16">
        <f t="shared" si="785"/>
        <v>0</v>
      </c>
      <c r="J861" s="211">
        <f t="shared" si="786"/>
        <v>0</v>
      </c>
      <c r="K861" s="16">
        <f t="shared" si="773"/>
        <v>0</v>
      </c>
      <c r="L861" s="211">
        <f t="shared" si="787"/>
        <v>550</v>
      </c>
      <c r="M861" s="16">
        <f t="shared" si="776"/>
        <v>550</v>
      </c>
      <c r="N861"/>
    </row>
    <row r="862" spans="1:14" ht="18" x14ac:dyDescent="0.25">
      <c r="B862" s="2" t="str">
        <f t="shared" si="775"/>
        <v>a</v>
      </c>
      <c r="C862" s="30" t="s">
        <v>0</v>
      </c>
      <c r="D862" s="31" t="s">
        <v>13</v>
      </c>
      <c r="E862" s="16">
        <f t="shared" ref="E862" si="804">E878+E894+E1246+E1502</f>
        <v>958598</v>
      </c>
      <c r="F862" s="16">
        <f t="shared" ref="F862:G862" si="805">F878+F894+F1246+F1502</f>
        <v>957453.28500000003</v>
      </c>
      <c r="G862" s="16">
        <f t="shared" si="805"/>
        <v>870199.38876</v>
      </c>
      <c r="H862" s="16">
        <f t="shared" si="785"/>
        <v>994729</v>
      </c>
      <c r="I862" s="16">
        <f t="shared" si="785"/>
        <v>954185</v>
      </c>
      <c r="J862" s="211">
        <f t="shared" si="786"/>
        <v>930606</v>
      </c>
      <c r="K862" s="16">
        <f t="shared" si="773"/>
        <v>-23579</v>
      </c>
      <c r="L862" s="211">
        <f t="shared" si="787"/>
        <v>993342</v>
      </c>
      <c r="M862" s="16">
        <f t="shared" si="776"/>
        <v>62736</v>
      </c>
    </row>
    <row r="863" spans="1:14" ht="18" x14ac:dyDescent="0.25">
      <c r="B863" s="2" t="str">
        <f t="shared" si="775"/>
        <v>a</v>
      </c>
      <c r="C863" s="30" t="s">
        <v>0</v>
      </c>
      <c r="D863" s="31" t="s">
        <v>14</v>
      </c>
      <c r="E863" s="16">
        <f t="shared" ref="E863" si="806">E879+E895+E1247+E1503</f>
        <v>777</v>
      </c>
      <c r="F863" s="16">
        <f t="shared" ref="F863:G863" si="807">F879+F895+F1247+F1503</f>
        <v>1318.1100000000001</v>
      </c>
      <c r="G863" s="16">
        <f t="shared" si="807"/>
        <v>738.65549999999996</v>
      </c>
      <c r="H863" s="16">
        <f t="shared" si="785"/>
        <v>828</v>
      </c>
      <c r="I863" s="16">
        <f t="shared" si="785"/>
        <v>6230</v>
      </c>
      <c r="J863" s="211">
        <f t="shared" si="786"/>
        <v>3637</v>
      </c>
      <c r="K863" s="16">
        <f t="shared" si="773"/>
        <v>-2593</v>
      </c>
      <c r="L863" s="211">
        <f t="shared" si="787"/>
        <v>3807</v>
      </c>
      <c r="M863" s="16">
        <f t="shared" si="776"/>
        <v>170</v>
      </c>
    </row>
    <row r="864" spans="1:14" ht="36" x14ac:dyDescent="0.25">
      <c r="B864" s="2" t="str">
        <f t="shared" si="775"/>
        <v>a</v>
      </c>
      <c r="C864" s="33" t="s">
        <v>0</v>
      </c>
      <c r="D864" s="34" t="s">
        <v>15</v>
      </c>
      <c r="E864" s="17">
        <f t="shared" ref="E864" si="808">E880+E896+E1248+E1504</f>
        <v>777</v>
      </c>
      <c r="F864" s="17">
        <f t="shared" ref="F864:G864" si="809">F880+F896+F1248+F1504</f>
        <v>1318.1100000000001</v>
      </c>
      <c r="G864" s="17">
        <f t="shared" si="809"/>
        <v>738.65549999999996</v>
      </c>
      <c r="H864" s="17">
        <f t="shared" si="785"/>
        <v>828</v>
      </c>
      <c r="I864" s="17">
        <f t="shared" si="785"/>
        <v>6230</v>
      </c>
      <c r="J864" s="212">
        <f t="shared" si="786"/>
        <v>3637</v>
      </c>
      <c r="K864" s="17">
        <f t="shared" si="773"/>
        <v>-2593</v>
      </c>
      <c r="L864" s="212">
        <f t="shared" si="787"/>
        <v>3807</v>
      </c>
      <c r="M864" s="17">
        <f t="shared" si="776"/>
        <v>170</v>
      </c>
    </row>
    <row r="865" spans="2:14" ht="30" hidden="1" x14ac:dyDescent="0.25">
      <c r="B865" s="2" t="str">
        <f t="shared" si="775"/>
        <v>b</v>
      </c>
      <c r="C865" s="10" t="s">
        <v>0</v>
      </c>
      <c r="D865" s="11" t="s">
        <v>16</v>
      </c>
      <c r="E865" s="17">
        <f t="shared" ref="E865" si="810">E881+E897+E1249+E1505</f>
        <v>0</v>
      </c>
      <c r="F865" s="17">
        <f t="shared" ref="F865:G865" si="811">F881+F897+F1249+F1505</f>
        <v>0</v>
      </c>
      <c r="G865" s="17">
        <f t="shared" si="811"/>
        <v>0</v>
      </c>
      <c r="H865" s="17">
        <f t="shared" si="785"/>
        <v>0</v>
      </c>
      <c r="I865" s="17">
        <f t="shared" si="785"/>
        <v>0</v>
      </c>
      <c r="J865" s="212">
        <f t="shared" si="786"/>
        <v>0</v>
      </c>
      <c r="K865" s="17">
        <f t="shared" si="773"/>
        <v>0</v>
      </c>
      <c r="L865" s="212">
        <f t="shared" si="787"/>
        <v>0</v>
      </c>
      <c r="M865" s="17">
        <f t="shared" si="776"/>
        <v>0</v>
      </c>
      <c r="N865"/>
    </row>
    <row r="866" spans="2:14" ht="18" x14ac:dyDescent="0.25">
      <c r="B866" s="2" t="str">
        <f t="shared" si="775"/>
        <v>a</v>
      </c>
      <c r="C866" s="28" t="s">
        <v>0</v>
      </c>
      <c r="D866" s="29" t="s">
        <v>17</v>
      </c>
      <c r="E866" s="15">
        <f t="shared" ref="E866" si="812">E882+E898+E1250+E1506</f>
        <v>233</v>
      </c>
      <c r="F866" s="15">
        <f t="shared" ref="F866:G866" si="813">F882+F898+F1250+F1506</f>
        <v>333.56299999999999</v>
      </c>
      <c r="G866" s="15">
        <f t="shared" si="813"/>
        <v>116.90602</v>
      </c>
      <c r="H866" s="15">
        <f t="shared" si="785"/>
        <v>185</v>
      </c>
      <c r="I866" s="15">
        <f t="shared" si="785"/>
        <v>185</v>
      </c>
      <c r="J866" s="210">
        <f t="shared" si="786"/>
        <v>185</v>
      </c>
      <c r="K866" s="15">
        <f t="shared" si="773"/>
        <v>0</v>
      </c>
      <c r="L866" s="210">
        <f t="shared" si="787"/>
        <v>1580</v>
      </c>
      <c r="M866" s="15">
        <f t="shared" si="776"/>
        <v>1395</v>
      </c>
    </row>
    <row r="867" spans="2:14" ht="15.75" hidden="1" x14ac:dyDescent="0.25">
      <c r="B867" s="2" t="str">
        <f t="shared" si="775"/>
        <v>b</v>
      </c>
      <c r="C867" s="6" t="s">
        <v>0</v>
      </c>
      <c r="D867" s="7" t="s">
        <v>18</v>
      </c>
      <c r="E867" s="15">
        <f t="shared" ref="E867" si="814">E883+E899+E1251+E1507</f>
        <v>0</v>
      </c>
      <c r="F867" s="15">
        <f t="shared" ref="F867:G867" si="815">F883+F899+F1251+F1507</f>
        <v>0</v>
      </c>
      <c r="G867" s="15">
        <f t="shared" si="815"/>
        <v>0</v>
      </c>
      <c r="H867" s="15">
        <f t="shared" si="785"/>
        <v>0</v>
      </c>
      <c r="I867" s="15">
        <f t="shared" si="785"/>
        <v>0</v>
      </c>
      <c r="J867" s="210">
        <f t="shared" si="786"/>
        <v>0</v>
      </c>
      <c r="K867" s="15">
        <f t="shared" si="773"/>
        <v>0</v>
      </c>
      <c r="L867" s="210">
        <f t="shared" si="787"/>
        <v>0</v>
      </c>
      <c r="M867" s="15">
        <f t="shared" si="776"/>
        <v>0</v>
      </c>
      <c r="N867"/>
    </row>
    <row r="868" spans="2:14" ht="15.75" hidden="1" x14ac:dyDescent="0.25">
      <c r="B868" s="2" t="str">
        <f t="shared" si="775"/>
        <v>b</v>
      </c>
      <c r="C868" s="6" t="s">
        <v>0</v>
      </c>
      <c r="D868" s="7" t="s">
        <v>19</v>
      </c>
      <c r="E868" s="15">
        <f t="shared" ref="E868" si="816">E884+E900+E1252+E1508</f>
        <v>0</v>
      </c>
      <c r="F868" s="15">
        <f t="shared" ref="F868:G868" si="817">F884+F900+F1252+F1508</f>
        <v>0</v>
      </c>
      <c r="G868" s="15">
        <f t="shared" si="817"/>
        <v>0</v>
      </c>
      <c r="H868" s="15">
        <f t="shared" si="785"/>
        <v>0</v>
      </c>
      <c r="I868" s="15">
        <f t="shared" si="785"/>
        <v>0</v>
      </c>
      <c r="J868" s="210">
        <f t="shared" si="786"/>
        <v>0</v>
      </c>
      <c r="K868" s="15">
        <f t="shared" si="773"/>
        <v>0</v>
      </c>
      <c r="L868" s="210">
        <f t="shared" si="787"/>
        <v>0</v>
      </c>
      <c r="M868" s="15">
        <f t="shared" si="776"/>
        <v>0</v>
      </c>
      <c r="N868"/>
    </row>
    <row r="869" spans="2:14" ht="36" x14ac:dyDescent="0.25">
      <c r="B869" s="2" t="str">
        <f t="shared" si="775"/>
        <v>a</v>
      </c>
      <c r="C869" s="24" t="s">
        <v>116</v>
      </c>
      <c r="D869" s="25" t="s">
        <v>117</v>
      </c>
      <c r="E869" s="13">
        <f t="shared" ref="E869" si="818">E872+E882+E883+E884</f>
        <v>754000</v>
      </c>
      <c r="F869" s="13">
        <f t="shared" ref="F869:I869" si="819">F872+F882+F883+F884</f>
        <v>754000</v>
      </c>
      <c r="G869" s="13">
        <f t="shared" si="819"/>
        <v>709223.6310099999</v>
      </c>
      <c r="H869" s="13">
        <f t="shared" si="819"/>
        <v>775036</v>
      </c>
      <c r="I869" s="13">
        <f t="shared" si="819"/>
        <v>754000</v>
      </c>
      <c r="J869" s="208">
        <f>J872+J882+J883+J884</f>
        <v>759100</v>
      </c>
      <c r="K869" s="13">
        <f t="shared" si="773"/>
        <v>5100</v>
      </c>
      <c r="L869" s="208">
        <f t="shared" ref="L869" si="820">L872+L882+L883+L884</f>
        <v>780000</v>
      </c>
      <c r="M869" s="13">
        <f t="shared" si="776"/>
        <v>20900</v>
      </c>
    </row>
    <row r="870" spans="2:14" ht="15.75" hidden="1" x14ac:dyDescent="0.25">
      <c r="B870" s="2" t="str">
        <f t="shared" si="775"/>
        <v>a</v>
      </c>
      <c r="C870" s="4" t="s">
        <v>0</v>
      </c>
      <c r="D870" s="5" t="s">
        <v>5</v>
      </c>
      <c r="E870" s="14">
        <v>320</v>
      </c>
      <c r="F870" s="14">
        <v>320</v>
      </c>
      <c r="G870" s="14">
        <v>0</v>
      </c>
      <c r="H870" s="14">
        <v>0</v>
      </c>
      <c r="I870" s="14">
        <v>0</v>
      </c>
      <c r="J870" s="209">
        <v>0</v>
      </c>
      <c r="K870" s="14">
        <f t="shared" si="773"/>
        <v>0</v>
      </c>
      <c r="L870" s="209">
        <v>0</v>
      </c>
      <c r="M870" s="14">
        <f t="shared" si="776"/>
        <v>0</v>
      </c>
      <c r="N870"/>
    </row>
    <row r="871" spans="2:14" ht="15.75" x14ac:dyDescent="0.25">
      <c r="B871" s="2" t="str">
        <f t="shared" si="775"/>
        <v>a</v>
      </c>
      <c r="C871" s="4" t="s">
        <v>0</v>
      </c>
      <c r="D871" s="5" t="s">
        <v>6</v>
      </c>
      <c r="E871" s="14">
        <v>0</v>
      </c>
      <c r="F871" s="14">
        <v>0</v>
      </c>
      <c r="G871" s="14">
        <v>320</v>
      </c>
      <c r="H871" s="14">
        <v>320</v>
      </c>
      <c r="I871" s="209">
        <v>320</v>
      </c>
      <c r="J871" s="14">
        <v>320</v>
      </c>
      <c r="K871" s="14">
        <f t="shared" si="773"/>
        <v>0</v>
      </c>
      <c r="L871" s="14">
        <v>320</v>
      </c>
      <c r="M871" s="14">
        <f t="shared" si="776"/>
        <v>0</v>
      </c>
      <c r="N871"/>
    </row>
    <row r="872" spans="2:14" ht="18" x14ac:dyDescent="0.25">
      <c r="B872" s="2" t="str">
        <f t="shared" si="775"/>
        <v>a</v>
      </c>
      <c r="C872" s="28" t="s">
        <v>0</v>
      </c>
      <c r="D872" s="29" t="s">
        <v>7</v>
      </c>
      <c r="E872" s="15">
        <f t="shared" ref="E872" si="821">E873+E874+E875+E876+E877+E878+E879</f>
        <v>754000</v>
      </c>
      <c r="F872" s="15">
        <f t="shared" ref="F872:I872" si="822">F873+F874+F875+F876+F877+F878+F879</f>
        <v>754000</v>
      </c>
      <c r="G872" s="15">
        <f t="shared" si="822"/>
        <v>709223.6310099999</v>
      </c>
      <c r="H872" s="15">
        <f t="shared" si="822"/>
        <v>775036</v>
      </c>
      <c r="I872" s="15">
        <f t="shared" si="822"/>
        <v>754000</v>
      </c>
      <c r="J872" s="210">
        <f>J873+J874+J875+J876+J877+J878+J879</f>
        <v>759100</v>
      </c>
      <c r="K872" s="15">
        <f t="shared" si="773"/>
        <v>5100</v>
      </c>
      <c r="L872" s="210">
        <f t="shared" ref="L872" si="823">L873+L874+L875+L876+L877+L878+L879</f>
        <v>780000</v>
      </c>
      <c r="M872" s="15">
        <f t="shared" si="776"/>
        <v>20900</v>
      </c>
    </row>
    <row r="873" spans="2:14" ht="15.75" hidden="1" x14ac:dyDescent="0.25">
      <c r="B873" s="2" t="str">
        <f t="shared" si="775"/>
        <v>b</v>
      </c>
      <c r="C873" s="8" t="s">
        <v>0</v>
      </c>
      <c r="D873" s="9" t="s">
        <v>8</v>
      </c>
      <c r="E873" s="16">
        <v>0</v>
      </c>
      <c r="F873" s="16">
        <v>0</v>
      </c>
      <c r="G873" s="16">
        <v>0</v>
      </c>
      <c r="H873" s="16">
        <v>0</v>
      </c>
      <c r="I873" s="16">
        <v>0</v>
      </c>
      <c r="J873" s="211">
        <v>0</v>
      </c>
      <c r="K873" s="16">
        <f t="shared" si="773"/>
        <v>0</v>
      </c>
      <c r="L873" s="211">
        <v>0</v>
      </c>
      <c r="M873" s="16">
        <f t="shared" si="776"/>
        <v>0</v>
      </c>
      <c r="N873"/>
    </row>
    <row r="874" spans="2:14" ht="18" x14ac:dyDescent="0.25">
      <c r="B874" s="2" t="str">
        <f t="shared" si="775"/>
        <v>a</v>
      </c>
      <c r="C874" s="30" t="s">
        <v>0</v>
      </c>
      <c r="D874" s="31" t="s">
        <v>9</v>
      </c>
      <c r="E874" s="16">
        <v>4000</v>
      </c>
      <c r="F874" s="16">
        <v>3940</v>
      </c>
      <c r="G874" s="16">
        <v>2994.9199800000001</v>
      </c>
      <c r="H874" s="16">
        <v>4000</v>
      </c>
      <c r="I874" s="16">
        <v>4000</v>
      </c>
      <c r="J874" s="211">
        <v>4000</v>
      </c>
      <c r="K874" s="16">
        <f t="shared" si="773"/>
        <v>0</v>
      </c>
      <c r="L874" s="211">
        <v>4000</v>
      </c>
      <c r="M874" s="16">
        <f t="shared" si="776"/>
        <v>0</v>
      </c>
    </row>
    <row r="875" spans="2:14" ht="15.75" hidden="1" x14ac:dyDescent="0.25">
      <c r="B875" s="2" t="str">
        <f t="shared" si="775"/>
        <v>b</v>
      </c>
      <c r="C875" s="8" t="s">
        <v>0</v>
      </c>
      <c r="D875" s="9" t="s">
        <v>10</v>
      </c>
      <c r="E875" s="16">
        <v>0</v>
      </c>
      <c r="F875" s="16">
        <v>0</v>
      </c>
      <c r="G875" s="16">
        <v>0</v>
      </c>
      <c r="H875" s="16">
        <v>0</v>
      </c>
      <c r="I875" s="16">
        <v>0</v>
      </c>
      <c r="J875" s="211">
        <v>0</v>
      </c>
      <c r="K875" s="16">
        <f t="shared" si="773"/>
        <v>0</v>
      </c>
      <c r="L875" s="211">
        <v>0</v>
      </c>
      <c r="M875" s="16">
        <f t="shared" si="776"/>
        <v>0</v>
      </c>
      <c r="N875"/>
    </row>
    <row r="876" spans="2:14" ht="15.75" hidden="1" x14ac:dyDescent="0.25">
      <c r="B876" s="2" t="str">
        <f t="shared" si="775"/>
        <v>b</v>
      </c>
      <c r="C876" s="8" t="s">
        <v>0</v>
      </c>
      <c r="D876" s="9" t="s">
        <v>11</v>
      </c>
      <c r="E876" s="16">
        <v>0</v>
      </c>
      <c r="F876" s="16">
        <v>0</v>
      </c>
      <c r="G876" s="16">
        <v>0</v>
      </c>
      <c r="H876" s="16">
        <v>0</v>
      </c>
      <c r="I876" s="16">
        <v>0</v>
      </c>
      <c r="J876" s="211">
        <v>0</v>
      </c>
      <c r="K876" s="16">
        <f t="shared" si="773"/>
        <v>0</v>
      </c>
      <c r="L876" s="211">
        <v>0</v>
      </c>
      <c r="M876" s="16">
        <f t="shared" si="776"/>
        <v>0</v>
      </c>
      <c r="N876"/>
    </row>
    <row r="877" spans="2:14" ht="15.75" hidden="1" x14ac:dyDescent="0.25">
      <c r="B877" s="2" t="str">
        <f t="shared" si="775"/>
        <v>b</v>
      </c>
      <c r="C877" s="8" t="s">
        <v>0</v>
      </c>
      <c r="D877" s="9" t="s">
        <v>12</v>
      </c>
      <c r="E877" s="16">
        <v>0</v>
      </c>
      <c r="F877" s="16">
        <v>0</v>
      </c>
      <c r="G877" s="16">
        <v>0</v>
      </c>
      <c r="H877" s="16">
        <v>0</v>
      </c>
      <c r="I877" s="16">
        <v>0</v>
      </c>
      <c r="J877" s="211">
        <v>0</v>
      </c>
      <c r="K877" s="16">
        <f t="shared" si="773"/>
        <v>0</v>
      </c>
      <c r="L877" s="211">
        <v>0</v>
      </c>
      <c r="M877" s="16">
        <f t="shared" si="776"/>
        <v>0</v>
      </c>
      <c r="N877"/>
    </row>
    <row r="878" spans="2:14" ht="18" x14ac:dyDescent="0.25">
      <c r="B878" s="2" t="str">
        <f t="shared" si="775"/>
        <v>a</v>
      </c>
      <c r="C878" s="30" t="s">
        <v>0</v>
      </c>
      <c r="D878" s="31" t="s">
        <v>13</v>
      </c>
      <c r="E878" s="16">
        <v>750000</v>
      </c>
      <c r="F878" s="16">
        <v>750000</v>
      </c>
      <c r="G878" s="16">
        <v>706177.29872999992</v>
      </c>
      <c r="H878" s="16">
        <v>771036</v>
      </c>
      <c r="I878" s="16">
        <v>750000</v>
      </c>
      <c r="J878" s="211">
        <v>755100</v>
      </c>
      <c r="K878" s="16">
        <f t="shared" si="773"/>
        <v>5100</v>
      </c>
      <c r="L878" s="211">
        <v>776000</v>
      </c>
      <c r="M878" s="16">
        <f t="shared" si="776"/>
        <v>20900</v>
      </c>
    </row>
    <row r="879" spans="2:14" ht="15.75" x14ac:dyDescent="0.25">
      <c r="B879" s="2" t="str">
        <f t="shared" si="775"/>
        <v>a</v>
      </c>
      <c r="C879" s="8" t="s">
        <v>0</v>
      </c>
      <c r="D879" s="9" t="s">
        <v>14</v>
      </c>
      <c r="E879" s="16">
        <f t="shared" ref="E879" si="824">E880+E881</f>
        <v>0</v>
      </c>
      <c r="F879" s="16">
        <f t="shared" ref="F879:I879" si="825">F880+F881</f>
        <v>60</v>
      </c>
      <c r="G879" s="16">
        <f t="shared" si="825"/>
        <v>51.412300000000002</v>
      </c>
      <c r="H879" s="16">
        <f t="shared" si="825"/>
        <v>0</v>
      </c>
      <c r="I879" s="16">
        <f t="shared" si="825"/>
        <v>0</v>
      </c>
      <c r="J879" s="211">
        <f>J880+J881</f>
        <v>0</v>
      </c>
      <c r="K879" s="16">
        <f t="shared" si="773"/>
        <v>0</v>
      </c>
      <c r="L879" s="211">
        <f t="shared" ref="L879" si="826">L880+L881</f>
        <v>0</v>
      </c>
      <c r="M879" s="16">
        <f t="shared" si="776"/>
        <v>0</v>
      </c>
    </row>
    <row r="880" spans="2:14" ht="30" x14ac:dyDescent="0.25">
      <c r="B880" s="2" t="str">
        <f t="shared" si="775"/>
        <v>a</v>
      </c>
      <c r="C880" s="10" t="s">
        <v>0</v>
      </c>
      <c r="D880" s="11" t="s">
        <v>15</v>
      </c>
      <c r="E880" s="17">
        <v>0</v>
      </c>
      <c r="F880" s="17">
        <v>60</v>
      </c>
      <c r="G880" s="17">
        <v>51.412300000000002</v>
      </c>
      <c r="H880" s="17">
        <v>0</v>
      </c>
      <c r="I880" s="17">
        <v>0</v>
      </c>
      <c r="J880" s="212">
        <v>0</v>
      </c>
      <c r="K880" s="17">
        <f t="shared" si="773"/>
        <v>0</v>
      </c>
      <c r="L880" s="212">
        <v>0</v>
      </c>
      <c r="M880" s="17">
        <f t="shared" si="776"/>
        <v>0</v>
      </c>
    </row>
    <row r="881" spans="2:14" ht="30" hidden="1" x14ac:dyDescent="0.25">
      <c r="B881" s="2" t="str">
        <f t="shared" si="775"/>
        <v>b</v>
      </c>
      <c r="C881" s="10" t="s">
        <v>0</v>
      </c>
      <c r="D881" s="11" t="s">
        <v>16</v>
      </c>
      <c r="E881" s="17">
        <v>0</v>
      </c>
      <c r="F881" s="17">
        <v>0</v>
      </c>
      <c r="G881" s="17">
        <v>0</v>
      </c>
      <c r="H881" s="17">
        <v>0</v>
      </c>
      <c r="I881" s="17">
        <v>0</v>
      </c>
      <c r="J881" s="212">
        <v>0</v>
      </c>
      <c r="K881" s="17">
        <f t="shared" si="773"/>
        <v>0</v>
      </c>
      <c r="L881" s="212">
        <v>0</v>
      </c>
      <c r="M881" s="17">
        <f t="shared" si="776"/>
        <v>0</v>
      </c>
      <c r="N881"/>
    </row>
    <row r="882" spans="2:14" ht="15.75" hidden="1" x14ac:dyDescent="0.25">
      <c r="B882" s="2" t="str">
        <f t="shared" si="775"/>
        <v>b</v>
      </c>
      <c r="C882" s="6" t="s">
        <v>0</v>
      </c>
      <c r="D882" s="7" t="s">
        <v>17</v>
      </c>
      <c r="E882" s="15">
        <v>0</v>
      </c>
      <c r="F882" s="15">
        <v>0</v>
      </c>
      <c r="G882" s="15">
        <v>0</v>
      </c>
      <c r="H882" s="15">
        <v>0</v>
      </c>
      <c r="I882" s="15">
        <v>0</v>
      </c>
      <c r="J882" s="210">
        <v>0</v>
      </c>
      <c r="K882" s="15">
        <f t="shared" si="773"/>
        <v>0</v>
      </c>
      <c r="L882" s="210">
        <v>0</v>
      </c>
      <c r="M882" s="15">
        <f t="shared" si="776"/>
        <v>0</v>
      </c>
      <c r="N882"/>
    </row>
    <row r="883" spans="2:14" ht="15.75" hidden="1" x14ac:dyDescent="0.25">
      <c r="B883" s="2" t="str">
        <f t="shared" si="775"/>
        <v>b</v>
      </c>
      <c r="C883" s="6" t="s">
        <v>0</v>
      </c>
      <c r="D883" s="7" t="s">
        <v>18</v>
      </c>
      <c r="E883" s="15">
        <v>0</v>
      </c>
      <c r="F883" s="15">
        <v>0</v>
      </c>
      <c r="G883" s="15">
        <v>0</v>
      </c>
      <c r="H883" s="15">
        <v>0</v>
      </c>
      <c r="I883" s="15">
        <v>0</v>
      </c>
      <c r="J883" s="210">
        <v>0</v>
      </c>
      <c r="K883" s="15">
        <f t="shared" si="773"/>
        <v>0</v>
      </c>
      <c r="L883" s="210">
        <v>0</v>
      </c>
      <c r="M883" s="15">
        <f t="shared" si="776"/>
        <v>0</v>
      </c>
      <c r="N883"/>
    </row>
    <row r="884" spans="2:14" ht="15.75" hidden="1" x14ac:dyDescent="0.25">
      <c r="B884" s="2" t="str">
        <f t="shared" si="775"/>
        <v>b</v>
      </c>
      <c r="C884" s="6" t="s">
        <v>0</v>
      </c>
      <c r="D884" s="7" t="s">
        <v>19</v>
      </c>
      <c r="E884" s="15">
        <v>0</v>
      </c>
      <c r="F884" s="15">
        <v>0</v>
      </c>
      <c r="G884" s="15">
        <v>0</v>
      </c>
      <c r="H884" s="15">
        <v>0</v>
      </c>
      <c r="I884" s="15">
        <v>0</v>
      </c>
      <c r="J884" s="210">
        <v>0</v>
      </c>
      <c r="K884" s="15">
        <f t="shared" si="773"/>
        <v>0</v>
      </c>
      <c r="L884" s="210">
        <v>0</v>
      </c>
      <c r="M884" s="15">
        <f t="shared" si="776"/>
        <v>0</v>
      </c>
      <c r="N884"/>
    </row>
    <row r="885" spans="2:14" ht="18" x14ac:dyDescent="0.25">
      <c r="B885" s="2" t="str">
        <f t="shared" si="775"/>
        <v>a</v>
      </c>
      <c r="C885" s="24" t="s">
        <v>118</v>
      </c>
      <c r="D885" s="25" t="s">
        <v>119</v>
      </c>
      <c r="E885" s="13">
        <f t="shared" ref="E885" si="827">E901+E917+E933+E949+E965+E981+E1045+E1109+E1157+E1173+E1189</f>
        <v>89400</v>
      </c>
      <c r="F885" s="13">
        <f t="shared" ref="F885:I885" si="828">F901+F917+F933+F949+F965+F981+F1045+F1109+F1157+F1173+F1189</f>
        <v>88943.170000000013</v>
      </c>
      <c r="G885" s="13">
        <f t="shared" si="828"/>
        <v>55693.078989999995</v>
      </c>
      <c r="H885" s="13">
        <f t="shared" si="828"/>
        <v>104259</v>
      </c>
      <c r="I885" s="13">
        <f t="shared" si="828"/>
        <v>85210</v>
      </c>
      <c r="J885" s="208">
        <f>J901+J917+J933+J949+J965+J981+J1045+J1109+J1157+J1173+J1189</f>
        <v>90387</v>
      </c>
      <c r="K885" s="13">
        <f t="shared" si="773"/>
        <v>5177</v>
      </c>
      <c r="L885" s="208">
        <f t="shared" ref="L885:L900" si="829">L901+L917+L933+L949+L965+L981+L1045+L1109+L1157+L1173+L1189</f>
        <v>118275</v>
      </c>
      <c r="M885" s="13">
        <f t="shared" si="776"/>
        <v>27888</v>
      </c>
    </row>
    <row r="886" spans="2:14" ht="15.75" hidden="1" x14ac:dyDescent="0.25">
      <c r="B886" s="2" t="str">
        <f t="shared" si="775"/>
        <v>b</v>
      </c>
      <c r="C886" s="4" t="s">
        <v>0</v>
      </c>
      <c r="D886" s="5" t="s">
        <v>5</v>
      </c>
      <c r="E886" s="14">
        <f t="shared" ref="E886" si="830">E902+E918+E934+E950+E966+E982+E1046+E1110+E1158+E1174+E1190</f>
        <v>0</v>
      </c>
      <c r="F886" s="14">
        <f t="shared" ref="F886:G886" si="831">F902+F918+F934+F950+F966+F982+F1046+F1110+F1158+F1174+F1190</f>
        <v>0</v>
      </c>
      <c r="G886" s="14">
        <f t="shared" si="831"/>
        <v>0</v>
      </c>
      <c r="H886" s="14">
        <f t="shared" ref="H886:J900" si="832">H902+H918+H934+H950+H966+H982+H1046+H1110+H1158+H1174+H1190</f>
        <v>0</v>
      </c>
      <c r="I886" s="14">
        <f t="shared" si="832"/>
        <v>0</v>
      </c>
      <c r="J886" s="209">
        <f t="shared" si="832"/>
        <v>0</v>
      </c>
      <c r="K886" s="14">
        <f t="shared" si="773"/>
        <v>0</v>
      </c>
      <c r="L886" s="209">
        <f t="shared" si="829"/>
        <v>0</v>
      </c>
      <c r="M886" s="14">
        <f t="shared" si="776"/>
        <v>0</v>
      </c>
      <c r="N886"/>
    </row>
    <row r="887" spans="2:14" ht="18" x14ac:dyDescent="0.25">
      <c r="B887" s="2" t="str">
        <f t="shared" si="775"/>
        <v>a</v>
      </c>
      <c r="C887" s="26" t="s">
        <v>0</v>
      </c>
      <c r="D887" s="27" t="s">
        <v>6</v>
      </c>
      <c r="E887" s="14">
        <f t="shared" ref="E887" si="833">E903+E919+E935+E951+E967+E983+E1047+E1111+E1159+E1175+E1191</f>
        <v>117</v>
      </c>
      <c r="F887" s="14">
        <f t="shared" ref="F887:G887" si="834">F903+F919+F935+F951+F967+F983+F1047+F1111+F1159+F1175+F1191</f>
        <v>117</v>
      </c>
      <c r="G887" s="14">
        <f t="shared" si="834"/>
        <v>117</v>
      </c>
      <c r="H887" s="14">
        <f t="shared" si="832"/>
        <v>117</v>
      </c>
      <c r="I887" s="14">
        <f t="shared" si="832"/>
        <v>117</v>
      </c>
      <c r="J887" s="209">
        <f t="shared" si="832"/>
        <v>117</v>
      </c>
      <c r="K887" s="14">
        <f t="shared" si="773"/>
        <v>0</v>
      </c>
      <c r="L887" s="209">
        <f t="shared" si="829"/>
        <v>125</v>
      </c>
      <c r="M887" s="14">
        <f t="shared" si="776"/>
        <v>8</v>
      </c>
    </row>
    <row r="888" spans="2:14" ht="18" x14ac:dyDescent="0.25">
      <c r="B888" s="2" t="str">
        <f t="shared" si="775"/>
        <v>a</v>
      </c>
      <c r="C888" s="28" t="s">
        <v>0</v>
      </c>
      <c r="D888" s="29" t="s">
        <v>7</v>
      </c>
      <c r="E888" s="15">
        <f t="shared" ref="E888" si="835">E904+E920+E936+E952+E968+E984+E1048+E1112+E1160+E1176+E1192</f>
        <v>89300</v>
      </c>
      <c r="F888" s="15">
        <f t="shared" ref="F888:G888" si="836">F904+F920+F936+F952+F968+F984+F1048+F1112+F1160+F1176+F1192</f>
        <v>88766.206999999995</v>
      </c>
      <c r="G888" s="15">
        <f t="shared" si="836"/>
        <v>55638.467990000005</v>
      </c>
      <c r="H888" s="15">
        <f t="shared" si="832"/>
        <v>104159</v>
      </c>
      <c r="I888" s="15">
        <f t="shared" si="832"/>
        <v>85110</v>
      </c>
      <c r="J888" s="210">
        <f t="shared" si="832"/>
        <v>90287</v>
      </c>
      <c r="K888" s="15">
        <f t="shared" si="773"/>
        <v>5177</v>
      </c>
      <c r="L888" s="210">
        <f t="shared" si="829"/>
        <v>118175</v>
      </c>
      <c r="M888" s="15">
        <f t="shared" si="776"/>
        <v>27888</v>
      </c>
    </row>
    <row r="889" spans="2:14" ht="15.75" hidden="1" x14ac:dyDescent="0.25">
      <c r="B889" s="2" t="str">
        <f t="shared" si="775"/>
        <v>b</v>
      </c>
      <c r="C889" s="8" t="s">
        <v>0</v>
      </c>
      <c r="D889" s="9" t="s">
        <v>8</v>
      </c>
      <c r="E889" s="16">
        <f t="shared" ref="E889" si="837">E905+E921+E937+E953+E969+E985+E1049+E1113+E1161+E1177+E1193</f>
        <v>0</v>
      </c>
      <c r="F889" s="16">
        <f t="shared" ref="F889:G889" si="838">F905+F921+F937+F953+F969+F985+F1049+F1113+F1161+F1177+F1193</f>
        <v>0</v>
      </c>
      <c r="G889" s="16">
        <f t="shared" si="838"/>
        <v>0</v>
      </c>
      <c r="H889" s="16">
        <f t="shared" si="832"/>
        <v>0</v>
      </c>
      <c r="I889" s="16">
        <f t="shared" si="832"/>
        <v>0</v>
      </c>
      <c r="J889" s="211">
        <f t="shared" si="832"/>
        <v>0</v>
      </c>
      <c r="K889" s="16">
        <f t="shared" si="773"/>
        <v>0</v>
      </c>
      <c r="L889" s="211">
        <f t="shared" si="829"/>
        <v>0</v>
      </c>
      <c r="M889" s="16">
        <f t="shared" si="776"/>
        <v>0</v>
      </c>
      <c r="N889"/>
    </row>
    <row r="890" spans="2:14" ht="18" x14ac:dyDescent="0.25">
      <c r="B890" s="2" t="str">
        <f t="shared" si="775"/>
        <v>a</v>
      </c>
      <c r="C890" s="30" t="s">
        <v>0</v>
      </c>
      <c r="D890" s="31" t="s">
        <v>9</v>
      </c>
      <c r="E890" s="16">
        <f t="shared" ref="E890" si="839">E906+E922+E938+E954+E970+E986+E1050+E1114+E1162+E1178+E1194</f>
        <v>41549</v>
      </c>
      <c r="F890" s="16">
        <f t="shared" ref="F890:G890" si="840">F906+F922+F938+F954+F970+F986+F1050+F1114+F1162+F1178+F1194</f>
        <v>40909.806999999993</v>
      </c>
      <c r="G890" s="16">
        <f t="shared" si="840"/>
        <v>22989.75908</v>
      </c>
      <c r="H890" s="16">
        <f t="shared" si="832"/>
        <v>54380</v>
      </c>
      <c r="I890" s="16">
        <f t="shared" si="832"/>
        <v>39890</v>
      </c>
      <c r="J890" s="211">
        <f t="shared" si="832"/>
        <v>44845</v>
      </c>
      <c r="K890" s="16">
        <f t="shared" si="773"/>
        <v>4955</v>
      </c>
      <c r="L890" s="211">
        <f t="shared" si="829"/>
        <v>55728</v>
      </c>
      <c r="M890" s="16">
        <f t="shared" si="776"/>
        <v>10883</v>
      </c>
    </row>
    <row r="891" spans="2:14" ht="15.75" hidden="1" x14ac:dyDescent="0.25">
      <c r="B891" s="2" t="str">
        <f t="shared" si="775"/>
        <v>b</v>
      </c>
      <c r="C891" s="8" t="s">
        <v>0</v>
      </c>
      <c r="D891" s="9" t="s">
        <v>10</v>
      </c>
      <c r="E891" s="16">
        <f t="shared" ref="E891" si="841">E907+E923+E939+E955+E971+E987+E1051+E1115+E1163+E1179+E1195</f>
        <v>0</v>
      </c>
      <c r="F891" s="16">
        <f t="shared" ref="F891:G891" si="842">F907+F923+F939+F955+F971+F987+F1051+F1115+F1163+F1179+F1195</f>
        <v>0</v>
      </c>
      <c r="G891" s="16">
        <f t="shared" si="842"/>
        <v>0</v>
      </c>
      <c r="H891" s="16">
        <f t="shared" si="832"/>
        <v>0</v>
      </c>
      <c r="I891" s="16">
        <f t="shared" si="832"/>
        <v>0</v>
      </c>
      <c r="J891" s="211">
        <f t="shared" si="832"/>
        <v>0</v>
      </c>
      <c r="K891" s="16">
        <f t="shared" si="773"/>
        <v>0</v>
      </c>
      <c r="L891" s="211">
        <f t="shared" si="829"/>
        <v>0</v>
      </c>
      <c r="M891" s="16">
        <f t="shared" si="776"/>
        <v>0</v>
      </c>
      <c r="N891"/>
    </row>
    <row r="892" spans="2:14" ht="15.75" hidden="1" x14ac:dyDescent="0.25">
      <c r="B892" s="2" t="str">
        <f t="shared" si="775"/>
        <v>b</v>
      </c>
      <c r="C892" s="8" t="s">
        <v>0</v>
      </c>
      <c r="D892" s="9" t="s">
        <v>11</v>
      </c>
      <c r="E892" s="16">
        <f t="shared" ref="E892" si="843">E908+E924+E940+E956+E972+E988+E1052+E1116+E1164+E1180+E1196</f>
        <v>0</v>
      </c>
      <c r="F892" s="16">
        <f t="shared" ref="F892:G892" si="844">F908+F924+F940+F956+F972+F988+F1052+F1116+F1164+F1180+F1196</f>
        <v>0</v>
      </c>
      <c r="G892" s="16">
        <f t="shared" si="844"/>
        <v>0</v>
      </c>
      <c r="H892" s="16">
        <f t="shared" si="832"/>
        <v>0</v>
      </c>
      <c r="I892" s="16">
        <f t="shared" si="832"/>
        <v>0</v>
      </c>
      <c r="J892" s="211">
        <f t="shared" si="832"/>
        <v>0</v>
      </c>
      <c r="K892" s="16">
        <f t="shared" si="773"/>
        <v>0</v>
      </c>
      <c r="L892" s="211">
        <f t="shared" si="829"/>
        <v>0</v>
      </c>
      <c r="M892" s="16">
        <f t="shared" si="776"/>
        <v>0</v>
      </c>
      <c r="N892"/>
    </row>
    <row r="893" spans="2:14" ht="15.75" hidden="1" x14ac:dyDescent="0.25">
      <c r="B893" s="2" t="str">
        <f t="shared" si="775"/>
        <v>b</v>
      </c>
      <c r="C893" s="8" t="s">
        <v>0</v>
      </c>
      <c r="D893" s="9" t="s">
        <v>12</v>
      </c>
      <c r="E893" s="16">
        <f t="shared" ref="E893" si="845">E909+E925+E941+E957+E973+E989+E1053+E1117+E1165+E1181+E1197</f>
        <v>0</v>
      </c>
      <c r="F893" s="16">
        <f t="shared" ref="F893:G893" si="846">F909+F925+F941+F957+F973+F989+F1053+F1117+F1165+F1181+F1197</f>
        <v>0</v>
      </c>
      <c r="G893" s="16">
        <f t="shared" si="846"/>
        <v>0</v>
      </c>
      <c r="H893" s="16">
        <f t="shared" si="832"/>
        <v>0</v>
      </c>
      <c r="I893" s="16">
        <f t="shared" si="832"/>
        <v>0</v>
      </c>
      <c r="J893" s="211">
        <f t="shared" si="832"/>
        <v>0</v>
      </c>
      <c r="K893" s="16">
        <f t="shared" si="773"/>
        <v>0</v>
      </c>
      <c r="L893" s="211">
        <f t="shared" si="829"/>
        <v>0</v>
      </c>
      <c r="M893" s="16">
        <f t="shared" si="776"/>
        <v>0</v>
      </c>
      <c r="N893"/>
    </row>
    <row r="894" spans="2:14" ht="18" x14ac:dyDescent="0.25">
      <c r="B894" s="2" t="str">
        <f t="shared" si="775"/>
        <v>a</v>
      </c>
      <c r="C894" s="30" t="s">
        <v>0</v>
      </c>
      <c r="D894" s="31" t="s">
        <v>13</v>
      </c>
      <c r="E894" s="16">
        <f t="shared" ref="E894" si="847">E910+E926+E942+E958+E974+E990+E1054+E1118+E1166+E1182+E1198</f>
        <v>47751</v>
      </c>
      <c r="F894" s="16">
        <f t="shared" ref="F894:G894" si="848">F910+F926+F942+F958+F974+F990+F1054+F1118+F1166+F1182+F1198</f>
        <v>47575.8</v>
      </c>
      <c r="G894" s="16">
        <f t="shared" si="848"/>
        <v>32569.708910000001</v>
      </c>
      <c r="H894" s="16">
        <f t="shared" si="832"/>
        <v>49609</v>
      </c>
      <c r="I894" s="16">
        <f t="shared" si="832"/>
        <v>45050</v>
      </c>
      <c r="J894" s="211">
        <f t="shared" si="832"/>
        <v>45442</v>
      </c>
      <c r="K894" s="16">
        <f t="shared" si="773"/>
        <v>392</v>
      </c>
      <c r="L894" s="211">
        <f t="shared" si="829"/>
        <v>62277</v>
      </c>
      <c r="M894" s="16">
        <f t="shared" si="776"/>
        <v>16835</v>
      </c>
    </row>
    <row r="895" spans="2:14" ht="18" x14ac:dyDescent="0.25">
      <c r="B895" s="2" t="str">
        <f t="shared" si="775"/>
        <v>a</v>
      </c>
      <c r="C895" s="30" t="s">
        <v>0</v>
      </c>
      <c r="D895" s="31" t="s">
        <v>14</v>
      </c>
      <c r="E895" s="16">
        <f t="shared" ref="E895" si="849">E911+E927+E943+E959+E975+E991+E1055+E1119+E1167+E1183+E1199</f>
        <v>0</v>
      </c>
      <c r="F895" s="16">
        <f t="shared" ref="F895:G895" si="850">F911+F927+F943+F959+F975+F991+F1055+F1119+F1167+F1183+F1199</f>
        <v>280.60000000000002</v>
      </c>
      <c r="G895" s="16">
        <f t="shared" si="850"/>
        <v>79</v>
      </c>
      <c r="H895" s="16">
        <f t="shared" si="832"/>
        <v>170</v>
      </c>
      <c r="I895" s="16">
        <f t="shared" si="832"/>
        <v>170</v>
      </c>
      <c r="J895" s="211">
        <f t="shared" si="832"/>
        <v>0</v>
      </c>
      <c r="K895" s="16">
        <f t="shared" si="773"/>
        <v>-170</v>
      </c>
      <c r="L895" s="211">
        <f t="shared" si="829"/>
        <v>170</v>
      </c>
      <c r="M895" s="16">
        <f t="shared" si="776"/>
        <v>170</v>
      </c>
    </row>
    <row r="896" spans="2:14" ht="36" x14ac:dyDescent="0.25">
      <c r="B896" s="2" t="str">
        <f t="shared" si="775"/>
        <v>a</v>
      </c>
      <c r="C896" s="33" t="s">
        <v>0</v>
      </c>
      <c r="D896" s="34" t="s">
        <v>15</v>
      </c>
      <c r="E896" s="17">
        <f t="shared" ref="E896" si="851">E912+E928+E944+E960+E976+E992+E1056+E1120+E1168+E1184+E1200</f>
        <v>0</v>
      </c>
      <c r="F896" s="17">
        <f t="shared" ref="F896:G896" si="852">F912+F928+F944+F960+F976+F992+F1056+F1120+F1168+F1184+F1200</f>
        <v>280.60000000000002</v>
      </c>
      <c r="G896" s="17">
        <f t="shared" si="852"/>
        <v>79</v>
      </c>
      <c r="H896" s="17">
        <f t="shared" si="832"/>
        <v>170</v>
      </c>
      <c r="I896" s="17">
        <f t="shared" si="832"/>
        <v>170</v>
      </c>
      <c r="J896" s="212">
        <f t="shared" si="832"/>
        <v>0</v>
      </c>
      <c r="K896" s="17">
        <f t="shared" si="773"/>
        <v>-170</v>
      </c>
      <c r="L896" s="212">
        <f t="shared" si="829"/>
        <v>170</v>
      </c>
      <c r="M896" s="17">
        <f t="shared" si="776"/>
        <v>170</v>
      </c>
    </row>
    <row r="897" spans="2:14" ht="30" hidden="1" x14ac:dyDescent="0.25">
      <c r="B897" s="2" t="str">
        <f t="shared" si="775"/>
        <v>b</v>
      </c>
      <c r="C897" s="10" t="s">
        <v>0</v>
      </c>
      <c r="D897" s="11" t="s">
        <v>16</v>
      </c>
      <c r="E897" s="17">
        <f t="shared" ref="E897" si="853">E913+E929+E945+E961+E977+E993+E1057+E1121+E1169+E1185+E1201</f>
        <v>0</v>
      </c>
      <c r="F897" s="17">
        <f t="shared" ref="F897:G897" si="854">F913+F929+F945+F961+F977+F993+F1057+F1121+F1169+F1185+F1201</f>
        <v>0</v>
      </c>
      <c r="G897" s="17">
        <f t="shared" si="854"/>
        <v>0</v>
      </c>
      <c r="H897" s="17">
        <f t="shared" si="832"/>
        <v>0</v>
      </c>
      <c r="I897" s="17">
        <f t="shared" si="832"/>
        <v>0</v>
      </c>
      <c r="J897" s="212">
        <f t="shared" si="832"/>
        <v>0</v>
      </c>
      <c r="K897" s="17">
        <f t="shared" si="773"/>
        <v>0</v>
      </c>
      <c r="L897" s="212">
        <f t="shared" si="829"/>
        <v>0</v>
      </c>
      <c r="M897" s="17">
        <f t="shared" si="776"/>
        <v>0</v>
      </c>
      <c r="N897"/>
    </row>
    <row r="898" spans="2:14" ht="18" x14ac:dyDescent="0.25">
      <c r="B898" s="2" t="str">
        <f t="shared" si="775"/>
        <v>a</v>
      </c>
      <c r="C898" s="28" t="s">
        <v>0</v>
      </c>
      <c r="D898" s="29" t="s">
        <v>17</v>
      </c>
      <c r="E898" s="15">
        <f t="shared" ref="E898" si="855">E914+E930+E946+E962+E978+E994+E1058+E1122+E1170+E1186+E1202</f>
        <v>100</v>
      </c>
      <c r="F898" s="15">
        <f t="shared" ref="F898:G898" si="856">F914+F930+F946+F962+F978+F994+F1058+F1122+F1170+F1186+F1202</f>
        <v>176.96299999999999</v>
      </c>
      <c r="G898" s="15">
        <f t="shared" si="856"/>
        <v>54.610999999999997</v>
      </c>
      <c r="H898" s="15">
        <f t="shared" si="832"/>
        <v>100</v>
      </c>
      <c r="I898" s="15">
        <f t="shared" si="832"/>
        <v>100</v>
      </c>
      <c r="J898" s="210">
        <f t="shared" si="832"/>
        <v>100</v>
      </c>
      <c r="K898" s="15">
        <f t="shared" si="773"/>
        <v>0</v>
      </c>
      <c r="L898" s="210">
        <f t="shared" si="829"/>
        <v>100</v>
      </c>
      <c r="M898" s="15">
        <f t="shared" si="776"/>
        <v>0</v>
      </c>
    </row>
    <row r="899" spans="2:14" ht="15.75" hidden="1" x14ac:dyDescent="0.25">
      <c r="B899" s="2" t="str">
        <f t="shared" si="775"/>
        <v>b</v>
      </c>
      <c r="C899" s="6" t="s">
        <v>0</v>
      </c>
      <c r="D899" s="7" t="s">
        <v>18</v>
      </c>
      <c r="E899" s="15">
        <f t="shared" ref="E899" si="857">E915+E931+E947+E963+E979+E995+E1059+E1123+E1171+E1187+E1203</f>
        <v>0</v>
      </c>
      <c r="F899" s="15">
        <f t="shared" ref="F899:G899" si="858">F915+F931+F947+F963+F979+F995+F1059+F1123+F1171+F1187+F1203</f>
        <v>0</v>
      </c>
      <c r="G899" s="15">
        <f t="shared" si="858"/>
        <v>0</v>
      </c>
      <c r="H899" s="15">
        <f t="shared" si="832"/>
        <v>0</v>
      </c>
      <c r="I899" s="15">
        <f t="shared" si="832"/>
        <v>0</v>
      </c>
      <c r="J899" s="210">
        <f t="shared" si="832"/>
        <v>0</v>
      </c>
      <c r="K899" s="15">
        <f t="shared" si="773"/>
        <v>0</v>
      </c>
      <c r="L899" s="210">
        <f t="shared" si="829"/>
        <v>0</v>
      </c>
      <c r="M899" s="15">
        <f t="shared" si="776"/>
        <v>0</v>
      </c>
      <c r="N899"/>
    </row>
    <row r="900" spans="2:14" ht="15.75" hidden="1" x14ac:dyDescent="0.25">
      <c r="B900" s="2" t="str">
        <f t="shared" si="775"/>
        <v>b</v>
      </c>
      <c r="C900" s="6" t="s">
        <v>0</v>
      </c>
      <c r="D900" s="7" t="s">
        <v>19</v>
      </c>
      <c r="E900" s="15">
        <f t="shared" ref="E900" si="859">E916+E932+E948+E964+E980+E996+E1060+E1124+E1172+E1188+E1204</f>
        <v>0</v>
      </c>
      <c r="F900" s="15">
        <f t="shared" ref="F900:G900" si="860">F916+F932+F948+F964+F980+F996+F1060+F1124+F1172+F1188+F1204</f>
        <v>0</v>
      </c>
      <c r="G900" s="15">
        <f t="shared" si="860"/>
        <v>0</v>
      </c>
      <c r="H900" s="15">
        <f t="shared" si="832"/>
        <v>0</v>
      </c>
      <c r="I900" s="15">
        <f t="shared" si="832"/>
        <v>0</v>
      </c>
      <c r="J900" s="210">
        <f t="shared" si="832"/>
        <v>0</v>
      </c>
      <c r="K900" s="15">
        <f t="shared" si="773"/>
        <v>0</v>
      </c>
      <c r="L900" s="210">
        <f t="shared" si="829"/>
        <v>0</v>
      </c>
      <c r="M900" s="15">
        <f t="shared" si="776"/>
        <v>0</v>
      </c>
      <c r="N900"/>
    </row>
    <row r="901" spans="2:14" ht="36" x14ac:dyDescent="0.25">
      <c r="B901" s="2" t="str">
        <f t="shared" si="775"/>
        <v>a</v>
      </c>
      <c r="C901" s="24" t="s">
        <v>120</v>
      </c>
      <c r="D901" s="25" t="s">
        <v>121</v>
      </c>
      <c r="E901" s="13">
        <f t="shared" ref="E901" si="861">E904+E914+E915+E916</f>
        <v>1800</v>
      </c>
      <c r="F901" s="13">
        <f t="shared" ref="F901:I901" si="862">F904+F914+F915+F916</f>
        <v>2455.56</v>
      </c>
      <c r="G901" s="13">
        <f t="shared" si="862"/>
        <v>1198.31448</v>
      </c>
      <c r="H901" s="13">
        <f t="shared" si="862"/>
        <v>4400</v>
      </c>
      <c r="I901" s="13">
        <f t="shared" si="862"/>
        <v>1800</v>
      </c>
      <c r="J901" s="208">
        <f>J904+J914+J915+J916</f>
        <v>2800</v>
      </c>
      <c r="K901" s="13">
        <f t="shared" ref="K901:K964" si="863">J901-I901</f>
        <v>1000</v>
      </c>
      <c r="L901" s="208">
        <f t="shared" ref="L901" si="864">L904+L914+L915+L916</f>
        <v>4400</v>
      </c>
      <c r="M901" s="13">
        <f t="shared" si="776"/>
        <v>1600</v>
      </c>
      <c r="N901" s="271" t="s">
        <v>583</v>
      </c>
    </row>
    <row r="902" spans="2:14" ht="15.75" hidden="1" customHeight="1" x14ac:dyDescent="0.25">
      <c r="B902" s="2" t="str">
        <f t="shared" ref="B902:B965" si="865">IF((E902+F902+G902+I902++J902+K902+L902)&gt;0,"a","b")</f>
        <v>b</v>
      </c>
      <c r="C902" s="4" t="s">
        <v>0</v>
      </c>
      <c r="D902" s="5" t="s">
        <v>5</v>
      </c>
      <c r="E902" s="14">
        <v>0</v>
      </c>
      <c r="F902" s="14">
        <v>0</v>
      </c>
      <c r="G902" s="14">
        <v>0</v>
      </c>
      <c r="H902" s="14">
        <v>0</v>
      </c>
      <c r="I902" s="14">
        <v>0</v>
      </c>
      <c r="J902" s="209">
        <v>0</v>
      </c>
      <c r="K902" s="14">
        <f t="shared" si="863"/>
        <v>0</v>
      </c>
      <c r="L902" s="209">
        <v>0</v>
      </c>
      <c r="M902" s="14">
        <f t="shared" ref="M902:M965" si="866">L902-J902</f>
        <v>0</v>
      </c>
      <c r="N902" s="271"/>
    </row>
    <row r="903" spans="2:14" ht="15.75" hidden="1" customHeight="1" x14ac:dyDescent="0.25">
      <c r="B903" s="2" t="str">
        <f t="shared" si="865"/>
        <v>b</v>
      </c>
      <c r="C903" s="4" t="s">
        <v>0</v>
      </c>
      <c r="D903" s="5" t="s">
        <v>6</v>
      </c>
      <c r="E903" s="14">
        <v>0</v>
      </c>
      <c r="F903" s="14">
        <v>0</v>
      </c>
      <c r="G903" s="14">
        <v>0</v>
      </c>
      <c r="H903" s="14">
        <v>0</v>
      </c>
      <c r="I903" s="14">
        <v>0</v>
      </c>
      <c r="J903" s="209">
        <v>0</v>
      </c>
      <c r="K903" s="14">
        <f t="shared" si="863"/>
        <v>0</v>
      </c>
      <c r="L903" s="209">
        <v>0</v>
      </c>
      <c r="M903" s="14">
        <f t="shared" si="866"/>
        <v>0</v>
      </c>
      <c r="N903" s="271"/>
    </row>
    <row r="904" spans="2:14" ht="18" x14ac:dyDescent="0.25">
      <c r="B904" s="2" t="str">
        <f t="shared" si="865"/>
        <v>a</v>
      </c>
      <c r="C904" s="28" t="s">
        <v>0</v>
      </c>
      <c r="D904" s="29" t="s">
        <v>7</v>
      </c>
      <c r="E904" s="15">
        <f t="shared" ref="E904" si="867">E905+E906+E907+E908+E909+E910+E911</f>
        <v>1800</v>
      </c>
      <c r="F904" s="15">
        <f t="shared" ref="F904:I904" si="868">F905+F906+F907+F908+F909+F910+F911</f>
        <v>2455.56</v>
      </c>
      <c r="G904" s="15">
        <f t="shared" si="868"/>
        <v>1198.31448</v>
      </c>
      <c r="H904" s="15">
        <f t="shared" si="868"/>
        <v>4400</v>
      </c>
      <c r="I904" s="15">
        <f t="shared" si="868"/>
        <v>1800</v>
      </c>
      <c r="J904" s="210">
        <f>J905+J906+J907+J908+J909+J910+J911</f>
        <v>2800</v>
      </c>
      <c r="K904" s="15">
        <f t="shared" si="863"/>
        <v>1000</v>
      </c>
      <c r="L904" s="210">
        <f t="shared" ref="L904" si="869">L905+L906+L907+L908+L909+L910+L911</f>
        <v>4400</v>
      </c>
      <c r="M904" s="15">
        <f t="shared" si="866"/>
        <v>1600</v>
      </c>
      <c r="N904" s="271"/>
    </row>
    <row r="905" spans="2:14" ht="15.75" hidden="1" customHeight="1" x14ac:dyDescent="0.25">
      <c r="B905" s="2" t="str">
        <f t="shared" si="865"/>
        <v>b</v>
      </c>
      <c r="C905" s="8" t="s">
        <v>0</v>
      </c>
      <c r="D905" s="9" t="s">
        <v>8</v>
      </c>
      <c r="E905" s="16">
        <v>0</v>
      </c>
      <c r="F905" s="16">
        <v>0</v>
      </c>
      <c r="G905" s="16">
        <v>0</v>
      </c>
      <c r="H905" s="16">
        <v>0</v>
      </c>
      <c r="I905" s="16">
        <v>0</v>
      </c>
      <c r="J905" s="211">
        <v>0</v>
      </c>
      <c r="K905" s="16">
        <f t="shared" si="863"/>
        <v>0</v>
      </c>
      <c r="L905" s="211">
        <v>0</v>
      </c>
      <c r="M905" s="16">
        <f t="shared" si="866"/>
        <v>0</v>
      </c>
      <c r="N905" s="271"/>
    </row>
    <row r="906" spans="2:14" ht="18" x14ac:dyDescent="0.25">
      <c r="B906" s="2" t="str">
        <f t="shared" si="865"/>
        <v>a</v>
      </c>
      <c r="C906" s="30" t="s">
        <v>0</v>
      </c>
      <c r="D906" s="31" t="s">
        <v>9</v>
      </c>
      <c r="E906" s="16">
        <v>1800</v>
      </c>
      <c r="F906" s="16">
        <v>2384.56</v>
      </c>
      <c r="G906" s="16">
        <v>1198.31448</v>
      </c>
      <c r="H906" s="16">
        <v>4400</v>
      </c>
      <c r="I906" s="16">
        <v>1800</v>
      </c>
      <c r="J906" s="211">
        <f>1800+1000</f>
        <v>2800</v>
      </c>
      <c r="K906" s="16">
        <f t="shared" si="863"/>
        <v>1000</v>
      </c>
      <c r="L906" s="211">
        <v>4400</v>
      </c>
      <c r="M906" s="16">
        <f t="shared" si="866"/>
        <v>1600</v>
      </c>
      <c r="N906" s="271"/>
    </row>
    <row r="907" spans="2:14" ht="15.75" hidden="1" customHeight="1" x14ac:dyDescent="0.25">
      <c r="B907" s="2" t="str">
        <f t="shared" si="865"/>
        <v>b</v>
      </c>
      <c r="C907" s="8" t="s">
        <v>0</v>
      </c>
      <c r="D907" s="9" t="s">
        <v>10</v>
      </c>
      <c r="E907" s="16">
        <v>0</v>
      </c>
      <c r="F907" s="16">
        <v>0</v>
      </c>
      <c r="G907" s="16">
        <v>0</v>
      </c>
      <c r="H907" s="16">
        <v>0</v>
      </c>
      <c r="I907" s="16">
        <v>0</v>
      </c>
      <c r="J907" s="211">
        <v>0</v>
      </c>
      <c r="K907" s="16">
        <f t="shared" si="863"/>
        <v>0</v>
      </c>
      <c r="L907" s="211">
        <v>0</v>
      </c>
      <c r="M907" s="16">
        <f t="shared" si="866"/>
        <v>0</v>
      </c>
      <c r="N907" s="271"/>
    </row>
    <row r="908" spans="2:14" ht="15.75" hidden="1" customHeight="1" x14ac:dyDescent="0.25">
      <c r="B908" s="2" t="str">
        <f t="shared" si="865"/>
        <v>b</v>
      </c>
      <c r="C908" s="8" t="s">
        <v>0</v>
      </c>
      <c r="D908" s="9" t="s">
        <v>11</v>
      </c>
      <c r="E908" s="16">
        <v>0</v>
      </c>
      <c r="F908" s="16">
        <v>0</v>
      </c>
      <c r="G908" s="16">
        <v>0</v>
      </c>
      <c r="H908" s="16">
        <v>0</v>
      </c>
      <c r="I908" s="16">
        <v>0</v>
      </c>
      <c r="J908" s="211">
        <v>0</v>
      </c>
      <c r="K908" s="16">
        <f t="shared" si="863"/>
        <v>0</v>
      </c>
      <c r="L908" s="211">
        <v>0</v>
      </c>
      <c r="M908" s="16">
        <f t="shared" si="866"/>
        <v>0</v>
      </c>
      <c r="N908" s="271"/>
    </row>
    <row r="909" spans="2:14" ht="15.75" hidden="1" customHeight="1" x14ac:dyDescent="0.25">
      <c r="B909" s="2" t="str">
        <f t="shared" si="865"/>
        <v>b</v>
      </c>
      <c r="C909" s="8" t="s">
        <v>0</v>
      </c>
      <c r="D909" s="9" t="s">
        <v>12</v>
      </c>
      <c r="E909" s="16">
        <v>0</v>
      </c>
      <c r="F909" s="16">
        <v>0</v>
      </c>
      <c r="G909" s="16">
        <v>0</v>
      </c>
      <c r="H909" s="16">
        <v>0</v>
      </c>
      <c r="I909" s="16">
        <v>0</v>
      </c>
      <c r="J909" s="211">
        <v>0</v>
      </c>
      <c r="K909" s="16">
        <f t="shared" si="863"/>
        <v>0</v>
      </c>
      <c r="L909" s="211">
        <v>0</v>
      </c>
      <c r="M909" s="16">
        <f t="shared" si="866"/>
        <v>0</v>
      </c>
      <c r="N909" s="271"/>
    </row>
    <row r="910" spans="2:14" ht="15.75" hidden="1" customHeight="1" x14ac:dyDescent="0.25">
      <c r="B910" s="2" t="str">
        <f t="shared" si="865"/>
        <v>b</v>
      </c>
      <c r="C910" s="8" t="s">
        <v>0</v>
      </c>
      <c r="D910" s="9" t="s">
        <v>13</v>
      </c>
      <c r="E910" s="16">
        <v>0</v>
      </c>
      <c r="F910" s="16">
        <v>0</v>
      </c>
      <c r="G910" s="16">
        <v>0</v>
      </c>
      <c r="H910" s="16">
        <v>0</v>
      </c>
      <c r="I910" s="16">
        <v>0</v>
      </c>
      <c r="J910" s="211">
        <v>0</v>
      </c>
      <c r="K910" s="16">
        <f t="shared" si="863"/>
        <v>0</v>
      </c>
      <c r="L910" s="211">
        <v>0</v>
      </c>
      <c r="M910" s="16">
        <f t="shared" si="866"/>
        <v>0</v>
      </c>
      <c r="N910" s="271"/>
    </row>
    <row r="911" spans="2:14" ht="15.75" x14ac:dyDescent="0.25">
      <c r="B911" s="2" t="str">
        <f t="shared" si="865"/>
        <v>a</v>
      </c>
      <c r="C911" s="8" t="s">
        <v>0</v>
      </c>
      <c r="D911" s="9" t="s">
        <v>14</v>
      </c>
      <c r="E911" s="16">
        <f t="shared" ref="E911" si="870">E912+E913</f>
        <v>0</v>
      </c>
      <c r="F911" s="16">
        <f t="shared" ref="F911:I911" si="871">F912+F913</f>
        <v>71</v>
      </c>
      <c r="G911" s="16">
        <f t="shared" si="871"/>
        <v>0</v>
      </c>
      <c r="H911" s="16">
        <f t="shared" si="871"/>
        <v>0</v>
      </c>
      <c r="I911" s="16">
        <f t="shared" si="871"/>
        <v>0</v>
      </c>
      <c r="J911" s="211">
        <f>J912+J913</f>
        <v>0</v>
      </c>
      <c r="K911" s="16">
        <f t="shared" si="863"/>
        <v>0</v>
      </c>
      <c r="L911" s="211">
        <f t="shared" ref="L911" si="872">L912+L913</f>
        <v>0</v>
      </c>
      <c r="M911" s="16">
        <f t="shared" si="866"/>
        <v>0</v>
      </c>
      <c r="N911" s="271"/>
    </row>
    <row r="912" spans="2:14" ht="30" x14ac:dyDescent="0.25">
      <c r="B912" s="2" t="str">
        <f t="shared" si="865"/>
        <v>a</v>
      </c>
      <c r="C912" s="10" t="s">
        <v>0</v>
      </c>
      <c r="D912" s="11" t="s">
        <v>15</v>
      </c>
      <c r="E912" s="17">
        <v>0</v>
      </c>
      <c r="F912" s="17">
        <v>71</v>
      </c>
      <c r="G912" s="17">
        <v>0</v>
      </c>
      <c r="H912" s="17">
        <v>0</v>
      </c>
      <c r="I912" s="17">
        <v>0</v>
      </c>
      <c r="J912" s="212">
        <v>0</v>
      </c>
      <c r="K912" s="17">
        <f t="shared" si="863"/>
        <v>0</v>
      </c>
      <c r="L912" s="212">
        <v>0</v>
      </c>
      <c r="M912" s="17">
        <f t="shared" si="866"/>
        <v>0</v>
      </c>
      <c r="N912" s="271"/>
    </row>
    <row r="913" spans="1:14" ht="30" hidden="1" x14ac:dyDescent="0.25">
      <c r="B913" s="2" t="str">
        <f t="shared" si="865"/>
        <v>b</v>
      </c>
      <c r="C913" s="10" t="s">
        <v>0</v>
      </c>
      <c r="D913" s="11" t="s">
        <v>16</v>
      </c>
      <c r="E913" s="17">
        <v>0</v>
      </c>
      <c r="F913" s="17">
        <v>0</v>
      </c>
      <c r="G913" s="17">
        <v>0</v>
      </c>
      <c r="H913" s="17">
        <v>0</v>
      </c>
      <c r="I913" s="17">
        <v>0</v>
      </c>
      <c r="J913" s="212">
        <v>0</v>
      </c>
      <c r="K913" s="17">
        <f t="shared" si="863"/>
        <v>0</v>
      </c>
      <c r="L913" s="212">
        <v>0</v>
      </c>
      <c r="M913" s="17">
        <f t="shared" si="866"/>
        <v>0</v>
      </c>
      <c r="N913"/>
    </row>
    <row r="914" spans="1:14" ht="15.75" hidden="1" x14ac:dyDescent="0.25">
      <c r="B914" s="2" t="str">
        <f t="shared" si="865"/>
        <v>b</v>
      </c>
      <c r="C914" s="6" t="s">
        <v>0</v>
      </c>
      <c r="D914" s="7" t="s">
        <v>17</v>
      </c>
      <c r="E914" s="15">
        <v>0</v>
      </c>
      <c r="F914" s="15">
        <v>0</v>
      </c>
      <c r="G914" s="15">
        <v>0</v>
      </c>
      <c r="H914" s="15">
        <v>0</v>
      </c>
      <c r="I914" s="15">
        <v>0</v>
      </c>
      <c r="J914" s="210">
        <v>0</v>
      </c>
      <c r="K914" s="15">
        <f t="shared" si="863"/>
        <v>0</v>
      </c>
      <c r="L914" s="210">
        <v>0</v>
      </c>
      <c r="M914" s="15">
        <f t="shared" si="866"/>
        <v>0</v>
      </c>
      <c r="N914"/>
    </row>
    <row r="915" spans="1:14" ht="15.75" hidden="1" x14ac:dyDescent="0.25">
      <c r="B915" s="2" t="str">
        <f t="shared" si="865"/>
        <v>b</v>
      </c>
      <c r="C915" s="6" t="s">
        <v>0</v>
      </c>
      <c r="D915" s="7" t="s">
        <v>18</v>
      </c>
      <c r="E915" s="15">
        <v>0</v>
      </c>
      <c r="F915" s="15">
        <v>0</v>
      </c>
      <c r="G915" s="15">
        <v>0</v>
      </c>
      <c r="H915" s="15">
        <v>0</v>
      </c>
      <c r="I915" s="15">
        <v>0</v>
      </c>
      <c r="J915" s="210">
        <v>0</v>
      </c>
      <c r="K915" s="15">
        <f t="shared" si="863"/>
        <v>0</v>
      </c>
      <c r="L915" s="210">
        <v>0</v>
      </c>
      <c r="M915" s="15">
        <f t="shared" si="866"/>
        <v>0</v>
      </c>
      <c r="N915"/>
    </row>
    <row r="916" spans="1:14" ht="15.75" hidden="1" x14ac:dyDescent="0.25">
      <c r="B916" s="2" t="str">
        <f t="shared" si="865"/>
        <v>b</v>
      </c>
      <c r="C916" s="6" t="s">
        <v>0</v>
      </c>
      <c r="D916" s="7" t="s">
        <v>19</v>
      </c>
      <c r="E916" s="15">
        <v>0</v>
      </c>
      <c r="F916" s="15">
        <v>0</v>
      </c>
      <c r="G916" s="15">
        <v>0</v>
      </c>
      <c r="H916" s="15">
        <v>0</v>
      </c>
      <c r="I916" s="15">
        <v>0</v>
      </c>
      <c r="J916" s="210">
        <v>0</v>
      </c>
      <c r="K916" s="15">
        <f t="shared" si="863"/>
        <v>0</v>
      </c>
      <c r="L916" s="210">
        <v>0</v>
      </c>
      <c r="M916" s="15">
        <f t="shared" si="866"/>
        <v>0</v>
      </c>
      <c r="N916"/>
    </row>
    <row r="917" spans="1:14" s="1" customFormat="1" ht="18" x14ac:dyDescent="0.25">
      <c r="A917" s="2"/>
      <c r="B917" s="2" t="str">
        <f t="shared" si="865"/>
        <v>a</v>
      </c>
      <c r="C917" s="24" t="s">
        <v>122</v>
      </c>
      <c r="D917" s="25" t="s">
        <v>123</v>
      </c>
      <c r="E917" s="13">
        <f t="shared" ref="E917" si="873">E920+E930+E931+E932</f>
        <v>22400</v>
      </c>
      <c r="F917" s="13">
        <f t="shared" ref="F917:I917" si="874">F920+F930+F931+F932</f>
        <v>21954.5</v>
      </c>
      <c r="G917" s="13">
        <f t="shared" si="874"/>
        <v>13220.0951</v>
      </c>
      <c r="H917" s="13">
        <f t="shared" si="874"/>
        <v>25412</v>
      </c>
      <c r="I917" s="13">
        <f t="shared" si="874"/>
        <v>22500</v>
      </c>
      <c r="J917" s="208">
        <f>J920+J930+J931+J932</f>
        <v>23000</v>
      </c>
      <c r="K917" s="13">
        <f t="shared" si="863"/>
        <v>500</v>
      </c>
      <c r="L917" s="208">
        <f t="shared" ref="L917" si="875">L920+L930+L931+L932</f>
        <v>25412</v>
      </c>
      <c r="M917" s="13">
        <f t="shared" si="866"/>
        <v>2412</v>
      </c>
      <c r="N917" s="271" t="s">
        <v>584</v>
      </c>
    </row>
    <row r="918" spans="1:14" ht="15.75" hidden="1" customHeight="1" x14ac:dyDescent="0.25">
      <c r="B918" s="2" t="str">
        <f t="shared" si="865"/>
        <v>b</v>
      </c>
      <c r="C918" s="4" t="s">
        <v>0</v>
      </c>
      <c r="D918" s="5" t="s">
        <v>5</v>
      </c>
      <c r="E918" s="14">
        <v>0</v>
      </c>
      <c r="F918" s="14">
        <v>0</v>
      </c>
      <c r="G918" s="14">
        <v>0</v>
      </c>
      <c r="H918" s="14">
        <v>0</v>
      </c>
      <c r="I918" s="14">
        <v>0</v>
      </c>
      <c r="J918" s="209">
        <v>0</v>
      </c>
      <c r="K918" s="14">
        <f t="shared" si="863"/>
        <v>0</v>
      </c>
      <c r="L918" s="209">
        <v>0</v>
      </c>
      <c r="M918" s="14">
        <f t="shared" si="866"/>
        <v>0</v>
      </c>
      <c r="N918" s="271"/>
    </row>
    <row r="919" spans="1:14" ht="15.75" hidden="1" customHeight="1" x14ac:dyDescent="0.25">
      <c r="B919" s="2" t="str">
        <f t="shared" si="865"/>
        <v>b</v>
      </c>
      <c r="C919" s="4" t="s">
        <v>0</v>
      </c>
      <c r="D919" s="5" t="s">
        <v>6</v>
      </c>
      <c r="E919" s="14">
        <v>0</v>
      </c>
      <c r="F919" s="14">
        <v>0</v>
      </c>
      <c r="G919" s="14">
        <v>0</v>
      </c>
      <c r="H919" s="14">
        <v>0</v>
      </c>
      <c r="I919" s="14">
        <v>0</v>
      </c>
      <c r="J919" s="209">
        <v>0</v>
      </c>
      <c r="K919" s="14">
        <f t="shared" si="863"/>
        <v>0</v>
      </c>
      <c r="L919" s="209">
        <v>0</v>
      </c>
      <c r="M919" s="14">
        <f t="shared" si="866"/>
        <v>0</v>
      </c>
      <c r="N919" s="271"/>
    </row>
    <row r="920" spans="1:14" ht="18" x14ac:dyDescent="0.25">
      <c r="B920" s="2" t="str">
        <f t="shared" si="865"/>
        <v>a</v>
      </c>
      <c r="C920" s="28" t="s">
        <v>0</v>
      </c>
      <c r="D920" s="29" t="s">
        <v>7</v>
      </c>
      <c r="E920" s="15">
        <f t="shared" ref="E920" si="876">E921+E922+E923+E924+E925+E926+E927</f>
        <v>22300</v>
      </c>
      <c r="F920" s="15">
        <f t="shared" ref="F920:I920" si="877">F921+F922+F923+F924+F925+F926+F927</f>
        <v>21799.8</v>
      </c>
      <c r="G920" s="15">
        <f t="shared" si="877"/>
        <v>13165.4841</v>
      </c>
      <c r="H920" s="15">
        <f t="shared" si="877"/>
        <v>25312</v>
      </c>
      <c r="I920" s="15">
        <f t="shared" si="877"/>
        <v>22400</v>
      </c>
      <c r="J920" s="210">
        <f>J921+J922+J923+J924+J925+J926+J927</f>
        <v>22900</v>
      </c>
      <c r="K920" s="15">
        <f t="shared" si="863"/>
        <v>500</v>
      </c>
      <c r="L920" s="210">
        <f t="shared" ref="L920" si="878">L921+L922+L923+L924+L925+L926+L927</f>
        <v>25312</v>
      </c>
      <c r="M920" s="15">
        <f t="shared" si="866"/>
        <v>2412</v>
      </c>
      <c r="N920" s="271"/>
    </row>
    <row r="921" spans="1:14" ht="15.75" hidden="1" customHeight="1" x14ac:dyDescent="0.25">
      <c r="B921" s="2" t="str">
        <f t="shared" si="865"/>
        <v>b</v>
      </c>
      <c r="C921" s="8" t="s">
        <v>0</v>
      </c>
      <c r="D921" s="9" t="s">
        <v>8</v>
      </c>
      <c r="E921" s="16">
        <v>0</v>
      </c>
      <c r="F921" s="16">
        <v>0</v>
      </c>
      <c r="G921" s="16">
        <v>0</v>
      </c>
      <c r="H921" s="16">
        <v>0</v>
      </c>
      <c r="I921" s="16">
        <v>0</v>
      </c>
      <c r="J921" s="211">
        <v>0</v>
      </c>
      <c r="K921" s="16">
        <f t="shared" si="863"/>
        <v>0</v>
      </c>
      <c r="L921" s="211">
        <v>0</v>
      </c>
      <c r="M921" s="16">
        <f t="shared" si="866"/>
        <v>0</v>
      </c>
      <c r="N921" s="271"/>
    </row>
    <row r="922" spans="1:14" ht="18" x14ac:dyDescent="0.25">
      <c r="B922" s="2" t="str">
        <f t="shared" si="865"/>
        <v>a</v>
      </c>
      <c r="C922" s="30" t="s">
        <v>0</v>
      </c>
      <c r="D922" s="31" t="s">
        <v>9</v>
      </c>
      <c r="E922" s="16">
        <v>22270</v>
      </c>
      <c r="F922" s="16">
        <v>21739.8</v>
      </c>
      <c r="G922" s="16">
        <v>13117.195599999999</v>
      </c>
      <c r="H922" s="16">
        <v>25282</v>
      </c>
      <c r="I922" s="16">
        <v>22370</v>
      </c>
      <c r="J922" s="211">
        <f>22370+500</f>
        <v>22870</v>
      </c>
      <c r="K922" s="16">
        <f t="shared" si="863"/>
        <v>500</v>
      </c>
      <c r="L922" s="211">
        <v>25282</v>
      </c>
      <c r="M922" s="16">
        <f t="shared" si="866"/>
        <v>2412</v>
      </c>
      <c r="N922" s="271"/>
    </row>
    <row r="923" spans="1:14" ht="15.75" hidden="1" customHeight="1" x14ac:dyDescent="0.25">
      <c r="B923" s="2" t="str">
        <f t="shared" si="865"/>
        <v>b</v>
      </c>
      <c r="C923" s="8" t="s">
        <v>0</v>
      </c>
      <c r="D923" s="9" t="s">
        <v>10</v>
      </c>
      <c r="E923" s="16">
        <v>0</v>
      </c>
      <c r="F923" s="16">
        <v>0</v>
      </c>
      <c r="G923" s="16">
        <v>0</v>
      </c>
      <c r="H923" s="16">
        <v>0</v>
      </c>
      <c r="I923" s="16">
        <v>0</v>
      </c>
      <c r="J923" s="211">
        <v>0</v>
      </c>
      <c r="K923" s="16">
        <f t="shared" si="863"/>
        <v>0</v>
      </c>
      <c r="L923" s="211">
        <v>0</v>
      </c>
      <c r="M923" s="16">
        <f t="shared" si="866"/>
        <v>0</v>
      </c>
      <c r="N923" s="271"/>
    </row>
    <row r="924" spans="1:14" ht="15.75" hidden="1" customHeight="1" x14ac:dyDescent="0.25">
      <c r="B924" s="2" t="str">
        <f t="shared" si="865"/>
        <v>b</v>
      </c>
      <c r="C924" s="8" t="s">
        <v>0</v>
      </c>
      <c r="D924" s="9" t="s">
        <v>11</v>
      </c>
      <c r="E924" s="16">
        <v>0</v>
      </c>
      <c r="F924" s="16">
        <v>0</v>
      </c>
      <c r="G924" s="16">
        <v>0</v>
      </c>
      <c r="H924" s="16">
        <v>0</v>
      </c>
      <c r="I924" s="16">
        <v>0</v>
      </c>
      <c r="J924" s="211">
        <v>0</v>
      </c>
      <c r="K924" s="16">
        <f t="shared" si="863"/>
        <v>0</v>
      </c>
      <c r="L924" s="211">
        <v>0</v>
      </c>
      <c r="M924" s="16">
        <f t="shared" si="866"/>
        <v>0</v>
      </c>
      <c r="N924" s="271"/>
    </row>
    <row r="925" spans="1:14" ht="15.75" hidden="1" customHeight="1" x14ac:dyDescent="0.25">
      <c r="B925" s="2" t="str">
        <f t="shared" si="865"/>
        <v>b</v>
      </c>
      <c r="C925" s="8" t="s">
        <v>0</v>
      </c>
      <c r="D925" s="9" t="s">
        <v>12</v>
      </c>
      <c r="E925" s="16">
        <v>0</v>
      </c>
      <c r="F925" s="16">
        <v>0</v>
      </c>
      <c r="G925" s="16">
        <v>0</v>
      </c>
      <c r="H925" s="16">
        <v>0</v>
      </c>
      <c r="I925" s="16">
        <v>0</v>
      </c>
      <c r="J925" s="211">
        <v>0</v>
      </c>
      <c r="K925" s="16">
        <f t="shared" si="863"/>
        <v>0</v>
      </c>
      <c r="L925" s="211">
        <v>0</v>
      </c>
      <c r="M925" s="16">
        <f t="shared" si="866"/>
        <v>0</v>
      </c>
      <c r="N925" s="271"/>
    </row>
    <row r="926" spans="1:14" ht="18" x14ac:dyDescent="0.25">
      <c r="B926" s="2" t="str">
        <f t="shared" si="865"/>
        <v>a</v>
      </c>
      <c r="C926" s="30" t="s">
        <v>0</v>
      </c>
      <c r="D926" s="31" t="s">
        <v>13</v>
      </c>
      <c r="E926" s="16">
        <v>30</v>
      </c>
      <c r="F926" s="16">
        <v>60</v>
      </c>
      <c r="G926" s="16">
        <v>48.288499999999999</v>
      </c>
      <c r="H926" s="16">
        <v>30</v>
      </c>
      <c r="I926" s="16">
        <v>30</v>
      </c>
      <c r="J926" s="211">
        <v>30</v>
      </c>
      <c r="K926" s="16">
        <f t="shared" si="863"/>
        <v>0</v>
      </c>
      <c r="L926" s="211">
        <v>30</v>
      </c>
      <c r="M926" s="16">
        <f t="shared" si="866"/>
        <v>0</v>
      </c>
      <c r="N926" s="271"/>
    </row>
    <row r="927" spans="1:14" ht="15.75" hidden="1" customHeight="1" x14ac:dyDescent="0.25">
      <c r="B927" s="2" t="str">
        <f t="shared" si="865"/>
        <v>b</v>
      </c>
      <c r="C927" s="8" t="s">
        <v>0</v>
      </c>
      <c r="D927" s="9" t="s">
        <v>14</v>
      </c>
      <c r="E927" s="16">
        <f t="shared" ref="E927" si="879">E928+E929</f>
        <v>0</v>
      </c>
      <c r="F927" s="16">
        <f t="shared" ref="F927:I927" si="880">F928+F929</f>
        <v>0</v>
      </c>
      <c r="G927" s="16">
        <f t="shared" si="880"/>
        <v>0</v>
      </c>
      <c r="H927" s="16">
        <f t="shared" si="880"/>
        <v>0</v>
      </c>
      <c r="I927" s="16">
        <f t="shared" si="880"/>
        <v>0</v>
      </c>
      <c r="J927" s="211"/>
      <c r="K927" s="16">
        <f t="shared" si="863"/>
        <v>0</v>
      </c>
      <c r="L927" s="211">
        <f t="shared" ref="L927" si="881">L928+L929</f>
        <v>0</v>
      </c>
      <c r="M927" s="16">
        <f t="shared" si="866"/>
        <v>0</v>
      </c>
      <c r="N927" s="271"/>
    </row>
    <row r="928" spans="1:14" ht="30" hidden="1" customHeight="1" x14ac:dyDescent="0.25">
      <c r="B928" s="2" t="str">
        <f t="shared" si="865"/>
        <v>b</v>
      </c>
      <c r="C928" s="10" t="s">
        <v>0</v>
      </c>
      <c r="D928" s="11" t="s">
        <v>15</v>
      </c>
      <c r="E928" s="17">
        <v>0</v>
      </c>
      <c r="F928" s="17">
        <v>0</v>
      </c>
      <c r="G928" s="17">
        <v>0</v>
      </c>
      <c r="H928" s="17">
        <v>0</v>
      </c>
      <c r="I928" s="17">
        <v>0</v>
      </c>
      <c r="J928" s="212">
        <v>0</v>
      </c>
      <c r="K928" s="17">
        <f t="shared" si="863"/>
        <v>0</v>
      </c>
      <c r="L928" s="212">
        <v>0</v>
      </c>
      <c r="M928" s="17">
        <f t="shared" si="866"/>
        <v>0</v>
      </c>
      <c r="N928" s="271"/>
    </row>
    <row r="929" spans="2:14" ht="30" hidden="1" customHeight="1" x14ac:dyDescent="0.25">
      <c r="B929" s="2" t="str">
        <f t="shared" si="865"/>
        <v>b</v>
      </c>
      <c r="C929" s="10" t="s">
        <v>0</v>
      </c>
      <c r="D929" s="11" t="s">
        <v>16</v>
      </c>
      <c r="E929" s="17">
        <v>0</v>
      </c>
      <c r="F929" s="17">
        <v>0</v>
      </c>
      <c r="G929" s="17">
        <v>0</v>
      </c>
      <c r="H929" s="17">
        <v>0</v>
      </c>
      <c r="I929" s="17">
        <v>0</v>
      </c>
      <c r="J929" s="212">
        <v>0</v>
      </c>
      <c r="K929" s="17">
        <f t="shared" si="863"/>
        <v>0</v>
      </c>
      <c r="L929" s="212">
        <v>0</v>
      </c>
      <c r="M929" s="17">
        <f t="shared" si="866"/>
        <v>0</v>
      </c>
      <c r="N929" s="271"/>
    </row>
    <row r="930" spans="2:14" ht="18" x14ac:dyDescent="0.25">
      <c r="B930" s="2" t="str">
        <f t="shared" si="865"/>
        <v>a</v>
      </c>
      <c r="C930" s="28" t="s">
        <v>0</v>
      </c>
      <c r="D930" s="29" t="s">
        <v>17</v>
      </c>
      <c r="E930" s="15">
        <v>100</v>
      </c>
      <c r="F930" s="15">
        <v>154.69999999999999</v>
      </c>
      <c r="G930" s="15">
        <v>54.610999999999997</v>
      </c>
      <c r="H930" s="15">
        <v>100</v>
      </c>
      <c r="I930" s="15">
        <v>100</v>
      </c>
      <c r="J930" s="210">
        <v>100</v>
      </c>
      <c r="K930" s="15">
        <f t="shared" si="863"/>
        <v>0</v>
      </c>
      <c r="L930" s="210">
        <v>100</v>
      </c>
      <c r="M930" s="15">
        <f t="shared" si="866"/>
        <v>0</v>
      </c>
      <c r="N930" s="271"/>
    </row>
    <row r="931" spans="2:14" ht="15.75" hidden="1" x14ac:dyDescent="0.25">
      <c r="B931" s="2" t="str">
        <f t="shared" si="865"/>
        <v>b</v>
      </c>
      <c r="C931" s="6" t="s">
        <v>0</v>
      </c>
      <c r="D931" s="7" t="s">
        <v>18</v>
      </c>
      <c r="E931" s="15">
        <v>0</v>
      </c>
      <c r="F931" s="15">
        <v>0</v>
      </c>
      <c r="G931" s="15">
        <v>0</v>
      </c>
      <c r="H931" s="15">
        <v>0</v>
      </c>
      <c r="I931" s="15">
        <v>0</v>
      </c>
      <c r="J931" s="215"/>
      <c r="K931" s="15">
        <f t="shared" si="863"/>
        <v>0</v>
      </c>
      <c r="L931" s="215">
        <v>0</v>
      </c>
      <c r="M931" s="15">
        <f t="shared" si="866"/>
        <v>0</v>
      </c>
      <c r="N931"/>
    </row>
    <row r="932" spans="2:14" ht="15.75" hidden="1" x14ac:dyDescent="0.25">
      <c r="B932" s="2" t="str">
        <f t="shared" si="865"/>
        <v>b</v>
      </c>
      <c r="C932" s="6" t="s">
        <v>0</v>
      </c>
      <c r="D932" s="7" t="s">
        <v>19</v>
      </c>
      <c r="E932" s="15">
        <v>0</v>
      </c>
      <c r="F932" s="15">
        <v>0</v>
      </c>
      <c r="G932" s="15">
        <v>0</v>
      </c>
      <c r="H932" s="15">
        <v>0</v>
      </c>
      <c r="I932" s="15">
        <v>0</v>
      </c>
      <c r="J932" s="215"/>
      <c r="K932" s="15">
        <f t="shared" si="863"/>
        <v>0</v>
      </c>
      <c r="L932" s="215">
        <v>0</v>
      </c>
      <c r="M932" s="15">
        <f t="shared" si="866"/>
        <v>0</v>
      </c>
      <c r="N932"/>
    </row>
    <row r="933" spans="2:14" ht="18" x14ac:dyDescent="0.25">
      <c r="B933" s="2" t="str">
        <f t="shared" si="865"/>
        <v>a</v>
      </c>
      <c r="C933" s="24" t="s">
        <v>124</v>
      </c>
      <c r="D933" s="25" t="s">
        <v>125</v>
      </c>
      <c r="E933" s="13">
        <f t="shared" ref="E933" si="882">E936+E946+E947+E948</f>
        <v>1700</v>
      </c>
      <c r="F933" s="13">
        <f t="shared" ref="F933:I933" si="883">F936+F946+F947+F948</f>
        <v>1700</v>
      </c>
      <c r="G933" s="13">
        <f t="shared" si="883"/>
        <v>1513.02385</v>
      </c>
      <c r="H933" s="13">
        <f t="shared" si="883"/>
        <v>1700</v>
      </c>
      <c r="I933" s="13">
        <f t="shared" si="883"/>
        <v>1700</v>
      </c>
      <c r="J933" s="208">
        <f>J936+J946+J947+J948</f>
        <v>1700</v>
      </c>
      <c r="K933" s="13">
        <f t="shared" si="863"/>
        <v>0</v>
      </c>
      <c r="L933" s="208">
        <f t="shared" ref="L933" si="884">L936+L946+L947+L948</f>
        <v>1700</v>
      </c>
      <c r="M933" s="13">
        <f t="shared" si="866"/>
        <v>0</v>
      </c>
    </row>
    <row r="934" spans="2:14" ht="15.75" hidden="1" x14ac:dyDescent="0.25">
      <c r="B934" s="2" t="str">
        <f t="shared" si="865"/>
        <v>b</v>
      </c>
      <c r="C934" s="4" t="s">
        <v>0</v>
      </c>
      <c r="D934" s="5" t="s">
        <v>5</v>
      </c>
      <c r="E934" s="14">
        <v>0</v>
      </c>
      <c r="F934" s="14">
        <v>0</v>
      </c>
      <c r="G934" s="14">
        <v>0</v>
      </c>
      <c r="H934" s="14">
        <v>0</v>
      </c>
      <c r="I934" s="14">
        <v>0</v>
      </c>
      <c r="J934" s="209">
        <v>0</v>
      </c>
      <c r="K934" s="14">
        <f t="shared" si="863"/>
        <v>0</v>
      </c>
      <c r="L934" s="209">
        <v>0</v>
      </c>
      <c r="M934" s="14">
        <f t="shared" si="866"/>
        <v>0</v>
      </c>
      <c r="N934"/>
    </row>
    <row r="935" spans="2:14" ht="15.75" hidden="1" x14ac:dyDescent="0.25">
      <c r="B935" s="2" t="str">
        <f t="shared" si="865"/>
        <v>b</v>
      </c>
      <c r="C935" s="4" t="s">
        <v>0</v>
      </c>
      <c r="D935" s="5" t="s">
        <v>6</v>
      </c>
      <c r="E935" s="14">
        <v>0</v>
      </c>
      <c r="F935" s="14">
        <v>0</v>
      </c>
      <c r="G935" s="14">
        <v>0</v>
      </c>
      <c r="H935" s="14">
        <v>0</v>
      </c>
      <c r="I935" s="14">
        <v>0</v>
      </c>
      <c r="J935" s="209">
        <v>0</v>
      </c>
      <c r="K935" s="14">
        <f t="shared" si="863"/>
        <v>0</v>
      </c>
      <c r="L935" s="209">
        <v>0</v>
      </c>
      <c r="M935" s="14">
        <f t="shared" si="866"/>
        <v>0</v>
      </c>
      <c r="N935"/>
    </row>
    <row r="936" spans="2:14" ht="18" x14ac:dyDescent="0.25">
      <c r="B936" s="2" t="str">
        <f t="shared" si="865"/>
        <v>a</v>
      </c>
      <c r="C936" s="28" t="s">
        <v>0</v>
      </c>
      <c r="D936" s="29" t="s">
        <v>7</v>
      </c>
      <c r="E936" s="15">
        <f t="shared" ref="E936" si="885">E937+E938+E939+E940+E941+E942+E943</f>
        <v>1700</v>
      </c>
      <c r="F936" s="15">
        <f t="shared" ref="F936:I936" si="886">F937+F938+F939+F940+F941+F942+F943</f>
        <v>1700</v>
      </c>
      <c r="G936" s="15">
        <f t="shared" si="886"/>
        <v>1513.02385</v>
      </c>
      <c r="H936" s="15">
        <f t="shared" si="886"/>
        <v>1700</v>
      </c>
      <c r="I936" s="15">
        <f t="shared" si="886"/>
        <v>1700</v>
      </c>
      <c r="J936" s="210">
        <f>J937+J938+J939+J940+J941+J942+J943</f>
        <v>1700</v>
      </c>
      <c r="K936" s="15">
        <f t="shared" si="863"/>
        <v>0</v>
      </c>
      <c r="L936" s="210">
        <f t="shared" ref="L936" si="887">L937+L938+L939+L940+L941+L942+L943</f>
        <v>1700</v>
      </c>
      <c r="M936" s="15">
        <f t="shared" si="866"/>
        <v>0</v>
      </c>
    </row>
    <row r="937" spans="2:14" ht="15.75" hidden="1" x14ac:dyDescent="0.25">
      <c r="B937" s="2" t="str">
        <f t="shared" si="865"/>
        <v>b</v>
      </c>
      <c r="C937" s="8" t="s">
        <v>0</v>
      </c>
      <c r="D937" s="9" t="s">
        <v>8</v>
      </c>
      <c r="E937" s="16">
        <v>0</v>
      </c>
      <c r="F937" s="16">
        <v>0</v>
      </c>
      <c r="G937" s="16">
        <v>0</v>
      </c>
      <c r="H937" s="16">
        <v>0</v>
      </c>
      <c r="I937" s="16">
        <v>0</v>
      </c>
      <c r="J937" s="211">
        <v>0</v>
      </c>
      <c r="K937" s="16">
        <f t="shared" si="863"/>
        <v>0</v>
      </c>
      <c r="L937" s="211">
        <v>0</v>
      </c>
      <c r="M937" s="16">
        <f t="shared" si="866"/>
        <v>0</v>
      </c>
      <c r="N937"/>
    </row>
    <row r="938" spans="2:14" ht="18" x14ac:dyDescent="0.25">
      <c r="B938" s="2" t="str">
        <f t="shared" si="865"/>
        <v>a</v>
      </c>
      <c r="C938" s="30" t="s">
        <v>0</v>
      </c>
      <c r="D938" s="31" t="s">
        <v>9</v>
      </c>
      <c r="E938" s="16">
        <v>1700</v>
      </c>
      <c r="F938" s="16">
        <v>1700</v>
      </c>
      <c r="G938" s="16">
        <v>1513.02385</v>
      </c>
      <c r="H938" s="16">
        <v>1700</v>
      </c>
      <c r="I938" s="16">
        <v>1700</v>
      </c>
      <c r="J938" s="211">
        <v>1700</v>
      </c>
      <c r="K938" s="16">
        <f t="shared" si="863"/>
        <v>0</v>
      </c>
      <c r="L938" s="211">
        <v>1700</v>
      </c>
      <c r="M938" s="16">
        <f t="shared" si="866"/>
        <v>0</v>
      </c>
    </row>
    <row r="939" spans="2:14" ht="15.75" hidden="1" x14ac:dyDescent="0.25">
      <c r="B939" s="2" t="str">
        <f t="shared" si="865"/>
        <v>b</v>
      </c>
      <c r="C939" s="8" t="s">
        <v>0</v>
      </c>
      <c r="D939" s="9" t="s">
        <v>10</v>
      </c>
      <c r="E939" s="16">
        <v>0</v>
      </c>
      <c r="F939" s="16">
        <v>0</v>
      </c>
      <c r="G939" s="16">
        <v>0</v>
      </c>
      <c r="H939" s="16">
        <v>0</v>
      </c>
      <c r="I939" s="16">
        <v>0</v>
      </c>
      <c r="J939" s="211">
        <v>0</v>
      </c>
      <c r="K939" s="16">
        <f t="shared" si="863"/>
        <v>0</v>
      </c>
      <c r="L939" s="211">
        <v>0</v>
      </c>
      <c r="M939" s="16">
        <f t="shared" si="866"/>
        <v>0</v>
      </c>
      <c r="N939"/>
    </row>
    <row r="940" spans="2:14" ht="15.75" hidden="1" x14ac:dyDescent="0.25">
      <c r="B940" s="2" t="str">
        <f t="shared" si="865"/>
        <v>b</v>
      </c>
      <c r="C940" s="8" t="s">
        <v>0</v>
      </c>
      <c r="D940" s="9" t="s">
        <v>11</v>
      </c>
      <c r="E940" s="16">
        <v>0</v>
      </c>
      <c r="F940" s="16">
        <v>0</v>
      </c>
      <c r="G940" s="16">
        <v>0</v>
      </c>
      <c r="H940" s="16">
        <v>0</v>
      </c>
      <c r="I940" s="16">
        <v>0</v>
      </c>
      <c r="J940" s="211">
        <v>0</v>
      </c>
      <c r="K940" s="16">
        <f t="shared" si="863"/>
        <v>0</v>
      </c>
      <c r="L940" s="211">
        <v>0</v>
      </c>
      <c r="M940" s="16">
        <f t="shared" si="866"/>
        <v>0</v>
      </c>
      <c r="N940"/>
    </row>
    <row r="941" spans="2:14" ht="15.75" hidden="1" x14ac:dyDescent="0.25">
      <c r="B941" s="2" t="str">
        <f t="shared" si="865"/>
        <v>b</v>
      </c>
      <c r="C941" s="8" t="s">
        <v>0</v>
      </c>
      <c r="D941" s="9" t="s">
        <v>12</v>
      </c>
      <c r="E941" s="16">
        <v>0</v>
      </c>
      <c r="F941" s="16">
        <v>0</v>
      </c>
      <c r="G941" s="16">
        <v>0</v>
      </c>
      <c r="H941" s="16">
        <v>0</v>
      </c>
      <c r="I941" s="16">
        <v>0</v>
      </c>
      <c r="J941" s="211">
        <v>0</v>
      </c>
      <c r="K941" s="16">
        <f t="shared" si="863"/>
        <v>0</v>
      </c>
      <c r="L941" s="211">
        <v>0</v>
      </c>
      <c r="M941" s="16">
        <f t="shared" si="866"/>
        <v>0</v>
      </c>
      <c r="N941"/>
    </row>
    <row r="942" spans="2:14" ht="15.75" hidden="1" x14ac:dyDescent="0.25">
      <c r="B942" s="2" t="str">
        <f t="shared" si="865"/>
        <v>b</v>
      </c>
      <c r="C942" s="8" t="s">
        <v>0</v>
      </c>
      <c r="D942" s="9" t="s">
        <v>13</v>
      </c>
      <c r="E942" s="16">
        <v>0</v>
      </c>
      <c r="F942" s="16">
        <v>0</v>
      </c>
      <c r="G942" s="16">
        <v>0</v>
      </c>
      <c r="H942" s="16">
        <v>0</v>
      </c>
      <c r="I942" s="16">
        <v>0</v>
      </c>
      <c r="J942" s="211">
        <v>0</v>
      </c>
      <c r="K942" s="16">
        <f t="shared" si="863"/>
        <v>0</v>
      </c>
      <c r="L942" s="211">
        <v>0</v>
      </c>
      <c r="M942" s="16">
        <f t="shared" si="866"/>
        <v>0</v>
      </c>
      <c r="N942"/>
    </row>
    <row r="943" spans="2:14" ht="15.75" hidden="1" x14ac:dyDescent="0.25">
      <c r="B943" s="2" t="str">
        <f t="shared" si="865"/>
        <v>b</v>
      </c>
      <c r="C943" s="8" t="s">
        <v>0</v>
      </c>
      <c r="D943" s="9" t="s">
        <v>14</v>
      </c>
      <c r="E943" s="16">
        <f t="shared" ref="E943" si="888">E944+E945</f>
        <v>0</v>
      </c>
      <c r="F943" s="16">
        <f t="shared" ref="F943:I943" si="889">F944+F945</f>
        <v>0</v>
      </c>
      <c r="G943" s="16">
        <f t="shared" si="889"/>
        <v>0</v>
      </c>
      <c r="H943" s="16">
        <f t="shared" si="889"/>
        <v>0</v>
      </c>
      <c r="I943" s="16">
        <f t="shared" si="889"/>
        <v>0</v>
      </c>
      <c r="J943" s="211">
        <f>J944+J945</f>
        <v>0</v>
      </c>
      <c r="K943" s="16">
        <f t="shared" si="863"/>
        <v>0</v>
      </c>
      <c r="L943" s="211">
        <f t="shared" ref="L943" si="890">L944+L945</f>
        <v>0</v>
      </c>
      <c r="M943" s="16">
        <f t="shared" si="866"/>
        <v>0</v>
      </c>
      <c r="N943"/>
    </row>
    <row r="944" spans="2:14" ht="30" hidden="1" x14ac:dyDescent="0.25">
      <c r="B944" s="2" t="str">
        <f t="shared" si="865"/>
        <v>b</v>
      </c>
      <c r="C944" s="10" t="s">
        <v>0</v>
      </c>
      <c r="D944" s="11" t="s">
        <v>15</v>
      </c>
      <c r="E944" s="17">
        <v>0</v>
      </c>
      <c r="F944" s="17">
        <v>0</v>
      </c>
      <c r="G944" s="17">
        <v>0</v>
      </c>
      <c r="H944" s="17">
        <v>0</v>
      </c>
      <c r="I944" s="17">
        <v>0</v>
      </c>
      <c r="J944" s="212">
        <v>0</v>
      </c>
      <c r="K944" s="17">
        <f t="shared" si="863"/>
        <v>0</v>
      </c>
      <c r="L944" s="212">
        <v>0</v>
      </c>
      <c r="M944" s="17">
        <f t="shared" si="866"/>
        <v>0</v>
      </c>
      <c r="N944"/>
    </row>
    <row r="945" spans="2:14" ht="30" hidden="1" x14ac:dyDescent="0.25">
      <c r="B945" s="2" t="str">
        <f t="shared" si="865"/>
        <v>b</v>
      </c>
      <c r="C945" s="10" t="s">
        <v>0</v>
      </c>
      <c r="D945" s="11" t="s">
        <v>16</v>
      </c>
      <c r="E945" s="17">
        <v>0</v>
      </c>
      <c r="F945" s="17">
        <v>0</v>
      </c>
      <c r="G945" s="17">
        <v>0</v>
      </c>
      <c r="H945" s="17">
        <v>0</v>
      </c>
      <c r="I945" s="17">
        <v>0</v>
      </c>
      <c r="J945" s="212">
        <v>0</v>
      </c>
      <c r="K945" s="17">
        <f t="shared" si="863"/>
        <v>0</v>
      </c>
      <c r="L945" s="212">
        <v>0</v>
      </c>
      <c r="M945" s="17">
        <f t="shared" si="866"/>
        <v>0</v>
      </c>
      <c r="N945"/>
    </row>
    <row r="946" spans="2:14" ht="15.75" hidden="1" x14ac:dyDescent="0.25">
      <c r="B946" s="2" t="str">
        <f t="shared" si="865"/>
        <v>b</v>
      </c>
      <c r="C946" s="6" t="s">
        <v>0</v>
      </c>
      <c r="D946" s="7" t="s">
        <v>17</v>
      </c>
      <c r="E946" s="15">
        <v>0</v>
      </c>
      <c r="F946" s="15">
        <v>0</v>
      </c>
      <c r="G946" s="15">
        <v>0</v>
      </c>
      <c r="H946" s="15">
        <v>0</v>
      </c>
      <c r="I946" s="15">
        <v>0</v>
      </c>
      <c r="J946" s="210">
        <v>0</v>
      </c>
      <c r="K946" s="15">
        <f t="shared" si="863"/>
        <v>0</v>
      </c>
      <c r="L946" s="210">
        <v>0</v>
      </c>
      <c r="M946" s="15">
        <f t="shared" si="866"/>
        <v>0</v>
      </c>
      <c r="N946"/>
    </row>
    <row r="947" spans="2:14" ht="15.75" hidden="1" x14ac:dyDescent="0.25">
      <c r="B947" s="2" t="str">
        <f t="shared" si="865"/>
        <v>b</v>
      </c>
      <c r="C947" s="6" t="s">
        <v>0</v>
      </c>
      <c r="D947" s="7" t="s">
        <v>18</v>
      </c>
      <c r="E947" s="15">
        <v>0</v>
      </c>
      <c r="F947" s="15">
        <v>0</v>
      </c>
      <c r="G947" s="15">
        <v>0</v>
      </c>
      <c r="H947" s="15">
        <v>0</v>
      </c>
      <c r="I947" s="15">
        <v>0</v>
      </c>
      <c r="J947" s="210">
        <v>0</v>
      </c>
      <c r="K947" s="15">
        <f t="shared" si="863"/>
        <v>0</v>
      </c>
      <c r="L947" s="210">
        <v>0</v>
      </c>
      <c r="M947" s="15">
        <f t="shared" si="866"/>
        <v>0</v>
      </c>
      <c r="N947"/>
    </row>
    <row r="948" spans="2:14" ht="15.75" hidden="1" x14ac:dyDescent="0.25">
      <c r="B948" s="2" t="str">
        <f t="shared" si="865"/>
        <v>b</v>
      </c>
      <c r="C948" s="6" t="s">
        <v>0</v>
      </c>
      <c r="D948" s="7" t="s">
        <v>19</v>
      </c>
      <c r="E948" s="15">
        <v>0</v>
      </c>
      <c r="F948" s="15">
        <v>0</v>
      </c>
      <c r="G948" s="15">
        <v>0</v>
      </c>
      <c r="H948" s="15">
        <v>0</v>
      </c>
      <c r="I948" s="15">
        <v>0</v>
      </c>
      <c r="J948" s="210">
        <v>0</v>
      </c>
      <c r="K948" s="15">
        <f t="shared" si="863"/>
        <v>0</v>
      </c>
      <c r="L948" s="210">
        <v>0</v>
      </c>
      <c r="M948" s="15">
        <f t="shared" si="866"/>
        <v>0</v>
      </c>
      <c r="N948"/>
    </row>
    <row r="949" spans="2:14" ht="18" x14ac:dyDescent="0.25">
      <c r="B949" s="2" t="str">
        <f t="shared" si="865"/>
        <v>a</v>
      </c>
      <c r="C949" s="24" t="s">
        <v>126</v>
      </c>
      <c r="D949" s="25" t="s">
        <v>127</v>
      </c>
      <c r="E949" s="13">
        <f t="shared" ref="E949" si="891">E952+E962+E963+E964</f>
        <v>1800</v>
      </c>
      <c r="F949" s="13">
        <f t="shared" ref="F949:I949" si="892">F952+F962+F963+F964</f>
        <v>1800</v>
      </c>
      <c r="G949" s="13">
        <f t="shared" si="892"/>
        <v>1316.809</v>
      </c>
      <c r="H949" s="13">
        <f t="shared" si="892"/>
        <v>7980</v>
      </c>
      <c r="I949" s="13">
        <f t="shared" si="892"/>
        <v>1800</v>
      </c>
      <c r="J949" s="208">
        <f>J952+J962+J963+J964</f>
        <v>3890</v>
      </c>
      <c r="K949" s="13">
        <f t="shared" si="863"/>
        <v>2090</v>
      </c>
      <c r="L949" s="208">
        <f t="shared" ref="L949" si="893">L952+L962+L963+L964</f>
        <v>7980</v>
      </c>
      <c r="M949" s="13">
        <f t="shared" si="866"/>
        <v>4090</v>
      </c>
      <c r="N949" s="271" t="s">
        <v>585</v>
      </c>
    </row>
    <row r="950" spans="2:14" ht="15.75" hidden="1" customHeight="1" x14ac:dyDescent="0.25">
      <c r="B950" s="2" t="str">
        <f t="shared" si="865"/>
        <v>b</v>
      </c>
      <c r="C950" s="4" t="s">
        <v>0</v>
      </c>
      <c r="D950" s="5" t="s">
        <v>5</v>
      </c>
      <c r="E950" s="14">
        <v>0</v>
      </c>
      <c r="F950" s="14">
        <v>0</v>
      </c>
      <c r="G950" s="14">
        <v>0</v>
      </c>
      <c r="H950" s="14">
        <v>0</v>
      </c>
      <c r="I950" s="14">
        <v>0</v>
      </c>
      <c r="J950" s="209">
        <v>0</v>
      </c>
      <c r="K950" s="14">
        <f t="shared" si="863"/>
        <v>0</v>
      </c>
      <c r="L950" s="209">
        <v>0</v>
      </c>
      <c r="M950" s="14">
        <f t="shared" si="866"/>
        <v>0</v>
      </c>
      <c r="N950" s="271"/>
    </row>
    <row r="951" spans="2:14" ht="18" x14ac:dyDescent="0.25">
      <c r="B951" s="2" t="str">
        <f t="shared" si="865"/>
        <v>a</v>
      </c>
      <c r="C951" s="26" t="s">
        <v>0</v>
      </c>
      <c r="D951" s="27" t="s">
        <v>6</v>
      </c>
      <c r="E951" s="14">
        <v>2</v>
      </c>
      <c r="F951" s="14">
        <v>2</v>
      </c>
      <c r="G951" s="14">
        <v>2</v>
      </c>
      <c r="H951" s="14">
        <v>2</v>
      </c>
      <c r="I951" s="14">
        <v>2</v>
      </c>
      <c r="J951" s="209">
        <v>2</v>
      </c>
      <c r="K951" s="14">
        <f t="shared" si="863"/>
        <v>0</v>
      </c>
      <c r="L951" s="209">
        <v>5</v>
      </c>
      <c r="M951" s="14">
        <f t="shared" si="866"/>
        <v>3</v>
      </c>
      <c r="N951" s="271"/>
    </row>
    <row r="952" spans="2:14" ht="18" x14ac:dyDescent="0.25">
      <c r="B952" s="2" t="str">
        <f t="shared" si="865"/>
        <v>a</v>
      </c>
      <c r="C952" s="28" t="s">
        <v>0</v>
      </c>
      <c r="D952" s="29" t="s">
        <v>7</v>
      </c>
      <c r="E952" s="15">
        <f t="shared" ref="E952" si="894">E953+E954+E955+E956+E957+E958+E959</f>
        <v>1800</v>
      </c>
      <c r="F952" s="15">
        <f t="shared" ref="F952:I952" si="895">F953+F954+F955+F956+F957+F958+F959</f>
        <v>1800</v>
      </c>
      <c r="G952" s="15">
        <f t="shared" si="895"/>
        <v>1316.809</v>
      </c>
      <c r="H952" s="15">
        <f t="shared" si="895"/>
        <v>7980</v>
      </c>
      <c r="I952" s="15">
        <f t="shared" si="895"/>
        <v>1800</v>
      </c>
      <c r="J952" s="210">
        <f>J953+J954+J955+J956+J957+J958+J959</f>
        <v>3890</v>
      </c>
      <c r="K952" s="15">
        <f t="shared" si="863"/>
        <v>2090</v>
      </c>
      <c r="L952" s="210">
        <f t="shared" ref="L952" si="896">L953+L954+L955+L956+L957+L958+L959</f>
        <v>7980</v>
      </c>
      <c r="M952" s="15">
        <f t="shared" si="866"/>
        <v>4090</v>
      </c>
      <c r="N952" s="271"/>
    </row>
    <row r="953" spans="2:14" ht="15.75" hidden="1" customHeight="1" x14ac:dyDescent="0.25">
      <c r="B953" s="2" t="str">
        <f t="shared" si="865"/>
        <v>b</v>
      </c>
      <c r="C953" s="8" t="s">
        <v>0</v>
      </c>
      <c r="D953" s="9" t="s">
        <v>8</v>
      </c>
      <c r="E953" s="16">
        <v>0</v>
      </c>
      <c r="F953" s="16">
        <v>0</v>
      </c>
      <c r="G953" s="16">
        <v>0</v>
      </c>
      <c r="H953" s="16">
        <v>0</v>
      </c>
      <c r="I953" s="16">
        <v>0</v>
      </c>
      <c r="J953" s="211">
        <v>0</v>
      </c>
      <c r="K953" s="16">
        <f t="shared" si="863"/>
        <v>0</v>
      </c>
      <c r="L953" s="211">
        <v>0</v>
      </c>
      <c r="M953" s="16">
        <f t="shared" si="866"/>
        <v>0</v>
      </c>
      <c r="N953" s="271"/>
    </row>
    <row r="954" spans="2:14" ht="18" x14ac:dyDescent="0.25">
      <c r="B954" s="2" t="str">
        <f t="shared" si="865"/>
        <v>a</v>
      </c>
      <c r="C954" s="30" t="s">
        <v>0</v>
      </c>
      <c r="D954" s="31" t="s">
        <v>9</v>
      </c>
      <c r="E954" s="16">
        <v>1800</v>
      </c>
      <c r="F954" s="16">
        <v>1800</v>
      </c>
      <c r="G954" s="16">
        <v>1316.809</v>
      </c>
      <c r="H954" s="16">
        <v>7980</v>
      </c>
      <c r="I954" s="16">
        <v>1800</v>
      </c>
      <c r="J954" s="211">
        <v>3890</v>
      </c>
      <c r="K954" s="16">
        <f t="shared" si="863"/>
        <v>2090</v>
      </c>
      <c r="L954" s="211">
        <v>7980</v>
      </c>
      <c r="M954" s="16">
        <f t="shared" si="866"/>
        <v>4090</v>
      </c>
      <c r="N954" s="271"/>
    </row>
    <row r="955" spans="2:14" ht="15.75" hidden="1" x14ac:dyDescent="0.25">
      <c r="B955" s="2" t="str">
        <f t="shared" si="865"/>
        <v>b</v>
      </c>
      <c r="C955" s="8" t="s">
        <v>0</v>
      </c>
      <c r="D955" s="9" t="s">
        <v>10</v>
      </c>
      <c r="E955" s="16">
        <v>0</v>
      </c>
      <c r="F955" s="16">
        <v>0</v>
      </c>
      <c r="G955" s="16">
        <v>0</v>
      </c>
      <c r="H955" s="16">
        <v>0</v>
      </c>
      <c r="I955" s="16">
        <v>0</v>
      </c>
      <c r="J955" s="211">
        <v>0</v>
      </c>
      <c r="K955" s="16">
        <f t="shared" si="863"/>
        <v>0</v>
      </c>
      <c r="L955" s="211">
        <v>0</v>
      </c>
      <c r="M955" s="16">
        <f t="shared" si="866"/>
        <v>0</v>
      </c>
      <c r="N955"/>
    </row>
    <row r="956" spans="2:14" ht="15.75" hidden="1" x14ac:dyDescent="0.25">
      <c r="B956" s="2" t="str">
        <f t="shared" si="865"/>
        <v>b</v>
      </c>
      <c r="C956" s="8" t="s">
        <v>0</v>
      </c>
      <c r="D956" s="9" t="s">
        <v>11</v>
      </c>
      <c r="E956" s="16">
        <v>0</v>
      </c>
      <c r="F956" s="16">
        <v>0</v>
      </c>
      <c r="G956" s="16">
        <v>0</v>
      </c>
      <c r="H956" s="16">
        <v>0</v>
      </c>
      <c r="I956" s="16">
        <v>0</v>
      </c>
      <c r="J956" s="211">
        <v>0</v>
      </c>
      <c r="K956" s="16">
        <f t="shared" si="863"/>
        <v>0</v>
      </c>
      <c r="L956" s="211">
        <v>0</v>
      </c>
      <c r="M956" s="16">
        <f t="shared" si="866"/>
        <v>0</v>
      </c>
      <c r="N956"/>
    </row>
    <row r="957" spans="2:14" ht="15.75" hidden="1" x14ac:dyDescent="0.25">
      <c r="B957" s="2" t="str">
        <f t="shared" si="865"/>
        <v>b</v>
      </c>
      <c r="C957" s="8" t="s">
        <v>0</v>
      </c>
      <c r="D957" s="9" t="s">
        <v>12</v>
      </c>
      <c r="E957" s="16">
        <v>0</v>
      </c>
      <c r="F957" s="16">
        <v>0</v>
      </c>
      <c r="G957" s="16">
        <v>0</v>
      </c>
      <c r="H957" s="16">
        <v>0</v>
      </c>
      <c r="I957" s="16">
        <v>0</v>
      </c>
      <c r="J957" s="211">
        <v>0</v>
      </c>
      <c r="K957" s="16">
        <f t="shared" si="863"/>
        <v>0</v>
      </c>
      <c r="L957" s="211">
        <v>0</v>
      </c>
      <c r="M957" s="16">
        <f t="shared" si="866"/>
        <v>0</v>
      </c>
      <c r="N957"/>
    </row>
    <row r="958" spans="2:14" ht="15.75" hidden="1" x14ac:dyDescent="0.25">
      <c r="B958" s="2" t="str">
        <f t="shared" si="865"/>
        <v>b</v>
      </c>
      <c r="C958" s="8" t="s">
        <v>0</v>
      </c>
      <c r="D958" s="9" t="s">
        <v>13</v>
      </c>
      <c r="E958" s="16">
        <v>0</v>
      </c>
      <c r="F958" s="16">
        <v>0</v>
      </c>
      <c r="G958" s="16">
        <v>0</v>
      </c>
      <c r="H958" s="16">
        <v>0</v>
      </c>
      <c r="I958" s="16">
        <v>0</v>
      </c>
      <c r="J958" s="211">
        <v>0</v>
      </c>
      <c r="K958" s="16">
        <f t="shared" si="863"/>
        <v>0</v>
      </c>
      <c r="L958" s="211">
        <v>0</v>
      </c>
      <c r="M958" s="16">
        <f t="shared" si="866"/>
        <v>0</v>
      </c>
      <c r="N958"/>
    </row>
    <row r="959" spans="2:14" ht="15.75" hidden="1" x14ac:dyDescent="0.25">
      <c r="B959" s="2" t="str">
        <f t="shared" si="865"/>
        <v>b</v>
      </c>
      <c r="C959" s="8" t="s">
        <v>0</v>
      </c>
      <c r="D959" s="9" t="s">
        <v>14</v>
      </c>
      <c r="E959" s="16">
        <f t="shared" ref="E959" si="897">E960+E961</f>
        <v>0</v>
      </c>
      <c r="F959" s="16">
        <f t="shared" ref="F959:I959" si="898">F960+F961</f>
        <v>0</v>
      </c>
      <c r="G959" s="16">
        <f t="shared" si="898"/>
        <v>0</v>
      </c>
      <c r="H959" s="16">
        <f t="shared" si="898"/>
        <v>0</v>
      </c>
      <c r="I959" s="16">
        <f t="shared" si="898"/>
        <v>0</v>
      </c>
      <c r="J959" s="211">
        <f>J960+J961</f>
        <v>0</v>
      </c>
      <c r="K959" s="16">
        <f t="shared" si="863"/>
        <v>0</v>
      </c>
      <c r="L959" s="211">
        <f t="shared" ref="L959" si="899">L960+L961</f>
        <v>0</v>
      </c>
      <c r="M959" s="16">
        <f t="shared" si="866"/>
        <v>0</v>
      </c>
      <c r="N959"/>
    </row>
    <row r="960" spans="2:14" ht="30" hidden="1" x14ac:dyDescent="0.25">
      <c r="B960" s="2" t="str">
        <f t="shared" si="865"/>
        <v>b</v>
      </c>
      <c r="C960" s="10" t="s">
        <v>0</v>
      </c>
      <c r="D960" s="11" t="s">
        <v>15</v>
      </c>
      <c r="E960" s="17">
        <v>0</v>
      </c>
      <c r="F960" s="17">
        <v>0</v>
      </c>
      <c r="G960" s="17">
        <v>0</v>
      </c>
      <c r="H960" s="17">
        <v>0</v>
      </c>
      <c r="I960" s="17">
        <v>0</v>
      </c>
      <c r="J960" s="212">
        <v>0</v>
      </c>
      <c r="K960" s="17">
        <f t="shared" si="863"/>
        <v>0</v>
      </c>
      <c r="L960" s="212">
        <v>0</v>
      </c>
      <c r="M960" s="17">
        <f t="shared" si="866"/>
        <v>0</v>
      </c>
      <c r="N960"/>
    </row>
    <row r="961" spans="2:14" ht="30" hidden="1" x14ac:dyDescent="0.25">
      <c r="B961" s="2" t="str">
        <f t="shared" si="865"/>
        <v>b</v>
      </c>
      <c r="C961" s="10" t="s">
        <v>0</v>
      </c>
      <c r="D961" s="11" t="s">
        <v>16</v>
      </c>
      <c r="E961" s="17">
        <v>0</v>
      </c>
      <c r="F961" s="17">
        <v>0</v>
      </c>
      <c r="G961" s="17">
        <v>0</v>
      </c>
      <c r="H961" s="17">
        <v>0</v>
      </c>
      <c r="I961" s="17">
        <v>0</v>
      </c>
      <c r="J961" s="212">
        <v>0</v>
      </c>
      <c r="K961" s="17">
        <f t="shared" si="863"/>
        <v>0</v>
      </c>
      <c r="L961" s="212">
        <v>0</v>
      </c>
      <c r="M961" s="17">
        <f t="shared" si="866"/>
        <v>0</v>
      </c>
      <c r="N961"/>
    </row>
    <row r="962" spans="2:14" ht="15.75" hidden="1" x14ac:dyDescent="0.25">
      <c r="B962" s="2" t="str">
        <f t="shared" si="865"/>
        <v>b</v>
      </c>
      <c r="C962" s="6" t="s">
        <v>0</v>
      </c>
      <c r="D962" s="7" t="s">
        <v>17</v>
      </c>
      <c r="E962" s="15">
        <v>0</v>
      </c>
      <c r="F962" s="15">
        <v>0</v>
      </c>
      <c r="G962" s="15">
        <v>0</v>
      </c>
      <c r="H962" s="15">
        <v>0</v>
      </c>
      <c r="I962" s="15">
        <v>0</v>
      </c>
      <c r="J962" s="210">
        <v>0</v>
      </c>
      <c r="K962" s="15">
        <f t="shared" si="863"/>
        <v>0</v>
      </c>
      <c r="L962" s="210">
        <v>0</v>
      </c>
      <c r="M962" s="15">
        <f t="shared" si="866"/>
        <v>0</v>
      </c>
      <c r="N962"/>
    </row>
    <row r="963" spans="2:14" ht="15.75" hidden="1" x14ac:dyDescent="0.25">
      <c r="B963" s="2" t="str">
        <f t="shared" si="865"/>
        <v>b</v>
      </c>
      <c r="C963" s="6" t="s">
        <v>0</v>
      </c>
      <c r="D963" s="7" t="s">
        <v>18</v>
      </c>
      <c r="E963" s="15">
        <v>0</v>
      </c>
      <c r="F963" s="15">
        <v>0</v>
      </c>
      <c r="G963" s="15">
        <v>0</v>
      </c>
      <c r="H963" s="15">
        <v>0</v>
      </c>
      <c r="I963" s="15">
        <v>0</v>
      </c>
      <c r="J963" s="210">
        <v>0</v>
      </c>
      <c r="K963" s="15">
        <f t="shared" si="863"/>
        <v>0</v>
      </c>
      <c r="L963" s="210">
        <v>0</v>
      </c>
      <c r="M963" s="15">
        <f t="shared" si="866"/>
        <v>0</v>
      </c>
      <c r="N963"/>
    </row>
    <row r="964" spans="2:14" ht="15.75" hidden="1" x14ac:dyDescent="0.25">
      <c r="B964" s="2" t="str">
        <f t="shared" si="865"/>
        <v>b</v>
      </c>
      <c r="C964" s="6" t="s">
        <v>0</v>
      </c>
      <c r="D964" s="7" t="s">
        <v>19</v>
      </c>
      <c r="E964" s="15">
        <v>0</v>
      </c>
      <c r="F964" s="15">
        <v>0</v>
      </c>
      <c r="G964" s="15">
        <v>0</v>
      </c>
      <c r="H964" s="15">
        <v>0</v>
      </c>
      <c r="I964" s="15">
        <v>0</v>
      </c>
      <c r="J964" s="210">
        <v>0</v>
      </c>
      <c r="K964" s="15">
        <f t="shared" si="863"/>
        <v>0</v>
      </c>
      <c r="L964" s="210">
        <v>0</v>
      </c>
      <c r="M964" s="15">
        <f t="shared" si="866"/>
        <v>0</v>
      </c>
      <c r="N964"/>
    </row>
    <row r="965" spans="2:14" ht="72" x14ac:dyDescent="0.25">
      <c r="B965" s="2" t="str">
        <f t="shared" si="865"/>
        <v>a</v>
      </c>
      <c r="C965" s="24" t="s">
        <v>128</v>
      </c>
      <c r="D965" s="25" t="s">
        <v>129</v>
      </c>
      <c r="E965" s="13">
        <f t="shared" ref="E965" si="900">E968+E978+E979+E980</f>
        <v>260</v>
      </c>
      <c r="F965" s="13">
        <f t="shared" ref="F965:I965" si="901">F968+F978+F979+F980</f>
        <v>238</v>
      </c>
      <c r="G965" s="13">
        <f t="shared" si="901"/>
        <v>193.62039000000001</v>
      </c>
      <c r="H965" s="13">
        <f t="shared" si="901"/>
        <v>260</v>
      </c>
      <c r="I965" s="13">
        <f t="shared" si="901"/>
        <v>260</v>
      </c>
      <c r="J965" s="208">
        <f>J968+J978+J979+J980</f>
        <v>260</v>
      </c>
      <c r="K965" s="13">
        <f t="shared" ref="K965:K1028" si="902">J965-I965</f>
        <v>0</v>
      </c>
      <c r="L965" s="208">
        <f t="shared" ref="L965" si="903">L968+L978+L979+L980</f>
        <v>260</v>
      </c>
      <c r="M965" s="13">
        <f t="shared" si="866"/>
        <v>0</v>
      </c>
    </row>
    <row r="966" spans="2:14" ht="15.75" hidden="1" x14ac:dyDescent="0.25">
      <c r="B966" s="2" t="str">
        <f t="shared" ref="B966:B1029" si="904">IF((E966+F966+G966+I966++J966+K966+L966)&gt;0,"a","b")</f>
        <v>b</v>
      </c>
      <c r="C966" s="4" t="s">
        <v>0</v>
      </c>
      <c r="D966" s="5" t="s">
        <v>5</v>
      </c>
      <c r="E966" s="14">
        <v>0</v>
      </c>
      <c r="F966" s="14">
        <v>0</v>
      </c>
      <c r="G966" s="14">
        <v>0</v>
      </c>
      <c r="H966" s="14">
        <v>0</v>
      </c>
      <c r="I966" s="14">
        <v>0</v>
      </c>
      <c r="J966" s="209">
        <v>0</v>
      </c>
      <c r="K966" s="14">
        <f t="shared" si="902"/>
        <v>0</v>
      </c>
      <c r="L966" s="209">
        <v>0</v>
      </c>
      <c r="M966" s="14">
        <f t="shared" ref="M966:M1029" si="905">L966-J966</f>
        <v>0</v>
      </c>
      <c r="N966"/>
    </row>
    <row r="967" spans="2:14" ht="18" x14ac:dyDescent="0.25">
      <c r="B967" s="2" t="str">
        <f t="shared" si="904"/>
        <v>a</v>
      </c>
      <c r="C967" s="26" t="s">
        <v>0</v>
      </c>
      <c r="D967" s="27" t="s">
        <v>6</v>
      </c>
      <c r="E967" s="14">
        <v>5</v>
      </c>
      <c r="F967" s="14">
        <v>5</v>
      </c>
      <c r="G967" s="14">
        <v>5</v>
      </c>
      <c r="H967" s="14">
        <v>5</v>
      </c>
      <c r="I967" s="14">
        <v>5</v>
      </c>
      <c r="J967" s="209">
        <v>5</v>
      </c>
      <c r="K967" s="14">
        <f t="shared" si="902"/>
        <v>0</v>
      </c>
      <c r="L967" s="209">
        <v>10</v>
      </c>
      <c r="M967" s="14">
        <f t="shared" si="905"/>
        <v>5</v>
      </c>
    </row>
    <row r="968" spans="2:14" ht="18" x14ac:dyDescent="0.25">
      <c r="B968" s="2" t="str">
        <f t="shared" si="904"/>
        <v>a</v>
      </c>
      <c r="C968" s="28" t="s">
        <v>0</v>
      </c>
      <c r="D968" s="29" t="s">
        <v>7</v>
      </c>
      <c r="E968" s="15">
        <f t="shared" ref="E968" si="906">E969+E970+E971+E972+E973+E974+E975</f>
        <v>260</v>
      </c>
      <c r="F968" s="15">
        <f t="shared" ref="F968:I968" si="907">F969+F970+F971+F972+F973+F974+F975</f>
        <v>238</v>
      </c>
      <c r="G968" s="15">
        <f t="shared" si="907"/>
        <v>193.62039000000001</v>
      </c>
      <c r="H968" s="15">
        <f t="shared" si="907"/>
        <v>260</v>
      </c>
      <c r="I968" s="15">
        <f t="shared" si="907"/>
        <v>260</v>
      </c>
      <c r="J968" s="210">
        <f>J969+J970+J971+J972+J973+J974+J975</f>
        <v>260</v>
      </c>
      <c r="K968" s="15">
        <f t="shared" si="902"/>
        <v>0</v>
      </c>
      <c r="L968" s="210">
        <f t="shared" ref="L968" si="908">L969+L970+L971+L972+L973+L974+L975</f>
        <v>260</v>
      </c>
      <c r="M968" s="15">
        <f t="shared" si="905"/>
        <v>0</v>
      </c>
    </row>
    <row r="969" spans="2:14" ht="15.75" hidden="1" x14ac:dyDescent="0.25">
      <c r="B969" s="2" t="str">
        <f t="shared" si="904"/>
        <v>b</v>
      </c>
      <c r="C969" s="8" t="s">
        <v>0</v>
      </c>
      <c r="D969" s="9" t="s">
        <v>8</v>
      </c>
      <c r="E969" s="16">
        <v>0</v>
      </c>
      <c r="F969" s="16">
        <v>0</v>
      </c>
      <c r="G969" s="16">
        <v>0</v>
      </c>
      <c r="H969" s="16">
        <v>0</v>
      </c>
      <c r="I969" s="16">
        <v>0</v>
      </c>
      <c r="J969" s="211">
        <v>0</v>
      </c>
      <c r="K969" s="16">
        <f t="shared" si="902"/>
        <v>0</v>
      </c>
      <c r="L969" s="211">
        <v>0</v>
      </c>
      <c r="M969" s="16">
        <f t="shared" si="905"/>
        <v>0</v>
      </c>
      <c r="N969"/>
    </row>
    <row r="970" spans="2:14" ht="18" x14ac:dyDescent="0.25">
      <c r="B970" s="2" t="str">
        <f t="shared" si="904"/>
        <v>a</v>
      </c>
      <c r="C970" s="30" t="s">
        <v>0</v>
      </c>
      <c r="D970" s="31" t="s">
        <v>9</v>
      </c>
      <c r="E970" s="16">
        <v>260</v>
      </c>
      <c r="F970" s="16">
        <v>238</v>
      </c>
      <c r="G970" s="16">
        <v>193.62039000000001</v>
      </c>
      <c r="H970" s="16">
        <v>260</v>
      </c>
      <c r="I970" s="16">
        <v>260</v>
      </c>
      <c r="J970" s="211">
        <v>260</v>
      </c>
      <c r="K970" s="16">
        <f t="shared" si="902"/>
        <v>0</v>
      </c>
      <c r="L970" s="211">
        <v>260</v>
      </c>
      <c r="M970" s="16">
        <f t="shared" si="905"/>
        <v>0</v>
      </c>
    </row>
    <row r="971" spans="2:14" ht="15.75" hidden="1" x14ac:dyDescent="0.25">
      <c r="B971" s="2" t="str">
        <f t="shared" si="904"/>
        <v>b</v>
      </c>
      <c r="C971" s="8" t="s">
        <v>0</v>
      </c>
      <c r="D971" s="9" t="s">
        <v>10</v>
      </c>
      <c r="E971" s="16">
        <v>0</v>
      </c>
      <c r="F971" s="16">
        <v>0</v>
      </c>
      <c r="G971" s="16">
        <v>0</v>
      </c>
      <c r="H971" s="16">
        <v>0</v>
      </c>
      <c r="I971" s="16">
        <v>0</v>
      </c>
      <c r="J971" s="211">
        <v>0</v>
      </c>
      <c r="K971" s="16">
        <f t="shared" si="902"/>
        <v>0</v>
      </c>
      <c r="L971" s="211">
        <v>0</v>
      </c>
      <c r="M971" s="16">
        <f t="shared" si="905"/>
        <v>0</v>
      </c>
      <c r="N971"/>
    </row>
    <row r="972" spans="2:14" ht="15.75" hidden="1" x14ac:dyDescent="0.25">
      <c r="B972" s="2" t="str">
        <f t="shared" si="904"/>
        <v>b</v>
      </c>
      <c r="C972" s="8" t="s">
        <v>0</v>
      </c>
      <c r="D972" s="9" t="s">
        <v>11</v>
      </c>
      <c r="E972" s="16">
        <v>0</v>
      </c>
      <c r="F972" s="16">
        <v>0</v>
      </c>
      <c r="G972" s="16">
        <v>0</v>
      </c>
      <c r="H972" s="16">
        <v>0</v>
      </c>
      <c r="I972" s="16">
        <v>0</v>
      </c>
      <c r="J972" s="211">
        <v>0</v>
      </c>
      <c r="K972" s="16">
        <f t="shared" si="902"/>
        <v>0</v>
      </c>
      <c r="L972" s="211">
        <v>0</v>
      </c>
      <c r="M972" s="16">
        <f t="shared" si="905"/>
        <v>0</v>
      </c>
      <c r="N972"/>
    </row>
    <row r="973" spans="2:14" ht="15.75" hidden="1" x14ac:dyDescent="0.25">
      <c r="B973" s="2" t="str">
        <f t="shared" si="904"/>
        <v>b</v>
      </c>
      <c r="C973" s="8" t="s">
        <v>0</v>
      </c>
      <c r="D973" s="9" t="s">
        <v>12</v>
      </c>
      <c r="E973" s="16">
        <v>0</v>
      </c>
      <c r="F973" s="16">
        <v>0</v>
      </c>
      <c r="G973" s="16">
        <v>0</v>
      </c>
      <c r="H973" s="16">
        <v>0</v>
      </c>
      <c r="I973" s="16">
        <v>0</v>
      </c>
      <c r="J973" s="211">
        <v>0</v>
      </c>
      <c r="K973" s="16">
        <f t="shared" si="902"/>
        <v>0</v>
      </c>
      <c r="L973" s="211">
        <v>0</v>
      </c>
      <c r="M973" s="16">
        <f t="shared" si="905"/>
        <v>0</v>
      </c>
      <c r="N973"/>
    </row>
    <row r="974" spans="2:14" ht="15.75" hidden="1" x14ac:dyDescent="0.25">
      <c r="B974" s="2" t="str">
        <f t="shared" si="904"/>
        <v>b</v>
      </c>
      <c r="C974" s="8" t="s">
        <v>0</v>
      </c>
      <c r="D974" s="9" t="s">
        <v>13</v>
      </c>
      <c r="E974" s="16">
        <v>0</v>
      </c>
      <c r="F974" s="16">
        <v>0</v>
      </c>
      <c r="G974" s="16">
        <v>0</v>
      </c>
      <c r="H974" s="16">
        <v>0</v>
      </c>
      <c r="I974" s="16">
        <v>0</v>
      </c>
      <c r="J974" s="211">
        <v>0</v>
      </c>
      <c r="K974" s="16">
        <f t="shared" si="902"/>
        <v>0</v>
      </c>
      <c r="L974" s="211">
        <v>0</v>
      </c>
      <c r="M974" s="16">
        <f t="shared" si="905"/>
        <v>0</v>
      </c>
      <c r="N974"/>
    </row>
    <row r="975" spans="2:14" ht="15.75" hidden="1" x14ac:dyDescent="0.25">
      <c r="B975" s="2" t="str">
        <f t="shared" si="904"/>
        <v>b</v>
      </c>
      <c r="C975" s="8" t="s">
        <v>0</v>
      </c>
      <c r="D975" s="9" t="s">
        <v>14</v>
      </c>
      <c r="E975" s="16">
        <f t="shared" ref="E975" si="909">E976+E977</f>
        <v>0</v>
      </c>
      <c r="F975" s="16">
        <f t="shared" ref="F975:I975" si="910">F976+F977</f>
        <v>0</v>
      </c>
      <c r="G975" s="16">
        <f t="shared" si="910"/>
        <v>0</v>
      </c>
      <c r="H975" s="16">
        <f t="shared" si="910"/>
        <v>0</v>
      </c>
      <c r="I975" s="16">
        <f t="shared" si="910"/>
        <v>0</v>
      </c>
      <c r="J975" s="211">
        <f>J976+J977</f>
        <v>0</v>
      </c>
      <c r="K975" s="16">
        <f t="shared" si="902"/>
        <v>0</v>
      </c>
      <c r="L975" s="211">
        <f t="shared" ref="L975" si="911">L976+L977</f>
        <v>0</v>
      </c>
      <c r="M975" s="16">
        <f t="shared" si="905"/>
        <v>0</v>
      </c>
      <c r="N975"/>
    </row>
    <row r="976" spans="2:14" ht="30" hidden="1" x14ac:dyDescent="0.25">
      <c r="B976" s="2" t="str">
        <f t="shared" si="904"/>
        <v>b</v>
      </c>
      <c r="C976" s="10" t="s">
        <v>0</v>
      </c>
      <c r="D976" s="11" t="s">
        <v>15</v>
      </c>
      <c r="E976" s="17">
        <v>0</v>
      </c>
      <c r="F976" s="17">
        <v>0</v>
      </c>
      <c r="G976" s="17">
        <v>0</v>
      </c>
      <c r="H976" s="17">
        <v>0</v>
      </c>
      <c r="I976" s="17">
        <v>0</v>
      </c>
      <c r="J976" s="212">
        <v>0</v>
      </c>
      <c r="K976" s="17">
        <f t="shared" si="902"/>
        <v>0</v>
      </c>
      <c r="L976" s="212">
        <v>0</v>
      </c>
      <c r="M976" s="17">
        <f t="shared" si="905"/>
        <v>0</v>
      </c>
      <c r="N976"/>
    </row>
    <row r="977" spans="2:15" ht="30" hidden="1" x14ac:dyDescent="0.25">
      <c r="B977" s="2" t="str">
        <f t="shared" si="904"/>
        <v>b</v>
      </c>
      <c r="C977" s="10" t="s">
        <v>0</v>
      </c>
      <c r="D977" s="11" t="s">
        <v>16</v>
      </c>
      <c r="E977" s="17">
        <v>0</v>
      </c>
      <c r="F977" s="17">
        <v>0</v>
      </c>
      <c r="G977" s="17">
        <v>0</v>
      </c>
      <c r="H977" s="17">
        <v>0</v>
      </c>
      <c r="I977" s="17">
        <v>0</v>
      </c>
      <c r="J977" s="212">
        <v>0</v>
      </c>
      <c r="K977" s="17">
        <f t="shared" si="902"/>
        <v>0</v>
      </c>
      <c r="L977" s="212">
        <v>0</v>
      </c>
      <c r="M977" s="17">
        <f t="shared" si="905"/>
        <v>0</v>
      </c>
      <c r="N977"/>
    </row>
    <row r="978" spans="2:15" ht="15.75" hidden="1" x14ac:dyDescent="0.25">
      <c r="B978" s="2" t="str">
        <f t="shared" si="904"/>
        <v>b</v>
      </c>
      <c r="C978" s="6" t="s">
        <v>0</v>
      </c>
      <c r="D978" s="7" t="s">
        <v>17</v>
      </c>
      <c r="E978" s="15">
        <v>0</v>
      </c>
      <c r="F978" s="15">
        <v>0</v>
      </c>
      <c r="G978" s="15">
        <v>0</v>
      </c>
      <c r="H978" s="15">
        <v>0</v>
      </c>
      <c r="I978" s="15">
        <v>0</v>
      </c>
      <c r="J978" s="210">
        <v>0</v>
      </c>
      <c r="K978" s="15">
        <f t="shared" si="902"/>
        <v>0</v>
      </c>
      <c r="L978" s="210">
        <v>0</v>
      </c>
      <c r="M978" s="15">
        <f t="shared" si="905"/>
        <v>0</v>
      </c>
      <c r="N978"/>
    </row>
    <row r="979" spans="2:15" ht="15.75" hidden="1" x14ac:dyDescent="0.25">
      <c r="B979" s="2" t="str">
        <f t="shared" si="904"/>
        <v>b</v>
      </c>
      <c r="C979" s="6" t="s">
        <v>0</v>
      </c>
      <c r="D979" s="7" t="s">
        <v>18</v>
      </c>
      <c r="E979" s="15">
        <v>0</v>
      </c>
      <c r="F979" s="15">
        <v>0</v>
      </c>
      <c r="G979" s="15">
        <v>0</v>
      </c>
      <c r="H979" s="15">
        <v>0</v>
      </c>
      <c r="I979" s="15">
        <v>0</v>
      </c>
      <c r="J979" s="210">
        <v>0</v>
      </c>
      <c r="K979" s="15">
        <f t="shared" si="902"/>
        <v>0</v>
      </c>
      <c r="L979" s="210">
        <v>0</v>
      </c>
      <c r="M979" s="15">
        <f t="shared" si="905"/>
        <v>0</v>
      </c>
      <c r="N979"/>
    </row>
    <row r="980" spans="2:15" ht="15.75" hidden="1" x14ac:dyDescent="0.25">
      <c r="B980" s="2" t="str">
        <f t="shared" si="904"/>
        <v>b</v>
      </c>
      <c r="C980" s="6" t="s">
        <v>0</v>
      </c>
      <c r="D980" s="7" t="s">
        <v>19</v>
      </c>
      <c r="E980" s="15">
        <v>0</v>
      </c>
      <c r="F980" s="15">
        <v>0</v>
      </c>
      <c r="G980" s="15">
        <v>0</v>
      </c>
      <c r="H980" s="15">
        <v>0</v>
      </c>
      <c r="I980" s="15">
        <v>0</v>
      </c>
      <c r="J980" s="210">
        <v>0</v>
      </c>
      <c r="K980" s="15">
        <f t="shared" si="902"/>
        <v>0</v>
      </c>
      <c r="L980" s="210">
        <v>0</v>
      </c>
      <c r="M980" s="15">
        <f t="shared" si="905"/>
        <v>0</v>
      </c>
      <c r="N980"/>
    </row>
    <row r="981" spans="2:15" ht="18" customHeight="1" x14ac:dyDescent="0.25">
      <c r="B981" s="2" t="str">
        <f t="shared" si="904"/>
        <v>a</v>
      </c>
      <c r="C981" s="24" t="s">
        <v>130</v>
      </c>
      <c r="D981" s="25" t="s">
        <v>131</v>
      </c>
      <c r="E981" s="13">
        <f t="shared" ref="E981" si="912">E997+E1013+E1029</f>
        <v>15670</v>
      </c>
      <c r="F981" s="13">
        <f t="shared" ref="F981:I981" si="913">F997+F1013+F1029</f>
        <v>15667.32</v>
      </c>
      <c r="G981" s="13">
        <f t="shared" si="913"/>
        <v>10415.300659999999</v>
      </c>
      <c r="H981" s="13">
        <f t="shared" si="913"/>
        <v>17028</v>
      </c>
      <c r="I981" s="13">
        <f t="shared" si="913"/>
        <v>16000</v>
      </c>
      <c r="J981" s="208">
        <f t="shared" ref="J981:J996" si="914">J997+J1013+J1029</f>
        <v>16867</v>
      </c>
      <c r="K981" s="13">
        <f t="shared" si="902"/>
        <v>867</v>
      </c>
      <c r="L981" s="208">
        <f t="shared" ref="L981" si="915">L997+L1013+L1029</f>
        <v>17149</v>
      </c>
      <c r="M981" s="13">
        <f t="shared" si="905"/>
        <v>282</v>
      </c>
      <c r="N981" s="271" t="s">
        <v>586</v>
      </c>
      <c r="O981" s="38">
        <f>16867-J981</f>
        <v>0</v>
      </c>
    </row>
    <row r="982" spans="2:15" ht="15.75" hidden="1" customHeight="1" x14ac:dyDescent="0.25">
      <c r="B982" s="2" t="str">
        <f t="shared" si="904"/>
        <v>b</v>
      </c>
      <c r="C982" s="4" t="s">
        <v>0</v>
      </c>
      <c r="D982" s="5" t="s">
        <v>5</v>
      </c>
      <c r="E982" s="14">
        <f t="shared" ref="E982" si="916">E998+E1014+E1030</f>
        <v>0</v>
      </c>
      <c r="F982" s="14">
        <f t="shared" ref="F982:G982" si="917">F998+F1014+F1030</f>
        <v>0</v>
      </c>
      <c r="G982" s="14">
        <f t="shared" si="917"/>
        <v>0</v>
      </c>
      <c r="H982" s="14">
        <f t="shared" ref="H982:I996" si="918">H998+H1014+H1030</f>
        <v>0</v>
      </c>
      <c r="I982" s="14">
        <f t="shared" si="918"/>
        <v>0</v>
      </c>
      <c r="J982" s="209">
        <f t="shared" si="914"/>
        <v>0</v>
      </c>
      <c r="K982" s="14">
        <f t="shared" si="902"/>
        <v>0</v>
      </c>
      <c r="L982" s="209">
        <f t="shared" ref="L982" si="919">L998+L1014+L1030</f>
        <v>0</v>
      </c>
      <c r="M982" s="14">
        <f t="shared" si="905"/>
        <v>0</v>
      </c>
      <c r="N982" s="271"/>
    </row>
    <row r="983" spans="2:15" ht="30" customHeight="1" x14ac:dyDescent="0.25">
      <c r="B983" s="2" t="str">
        <f t="shared" si="904"/>
        <v>a</v>
      </c>
      <c r="C983" s="26" t="s">
        <v>0</v>
      </c>
      <c r="D983" s="27" t="s">
        <v>6</v>
      </c>
      <c r="E983" s="14">
        <f t="shared" ref="E983" si="920">E999+E1015+E1031</f>
        <v>31</v>
      </c>
      <c r="F983" s="14">
        <f t="shared" ref="F983:G983" si="921">F999+F1015+F1031</f>
        <v>31</v>
      </c>
      <c r="G983" s="14">
        <f t="shared" si="921"/>
        <v>31</v>
      </c>
      <c r="H983" s="14">
        <f t="shared" si="918"/>
        <v>31</v>
      </c>
      <c r="I983" s="14">
        <f t="shared" si="918"/>
        <v>31</v>
      </c>
      <c r="J983" s="209">
        <f t="shared" si="914"/>
        <v>31</v>
      </c>
      <c r="K983" s="14">
        <f t="shared" si="902"/>
        <v>0</v>
      </c>
      <c r="L983" s="209">
        <f t="shared" ref="L983" si="922">L999+L1015+L1031</f>
        <v>31</v>
      </c>
      <c r="M983" s="14">
        <f t="shared" si="905"/>
        <v>0</v>
      </c>
      <c r="N983" s="271"/>
    </row>
    <row r="984" spans="2:15" ht="18" x14ac:dyDescent="0.25">
      <c r="B984" s="2" t="str">
        <f t="shared" si="904"/>
        <v>a</v>
      </c>
      <c r="C984" s="28" t="s">
        <v>0</v>
      </c>
      <c r="D984" s="29" t="s">
        <v>7</v>
      </c>
      <c r="E984" s="15">
        <f t="shared" ref="E984" si="923">E1000+E1016+E1032</f>
        <v>15670</v>
      </c>
      <c r="F984" s="15">
        <f t="shared" ref="F984:G984" si="924">F1000+F1016+F1032</f>
        <v>15667.32</v>
      </c>
      <c r="G984" s="15">
        <f t="shared" si="924"/>
        <v>10415.300659999999</v>
      </c>
      <c r="H984" s="15">
        <f t="shared" si="918"/>
        <v>17028</v>
      </c>
      <c r="I984" s="15">
        <f t="shared" si="918"/>
        <v>16000</v>
      </c>
      <c r="J984" s="210">
        <f t="shared" si="914"/>
        <v>16867</v>
      </c>
      <c r="K984" s="15">
        <f t="shared" si="902"/>
        <v>867</v>
      </c>
      <c r="L984" s="210">
        <f t="shared" ref="L984" si="925">L1000+L1016+L1032</f>
        <v>17149</v>
      </c>
      <c r="M984" s="15">
        <f t="shared" si="905"/>
        <v>282</v>
      </c>
      <c r="N984" s="271"/>
    </row>
    <row r="985" spans="2:15" ht="15.75" hidden="1" customHeight="1" x14ac:dyDescent="0.25">
      <c r="B985" s="2" t="str">
        <f t="shared" si="904"/>
        <v>b</v>
      </c>
      <c r="C985" s="8" t="s">
        <v>0</v>
      </c>
      <c r="D985" s="9" t="s">
        <v>8</v>
      </c>
      <c r="E985" s="16">
        <f t="shared" ref="E985" si="926">E1001+E1017+E1033</f>
        <v>0</v>
      </c>
      <c r="F985" s="16">
        <f t="shared" ref="F985:G985" si="927">F1001+F1017+F1033</f>
        <v>0</v>
      </c>
      <c r="G985" s="16">
        <f t="shared" si="927"/>
        <v>0</v>
      </c>
      <c r="H985" s="16">
        <f t="shared" si="918"/>
        <v>0</v>
      </c>
      <c r="I985" s="16">
        <f t="shared" si="918"/>
        <v>0</v>
      </c>
      <c r="J985" s="211">
        <f t="shared" si="914"/>
        <v>0</v>
      </c>
      <c r="K985" s="16">
        <f t="shared" si="902"/>
        <v>0</v>
      </c>
      <c r="L985" s="211">
        <f t="shared" ref="L985" si="928">L1001+L1017+L1033</f>
        <v>0</v>
      </c>
      <c r="M985" s="16">
        <f t="shared" si="905"/>
        <v>0</v>
      </c>
      <c r="N985" s="271"/>
    </row>
    <row r="986" spans="2:15" ht="18" x14ac:dyDescent="0.25">
      <c r="B986" s="2" t="str">
        <f t="shared" si="904"/>
        <v>a</v>
      </c>
      <c r="C986" s="30" t="s">
        <v>0</v>
      </c>
      <c r="D986" s="31" t="s">
        <v>9</v>
      </c>
      <c r="E986" s="16">
        <f t="shared" ref="E986" si="929">E1002+E1018+E1034</f>
        <v>2600</v>
      </c>
      <c r="F986" s="16">
        <f t="shared" ref="F986:G986" si="930">F1002+F1018+F1034</f>
        <v>2597.3199999999997</v>
      </c>
      <c r="G986" s="16">
        <f t="shared" si="930"/>
        <v>1523.37195</v>
      </c>
      <c r="H986" s="16">
        <f t="shared" si="918"/>
        <v>3679</v>
      </c>
      <c r="I986" s="16">
        <f t="shared" si="918"/>
        <v>2800</v>
      </c>
      <c r="J986" s="211">
        <f t="shared" si="914"/>
        <v>3798</v>
      </c>
      <c r="K986" s="16">
        <f t="shared" si="902"/>
        <v>998</v>
      </c>
      <c r="L986" s="211">
        <f t="shared" ref="L986" si="931">L1002+L1018+L1034</f>
        <v>3800</v>
      </c>
      <c r="M986" s="16">
        <f t="shared" si="905"/>
        <v>2</v>
      </c>
      <c r="N986" s="271"/>
    </row>
    <row r="987" spans="2:15" ht="15.75" hidden="1" customHeight="1" x14ac:dyDescent="0.25">
      <c r="B987" s="2" t="str">
        <f t="shared" si="904"/>
        <v>b</v>
      </c>
      <c r="C987" s="8" t="s">
        <v>0</v>
      </c>
      <c r="D987" s="9" t="s">
        <v>10</v>
      </c>
      <c r="E987" s="16">
        <f t="shared" ref="E987" si="932">E1003+E1019+E1035</f>
        <v>0</v>
      </c>
      <c r="F987" s="16">
        <f t="shared" ref="F987:G987" si="933">F1003+F1019+F1035</f>
        <v>0</v>
      </c>
      <c r="G987" s="16">
        <f t="shared" si="933"/>
        <v>0</v>
      </c>
      <c r="H987" s="16">
        <f t="shared" si="918"/>
        <v>0</v>
      </c>
      <c r="I987" s="16">
        <f t="shared" si="918"/>
        <v>0</v>
      </c>
      <c r="J987" s="211">
        <f t="shared" si="914"/>
        <v>0</v>
      </c>
      <c r="K987" s="16">
        <f t="shared" si="902"/>
        <v>0</v>
      </c>
      <c r="L987" s="211">
        <f t="shared" ref="L987" si="934">L1003+L1019+L1035</f>
        <v>0</v>
      </c>
      <c r="M987" s="16">
        <f t="shared" si="905"/>
        <v>0</v>
      </c>
      <c r="N987" s="271"/>
    </row>
    <row r="988" spans="2:15" ht="15.75" hidden="1" customHeight="1" x14ac:dyDescent="0.25">
      <c r="B988" s="2" t="str">
        <f t="shared" si="904"/>
        <v>b</v>
      </c>
      <c r="C988" s="8" t="s">
        <v>0</v>
      </c>
      <c r="D988" s="9" t="s">
        <v>11</v>
      </c>
      <c r="E988" s="16">
        <f t="shared" ref="E988" si="935">E1004+E1020+E1036</f>
        <v>0</v>
      </c>
      <c r="F988" s="16">
        <f t="shared" ref="F988:G988" si="936">F1004+F1020+F1036</f>
        <v>0</v>
      </c>
      <c r="G988" s="16">
        <f t="shared" si="936"/>
        <v>0</v>
      </c>
      <c r="H988" s="16">
        <f t="shared" si="918"/>
        <v>0</v>
      </c>
      <c r="I988" s="16">
        <f t="shared" si="918"/>
        <v>0</v>
      </c>
      <c r="J988" s="211">
        <f t="shared" si="914"/>
        <v>0</v>
      </c>
      <c r="K988" s="16">
        <f t="shared" si="902"/>
        <v>0</v>
      </c>
      <c r="L988" s="211">
        <f t="shared" ref="L988" si="937">L1004+L1020+L1036</f>
        <v>0</v>
      </c>
      <c r="M988" s="16">
        <f t="shared" si="905"/>
        <v>0</v>
      </c>
      <c r="N988" s="271"/>
    </row>
    <row r="989" spans="2:15" ht="15.75" hidden="1" customHeight="1" x14ac:dyDescent="0.25">
      <c r="B989" s="2" t="str">
        <f t="shared" si="904"/>
        <v>b</v>
      </c>
      <c r="C989" s="8" t="s">
        <v>0</v>
      </c>
      <c r="D989" s="9" t="s">
        <v>12</v>
      </c>
      <c r="E989" s="16">
        <f t="shared" ref="E989" si="938">E1005+E1021+E1037</f>
        <v>0</v>
      </c>
      <c r="F989" s="16">
        <f t="shared" ref="F989:G989" si="939">F1005+F1021+F1037</f>
        <v>0</v>
      </c>
      <c r="G989" s="16">
        <f t="shared" si="939"/>
        <v>0</v>
      </c>
      <c r="H989" s="16">
        <f t="shared" si="918"/>
        <v>0</v>
      </c>
      <c r="I989" s="16">
        <f t="shared" si="918"/>
        <v>0</v>
      </c>
      <c r="J989" s="211">
        <f t="shared" si="914"/>
        <v>0</v>
      </c>
      <c r="K989" s="16">
        <f t="shared" si="902"/>
        <v>0</v>
      </c>
      <c r="L989" s="211">
        <f t="shared" ref="L989" si="940">L1005+L1021+L1037</f>
        <v>0</v>
      </c>
      <c r="M989" s="16">
        <f t="shared" si="905"/>
        <v>0</v>
      </c>
      <c r="N989" s="271"/>
    </row>
    <row r="990" spans="2:15" ht="18" x14ac:dyDescent="0.25">
      <c r="B990" s="2" t="str">
        <f t="shared" si="904"/>
        <v>a</v>
      </c>
      <c r="C990" s="30" t="s">
        <v>0</v>
      </c>
      <c r="D990" s="31" t="s">
        <v>13</v>
      </c>
      <c r="E990" s="16">
        <f t="shared" ref="E990" si="941">E1006+E1022+E1038</f>
        <v>13070</v>
      </c>
      <c r="F990" s="16">
        <f t="shared" ref="F990:G990" si="942">F1006+F1022+F1038</f>
        <v>13070</v>
      </c>
      <c r="G990" s="16">
        <f t="shared" si="942"/>
        <v>8891.9287099999983</v>
      </c>
      <c r="H990" s="16">
        <f t="shared" si="918"/>
        <v>13349</v>
      </c>
      <c r="I990" s="16">
        <f t="shared" si="918"/>
        <v>13200</v>
      </c>
      <c r="J990" s="211">
        <f t="shared" si="914"/>
        <v>13069</v>
      </c>
      <c r="K990" s="16">
        <f t="shared" si="902"/>
        <v>-131</v>
      </c>
      <c r="L990" s="211">
        <f t="shared" ref="L990" si="943">L1006+L1022+L1038</f>
        <v>13349</v>
      </c>
      <c r="M990" s="16">
        <f t="shared" si="905"/>
        <v>280</v>
      </c>
      <c r="N990" s="271"/>
    </row>
    <row r="991" spans="2:15" ht="15.75" hidden="1" customHeight="1" x14ac:dyDescent="0.25">
      <c r="B991" s="2" t="str">
        <f t="shared" si="904"/>
        <v>b</v>
      </c>
      <c r="C991" s="8" t="s">
        <v>0</v>
      </c>
      <c r="D991" s="9" t="s">
        <v>14</v>
      </c>
      <c r="E991" s="16">
        <f t="shared" ref="E991" si="944">E1007+E1023+E1039</f>
        <v>0</v>
      </c>
      <c r="F991" s="16">
        <f t="shared" ref="F991:G991" si="945">F1007+F1023+F1039</f>
        <v>0</v>
      </c>
      <c r="G991" s="16">
        <f t="shared" si="945"/>
        <v>0</v>
      </c>
      <c r="H991" s="16">
        <f t="shared" si="918"/>
        <v>0</v>
      </c>
      <c r="I991" s="16">
        <f t="shared" si="918"/>
        <v>0</v>
      </c>
      <c r="J991" s="211">
        <f t="shared" si="914"/>
        <v>0</v>
      </c>
      <c r="K991" s="16">
        <f t="shared" si="902"/>
        <v>0</v>
      </c>
      <c r="L991" s="211">
        <f t="shared" ref="L991" si="946">L1007+L1023+L1039</f>
        <v>0</v>
      </c>
      <c r="M991" s="16">
        <f t="shared" si="905"/>
        <v>0</v>
      </c>
      <c r="N991" s="271"/>
    </row>
    <row r="992" spans="2:15" ht="30" hidden="1" customHeight="1" x14ac:dyDescent="0.25">
      <c r="B992" s="2" t="str">
        <f t="shared" si="904"/>
        <v>b</v>
      </c>
      <c r="C992" s="10" t="s">
        <v>0</v>
      </c>
      <c r="D992" s="11" t="s">
        <v>15</v>
      </c>
      <c r="E992" s="17">
        <f t="shared" ref="E992" si="947">E1008+E1024+E1040</f>
        <v>0</v>
      </c>
      <c r="F992" s="17">
        <f t="shared" ref="F992:G992" si="948">F1008+F1024+F1040</f>
        <v>0</v>
      </c>
      <c r="G992" s="17">
        <f t="shared" si="948"/>
        <v>0</v>
      </c>
      <c r="H992" s="17">
        <f t="shared" si="918"/>
        <v>0</v>
      </c>
      <c r="I992" s="17">
        <f t="shared" si="918"/>
        <v>0</v>
      </c>
      <c r="J992" s="212">
        <f t="shared" si="914"/>
        <v>0</v>
      </c>
      <c r="K992" s="17">
        <f t="shared" si="902"/>
        <v>0</v>
      </c>
      <c r="L992" s="212">
        <f t="shared" ref="L992" si="949">L1008+L1024+L1040</f>
        <v>0</v>
      </c>
      <c r="M992" s="17">
        <f t="shared" si="905"/>
        <v>0</v>
      </c>
      <c r="N992" s="271"/>
    </row>
    <row r="993" spans="2:15" ht="30" hidden="1" customHeight="1" x14ac:dyDescent="0.25">
      <c r="B993" s="2" t="str">
        <f t="shared" si="904"/>
        <v>b</v>
      </c>
      <c r="C993" s="10" t="s">
        <v>0</v>
      </c>
      <c r="D993" s="11" t="s">
        <v>16</v>
      </c>
      <c r="E993" s="17">
        <f t="shared" ref="E993" si="950">E1009+E1025+E1041</f>
        <v>0</v>
      </c>
      <c r="F993" s="17">
        <f t="shared" ref="F993:G993" si="951">F1009+F1025+F1041</f>
        <v>0</v>
      </c>
      <c r="G993" s="17">
        <f t="shared" si="951"/>
        <v>0</v>
      </c>
      <c r="H993" s="17">
        <f t="shared" si="918"/>
        <v>0</v>
      </c>
      <c r="I993" s="17">
        <f t="shared" si="918"/>
        <v>0</v>
      </c>
      <c r="J993" s="212">
        <f t="shared" si="914"/>
        <v>0</v>
      </c>
      <c r="K993" s="17">
        <f t="shared" si="902"/>
        <v>0</v>
      </c>
      <c r="L993" s="212">
        <f t="shared" ref="L993" si="952">L1009+L1025+L1041</f>
        <v>0</v>
      </c>
      <c r="M993" s="17">
        <f t="shared" si="905"/>
        <v>0</v>
      </c>
      <c r="N993" s="271"/>
    </row>
    <row r="994" spans="2:15" ht="15.75" hidden="1" customHeight="1" x14ac:dyDescent="0.25">
      <c r="B994" s="2" t="str">
        <f t="shared" si="904"/>
        <v>b</v>
      </c>
      <c r="C994" s="6" t="s">
        <v>0</v>
      </c>
      <c r="D994" s="7" t="s">
        <v>17</v>
      </c>
      <c r="E994" s="15">
        <f t="shared" ref="E994" si="953">E1010+E1026+E1042</f>
        <v>0</v>
      </c>
      <c r="F994" s="15">
        <f t="shared" ref="F994:G994" si="954">F1010+F1026+F1042</f>
        <v>0</v>
      </c>
      <c r="G994" s="15">
        <f t="shared" si="954"/>
        <v>0</v>
      </c>
      <c r="H994" s="15">
        <f t="shared" si="918"/>
        <v>0</v>
      </c>
      <c r="I994" s="15">
        <f t="shared" si="918"/>
        <v>0</v>
      </c>
      <c r="J994" s="210">
        <f t="shared" si="914"/>
        <v>0</v>
      </c>
      <c r="K994" s="15">
        <f t="shared" si="902"/>
        <v>0</v>
      </c>
      <c r="L994" s="210">
        <f t="shared" ref="L994" si="955">L1010+L1026+L1042</f>
        <v>0</v>
      </c>
      <c r="M994" s="15">
        <f t="shared" si="905"/>
        <v>0</v>
      </c>
      <c r="N994" s="271"/>
    </row>
    <row r="995" spans="2:15" ht="15.75" hidden="1" customHeight="1" x14ac:dyDescent="0.25">
      <c r="B995" s="2" t="str">
        <f t="shared" si="904"/>
        <v>b</v>
      </c>
      <c r="C995" s="6" t="s">
        <v>0</v>
      </c>
      <c r="D995" s="7" t="s">
        <v>18</v>
      </c>
      <c r="E995" s="15">
        <f t="shared" ref="E995" si="956">E1011+E1027+E1043</f>
        <v>0</v>
      </c>
      <c r="F995" s="15">
        <f t="shared" ref="F995:G995" si="957">F1011+F1027+F1043</f>
        <v>0</v>
      </c>
      <c r="G995" s="15">
        <f t="shared" si="957"/>
        <v>0</v>
      </c>
      <c r="H995" s="15">
        <f t="shared" si="918"/>
        <v>0</v>
      </c>
      <c r="I995" s="15">
        <f t="shared" si="918"/>
        <v>0</v>
      </c>
      <c r="J995" s="210">
        <f t="shared" si="914"/>
        <v>0</v>
      </c>
      <c r="K995" s="15">
        <f t="shared" si="902"/>
        <v>0</v>
      </c>
      <c r="L995" s="210">
        <f t="shared" ref="L995" si="958">L1011+L1027+L1043</f>
        <v>0</v>
      </c>
      <c r="M995" s="15">
        <f t="shared" si="905"/>
        <v>0</v>
      </c>
      <c r="N995" s="271"/>
    </row>
    <row r="996" spans="2:15" ht="15.75" hidden="1" customHeight="1" x14ac:dyDescent="0.25">
      <c r="B996" s="2" t="str">
        <f t="shared" si="904"/>
        <v>b</v>
      </c>
      <c r="C996" s="6" t="s">
        <v>0</v>
      </c>
      <c r="D996" s="7" t="s">
        <v>19</v>
      </c>
      <c r="E996" s="15">
        <f t="shared" ref="E996" si="959">E1012+E1028+E1044</f>
        <v>0</v>
      </c>
      <c r="F996" s="15">
        <f t="shared" ref="F996:G996" si="960">F1012+F1028+F1044</f>
        <v>0</v>
      </c>
      <c r="G996" s="15">
        <f t="shared" si="960"/>
        <v>0</v>
      </c>
      <c r="H996" s="15">
        <f t="shared" si="918"/>
        <v>0</v>
      </c>
      <c r="I996" s="15">
        <f t="shared" si="918"/>
        <v>0</v>
      </c>
      <c r="J996" s="210">
        <f t="shared" si="914"/>
        <v>0</v>
      </c>
      <c r="K996" s="15">
        <f t="shared" si="902"/>
        <v>0</v>
      </c>
      <c r="L996" s="210">
        <f t="shared" ref="L996" si="961">L1012+L1028+L1044</f>
        <v>0</v>
      </c>
      <c r="M996" s="15">
        <f t="shared" si="905"/>
        <v>0</v>
      </c>
      <c r="N996" s="271"/>
    </row>
    <row r="997" spans="2:15" ht="31.5" x14ac:dyDescent="0.25">
      <c r="B997" s="2" t="str">
        <f t="shared" si="904"/>
        <v>a</v>
      </c>
      <c r="C997" s="24" t="s">
        <v>132</v>
      </c>
      <c r="D997" s="25" t="s">
        <v>131</v>
      </c>
      <c r="E997" s="13">
        <f t="shared" ref="E997" si="962">E1000+E1010+E1011+E1012</f>
        <v>12660</v>
      </c>
      <c r="F997" s="13">
        <f t="shared" ref="F997:I997" si="963">F1000+F1010+F1011+F1012</f>
        <v>12660.2</v>
      </c>
      <c r="G997" s="13">
        <f t="shared" si="963"/>
        <v>8698.4122699999989</v>
      </c>
      <c r="H997" s="13">
        <f t="shared" si="963"/>
        <v>12939</v>
      </c>
      <c r="I997" s="13">
        <f t="shared" si="963"/>
        <v>12800</v>
      </c>
      <c r="J997" s="208">
        <f>J1000+J1010+J1011+J1012</f>
        <v>12659</v>
      </c>
      <c r="K997" s="13">
        <f t="shared" si="902"/>
        <v>-141</v>
      </c>
      <c r="L997" s="208">
        <f t="shared" ref="L997" si="964">L1000+L1010+L1011+L1012</f>
        <v>12939</v>
      </c>
      <c r="M997" s="13">
        <f t="shared" si="905"/>
        <v>280</v>
      </c>
      <c r="N997" s="271"/>
      <c r="O997" s="2" t="s">
        <v>577</v>
      </c>
    </row>
    <row r="998" spans="2:15" ht="15.75" hidden="1" customHeight="1" x14ac:dyDescent="0.25">
      <c r="B998" s="2" t="str">
        <f t="shared" si="904"/>
        <v>b</v>
      </c>
      <c r="C998" s="4" t="s">
        <v>0</v>
      </c>
      <c r="D998" s="5" t="s">
        <v>5</v>
      </c>
      <c r="E998" s="14">
        <v>0</v>
      </c>
      <c r="F998" s="14">
        <v>0</v>
      </c>
      <c r="G998" s="14">
        <v>0</v>
      </c>
      <c r="H998" s="14">
        <v>0</v>
      </c>
      <c r="I998" s="14">
        <v>0</v>
      </c>
      <c r="J998" s="209">
        <v>0</v>
      </c>
      <c r="K998" s="14">
        <f t="shared" si="902"/>
        <v>0</v>
      </c>
      <c r="L998" s="209">
        <v>0</v>
      </c>
      <c r="M998" s="14">
        <f t="shared" si="905"/>
        <v>0</v>
      </c>
      <c r="N998" s="271"/>
    </row>
    <row r="999" spans="2:15" ht="15.75" hidden="1" customHeight="1" x14ac:dyDescent="0.25">
      <c r="B999" s="2" t="str">
        <f t="shared" si="904"/>
        <v>b</v>
      </c>
      <c r="C999" s="4" t="s">
        <v>0</v>
      </c>
      <c r="D999" s="5" t="s">
        <v>6</v>
      </c>
      <c r="E999" s="14">
        <v>0</v>
      </c>
      <c r="F999" s="14">
        <v>0</v>
      </c>
      <c r="G999" s="14">
        <v>0</v>
      </c>
      <c r="H999" s="14">
        <v>0</v>
      </c>
      <c r="I999" s="14">
        <v>0</v>
      </c>
      <c r="J999" s="209">
        <v>0</v>
      </c>
      <c r="K999" s="14">
        <f t="shared" si="902"/>
        <v>0</v>
      </c>
      <c r="L999" s="209">
        <v>0</v>
      </c>
      <c r="M999" s="14">
        <f t="shared" si="905"/>
        <v>0</v>
      </c>
      <c r="N999" s="271"/>
    </row>
    <row r="1000" spans="2:15" ht="18" x14ac:dyDescent="0.25">
      <c r="B1000" s="2" t="str">
        <f t="shared" si="904"/>
        <v>a</v>
      </c>
      <c r="C1000" s="28" t="s">
        <v>0</v>
      </c>
      <c r="D1000" s="29" t="s">
        <v>7</v>
      </c>
      <c r="E1000" s="15">
        <f t="shared" ref="E1000" si="965">E1001+E1002+E1003+E1004+E1005+E1006+E1007</f>
        <v>12660</v>
      </c>
      <c r="F1000" s="15">
        <f t="shared" ref="F1000:I1000" si="966">F1001+F1002+F1003+F1004+F1005+F1006+F1007</f>
        <v>12660.2</v>
      </c>
      <c r="G1000" s="15">
        <f t="shared" si="966"/>
        <v>8698.4122699999989</v>
      </c>
      <c r="H1000" s="15">
        <f t="shared" si="966"/>
        <v>12939</v>
      </c>
      <c r="I1000" s="15">
        <f t="shared" si="966"/>
        <v>12800</v>
      </c>
      <c r="J1000" s="210">
        <f>J1001+J1002+J1003+J1004+J1005+J1006+J1007</f>
        <v>12659</v>
      </c>
      <c r="K1000" s="15">
        <f t="shared" si="902"/>
        <v>-141</v>
      </c>
      <c r="L1000" s="210">
        <f t="shared" ref="L1000" si="967">L1001+L1002+L1003+L1004+L1005+L1006+L1007</f>
        <v>12939</v>
      </c>
      <c r="M1000" s="15">
        <f t="shared" si="905"/>
        <v>280</v>
      </c>
      <c r="N1000" s="271"/>
    </row>
    <row r="1001" spans="2:15" ht="15.75" hidden="1" customHeight="1" x14ac:dyDescent="0.25">
      <c r="B1001" s="2" t="str">
        <f t="shared" si="904"/>
        <v>b</v>
      </c>
      <c r="C1001" s="8" t="s">
        <v>0</v>
      </c>
      <c r="D1001" s="9" t="s">
        <v>8</v>
      </c>
      <c r="E1001" s="16">
        <v>0</v>
      </c>
      <c r="F1001" s="16">
        <v>0</v>
      </c>
      <c r="G1001" s="16">
        <v>0</v>
      </c>
      <c r="H1001" s="16">
        <v>0</v>
      </c>
      <c r="I1001" s="16">
        <v>0</v>
      </c>
      <c r="J1001" s="211">
        <v>0</v>
      </c>
      <c r="K1001" s="16">
        <f t="shared" si="902"/>
        <v>0</v>
      </c>
      <c r="L1001" s="211">
        <v>0</v>
      </c>
      <c r="M1001" s="16">
        <f t="shared" si="905"/>
        <v>0</v>
      </c>
      <c r="N1001" s="271"/>
    </row>
    <row r="1002" spans="2:15" ht="15.75" x14ac:dyDescent="0.25">
      <c r="B1002" s="2" t="str">
        <f t="shared" si="904"/>
        <v>a</v>
      </c>
      <c r="C1002" s="8" t="s">
        <v>0</v>
      </c>
      <c r="D1002" s="9" t="s">
        <v>9</v>
      </c>
      <c r="E1002" s="16">
        <v>0</v>
      </c>
      <c r="F1002" s="16">
        <v>0.2</v>
      </c>
      <c r="G1002" s="16">
        <v>0</v>
      </c>
      <c r="H1002" s="16">
        <v>0</v>
      </c>
      <c r="I1002" s="16">
        <v>0</v>
      </c>
      <c r="J1002" s="211">
        <v>0</v>
      </c>
      <c r="K1002" s="16">
        <f t="shared" si="902"/>
        <v>0</v>
      </c>
      <c r="L1002" s="211">
        <v>0</v>
      </c>
      <c r="M1002" s="16">
        <f t="shared" si="905"/>
        <v>0</v>
      </c>
      <c r="N1002" s="271"/>
    </row>
    <row r="1003" spans="2:15" ht="15.75" hidden="1" customHeight="1" x14ac:dyDescent="0.25">
      <c r="B1003" s="2" t="str">
        <f t="shared" si="904"/>
        <v>b</v>
      </c>
      <c r="C1003" s="8" t="s">
        <v>0</v>
      </c>
      <c r="D1003" s="9" t="s">
        <v>10</v>
      </c>
      <c r="E1003" s="16">
        <v>0</v>
      </c>
      <c r="F1003" s="16">
        <v>0</v>
      </c>
      <c r="G1003" s="16">
        <v>0</v>
      </c>
      <c r="H1003" s="16">
        <v>0</v>
      </c>
      <c r="I1003" s="16">
        <v>0</v>
      </c>
      <c r="J1003" s="211">
        <v>0</v>
      </c>
      <c r="K1003" s="16">
        <f t="shared" si="902"/>
        <v>0</v>
      </c>
      <c r="L1003" s="211">
        <v>0</v>
      </c>
      <c r="M1003" s="16">
        <f t="shared" si="905"/>
        <v>0</v>
      </c>
      <c r="N1003" s="271"/>
    </row>
    <row r="1004" spans="2:15" ht="15.75" hidden="1" customHeight="1" x14ac:dyDescent="0.25">
      <c r="B1004" s="2" t="str">
        <f t="shared" si="904"/>
        <v>b</v>
      </c>
      <c r="C1004" s="8" t="s">
        <v>0</v>
      </c>
      <c r="D1004" s="9" t="s">
        <v>11</v>
      </c>
      <c r="E1004" s="16">
        <v>0</v>
      </c>
      <c r="F1004" s="16">
        <v>0</v>
      </c>
      <c r="G1004" s="16">
        <v>0</v>
      </c>
      <c r="H1004" s="16">
        <v>0</v>
      </c>
      <c r="I1004" s="16">
        <v>0</v>
      </c>
      <c r="J1004" s="211">
        <v>0</v>
      </c>
      <c r="K1004" s="16">
        <f t="shared" si="902"/>
        <v>0</v>
      </c>
      <c r="L1004" s="211">
        <v>0</v>
      </c>
      <c r="M1004" s="16">
        <f t="shared" si="905"/>
        <v>0</v>
      </c>
      <c r="N1004" s="271"/>
    </row>
    <row r="1005" spans="2:15" ht="15.75" hidden="1" customHeight="1" x14ac:dyDescent="0.25">
      <c r="B1005" s="2" t="str">
        <f t="shared" si="904"/>
        <v>b</v>
      </c>
      <c r="C1005" s="8" t="s">
        <v>0</v>
      </c>
      <c r="D1005" s="9" t="s">
        <v>12</v>
      </c>
      <c r="E1005" s="16">
        <v>0</v>
      </c>
      <c r="F1005" s="16">
        <v>0</v>
      </c>
      <c r="G1005" s="16">
        <v>0</v>
      </c>
      <c r="H1005" s="16">
        <v>0</v>
      </c>
      <c r="I1005" s="16">
        <v>0</v>
      </c>
      <c r="J1005" s="211">
        <v>0</v>
      </c>
      <c r="K1005" s="16">
        <f t="shared" si="902"/>
        <v>0</v>
      </c>
      <c r="L1005" s="211">
        <v>0</v>
      </c>
      <c r="M1005" s="16">
        <f t="shared" si="905"/>
        <v>0</v>
      </c>
      <c r="N1005" s="271"/>
    </row>
    <row r="1006" spans="2:15" ht="18" x14ac:dyDescent="0.25">
      <c r="B1006" s="2" t="str">
        <f t="shared" si="904"/>
        <v>a</v>
      </c>
      <c r="C1006" s="30" t="s">
        <v>0</v>
      </c>
      <c r="D1006" s="31" t="s">
        <v>13</v>
      </c>
      <c r="E1006" s="16">
        <v>12660</v>
      </c>
      <c r="F1006" s="16">
        <v>12660</v>
      </c>
      <c r="G1006" s="16">
        <v>8698.4122699999989</v>
      </c>
      <c r="H1006" s="16">
        <v>12939</v>
      </c>
      <c r="I1006" s="16">
        <v>12800</v>
      </c>
      <c r="J1006" s="211">
        <f>3120+9500+39</f>
        <v>12659</v>
      </c>
      <c r="K1006" s="16">
        <f t="shared" si="902"/>
        <v>-141</v>
      </c>
      <c r="L1006" s="211">
        <v>12939</v>
      </c>
      <c r="M1006" s="16">
        <f t="shared" si="905"/>
        <v>280</v>
      </c>
      <c r="N1006" s="271"/>
    </row>
    <row r="1007" spans="2:15" ht="15.75" hidden="1" customHeight="1" x14ac:dyDescent="0.25">
      <c r="B1007" s="2" t="str">
        <f t="shared" si="904"/>
        <v>b</v>
      </c>
      <c r="C1007" s="8" t="s">
        <v>0</v>
      </c>
      <c r="D1007" s="9" t="s">
        <v>14</v>
      </c>
      <c r="E1007" s="16">
        <f t="shared" ref="E1007" si="968">E1008+E1009</f>
        <v>0</v>
      </c>
      <c r="F1007" s="16">
        <f t="shared" ref="F1007:I1007" si="969">F1008+F1009</f>
        <v>0</v>
      </c>
      <c r="G1007" s="16">
        <f t="shared" si="969"/>
        <v>0</v>
      </c>
      <c r="H1007" s="16">
        <f t="shared" si="969"/>
        <v>0</v>
      </c>
      <c r="I1007" s="16">
        <f t="shared" si="969"/>
        <v>0</v>
      </c>
      <c r="J1007" s="211">
        <f>J1008+J1009</f>
        <v>0</v>
      </c>
      <c r="K1007" s="16">
        <f t="shared" si="902"/>
        <v>0</v>
      </c>
      <c r="L1007" s="211">
        <f t="shared" ref="L1007" si="970">L1008+L1009</f>
        <v>0</v>
      </c>
      <c r="M1007" s="16">
        <f t="shared" si="905"/>
        <v>0</v>
      </c>
      <c r="N1007" s="271"/>
    </row>
    <row r="1008" spans="2:15" ht="30" hidden="1" customHeight="1" x14ac:dyDescent="0.25">
      <c r="B1008" s="2" t="str">
        <f t="shared" si="904"/>
        <v>b</v>
      </c>
      <c r="C1008" s="10" t="s">
        <v>0</v>
      </c>
      <c r="D1008" s="11" t="s">
        <v>15</v>
      </c>
      <c r="E1008" s="17">
        <v>0</v>
      </c>
      <c r="F1008" s="17">
        <v>0</v>
      </c>
      <c r="G1008" s="17">
        <v>0</v>
      </c>
      <c r="H1008" s="17">
        <v>0</v>
      </c>
      <c r="I1008" s="17">
        <v>0</v>
      </c>
      <c r="J1008" s="212">
        <v>0</v>
      </c>
      <c r="K1008" s="17">
        <f t="shared" si="902"/>
        <v>0</v>
      </c>
      <c r="L1008" s="212">
        <v>0</v>
      </c>
      <c r="M1008" s="17">
        <f t="shared" si="905"/>
        <v>0</v>
      </c>
      <c r="N1008" s="271"/>
    </row>
    <row r="1009" spans="2:14" ht="30" hidden="1" customHeight="1" x14ac:dyDescent="0.25">
      <c r="B1009" s="2" t="str">
        <f t="shared" si="904"/>
        <v>b</v>
      </c>
      <c r="C1009" s="10" t="s">
        <v>0</v>
      </c>
      <c r="D1009" s="11" t="s">
        <v>16</v>
      </c>
      <c r="E1009" s="17">
        <v>0</v>
      </c>
      <c r="F1009" s="17">
        <v>0</v>
      </c>
      <c r="G1009" s="17">
        <v>0</v>
      </c>
      <c r="H1009" s="17">
        <v>0</v>
      </c>
      <c r="I1009" s="17">
        <v>0</v>
      </c>
      <c r="J1009" s="212">
        <v>0</v>
      </c>
      <c r="K1009" s="17">
        <f t="shared" si="902"/>
        <v>0</v>
      </c>
      <c r="L1009" s="212">
        <v>0</v>
      </c>
      <c r="M1009" s="17">
        <f t="shared" si="905"/>
        <v>0</v>
      </c>
      <c r="N1009" s="271"/>
    </row>
    <row r="1010" spans="2:14" ht="15.75" hidden="1" customHeight="1" x14ac:dyDescent="0.25">
      <c r="B1010" s="2" t="str">
        <f t="shared" si="904"/>
        <v>b</v>
      </c>
      <c r="C1010" s="6" t="s">
        <v>0</v>
      </c>
      <c r="D1010" s="7" t="s">
        <v>17</v>
      </c>
      <c r="E1010" s="15">
        <v>0</v>
      </c>
      <c r="F1010" s="15">
        <v>0</v>
      </c>
      <c r="G1010" s="15">
        <v>0</v>
      </c>
      <c r="H1010" s="15">
        <v>0</v>
      </c>
      <c r="I1010" s="15">
        <v>0</v>
      </c>
      <c r="J1010" s="210">
        <v>0</v>
      </c>
      <c r="K1010" s="15">
        <f t="shared" si="902"/>
        <v>0</v>
      </c>
      <c r="L1010" s="210">
        <v>0</v>
      </c>
      <c r="M1010" s="15">
        <f t="shared" si="905"/>
        <v>0</v>
      </c>
      <c r="N1010" s="271"/>
    </row>
    <row r="1011" spans="2:14" ht="15.75" hidden="1" customHeight="1" x14ac:dyDescent="0.25">
      <c r="B1011" s="2" t="str">
        <f t="shared" si="904"/>
        <v>b</v>
      </c>
      <c r="C1011" s="6" t="s">
        <v>0</v>
      </c>
      <c r="D1011" s="7" t="s">
        <v>18</v>
      </c>
      <c r="E1011" s="15">
        <v>0</v>
      </c>
      <c r="F1011" s="15">
        <v>0</v>
      </c>
      <c r="G1011" s="15">
        <v>0</v>
      </c>
      <c r="H1011" s="15">
        <v>0</v>
      </c>
      <c r="I1011" s="15">
        <v>0</v>
      </c>
      <c r="J1011" s="210">
        <v>0</v>
      </c>
      <c r="K1011" s="15">
        <f t="shared" si="902"/>
        <v>0</v>
      </c>
      <c r="L1011" s="210">
        <v>0</v>
      </c>
      <c r="M1011" s="15">
        <f t="shared" si="905"/>
        <v>0</v>
      </c>
      <c r="N1011" s="271"/>
    </row>
    <row r="1012" spans="2:14" ht="15.75" hidden="1" customHeight="1" x14ac:dyDescent="0.25">
      <c r="B1012" s="2" t="str">
        <f t="shared" si="904"/>
        <v>b</v>
      </c>
      <c r="C1012" s="6" t="s">
        <v>0</v>
      </c>
      <c r="D1012" s="7" t="s">
        <v>19</v>
      </c>
      <c r="E1012" s="15">
        <v>0</v>
      </c>
      <c r="F1012" s="15">
        <v>0</v>
      </c>
      <c r="G1012" s="15">
        <v>0</v>
      </c>
      <c r="H1012" s="15">
        <v>0</v>
      </c>
      <c r="I1012" s="15">
        <v>0</v>
      </c>
      <c r="J1012" s="210">
        <v>0</v>
      </c>
      <c r="K1012" s="15">
        <f t="shared" si="902"/>
        <v>0</v>
      </c>
      <c r="L1012" s="210">
        <v>0</v>
      </c>
      <c r="M1012" s="15">
        <f t="shared" si="905"/>
        <v>0</v>
      </c>
      <c r="N1012" s="271"/>
    </row>
    <row r="1013" spans="2:14" ht="72" x14ac:dyDescent="0.25">
      <c r="B1013" s="2" t="str">
        <f t="shared" si="904"/>
        <v>a</v>
      </c>
      <c r="C1013" s="24" t="s">
        <v>133</v>
      </c>
      <c r="D1013" s="25" t="s">
        <v>134</v>
      </c>
      <c r="E1013" s="13">
        <f t="shared" ref="E1013" si="971">E1016+E1026+E1027+E1028</f>
        <v>1350</v>
      </c>
      <c r="F1013" s="13">
        <f t="shared" ref="F1013:I1013" si="972">F1016+F1026+F1027+F1028</f>
        <v>1347.12</v>
      </c>
      <c r="G1013" s="13">
        <f t="shared" si="972"/>
        <v>688.24208999999996</v>
      </c>
      <c r="H1013" s="13">
        <f t="shared" si="972"/>
        <v>1787</v>
      </c>
      <c r="I1013" s="13">
        <f t="shared" si="972"/>
        <v>1500</v>
      </c>
      <c r="J1013" s="208">
        <f>J1016+J1026+J1027+J1028</f>
        <v>1908</v>
      </c>
      <c r="K1013" s="13">
        <f t="shared" si="902"/>
        <v>408</v>
      </c>
      <c r="L1013" s="208">
        <f t="shared" ref="L1013" si="973">L1016+L1026+L1027+L1028</f>
        <v>1908</v>
      </c>
      <c r="M1013" s="13">
        <f t="shared" si="905"/>
        <v>0</v>
      </c>
      <c r="N1013" s="271"/>
    </row>
    <row r="1014" spans="2:14" ht="15.75" hidden="1" x14ac:dyDescent="0.25">
      <c r="B1014" s="2" t="str">
        <f t="shared" si="904"/>
        <v>b</v>
      </c>
      <c r="C1014" s="4" t="s">
        <v>0</v>
      </c>
      <c r="D1014" s="5" t="s">
        <v>5</v>
      </c>
      <c r="E1014" s="14">
        <v>0</v>
      </c>
      <c r="F1014" s="14">
        <v>0</v>
      </c>
      <c r="G1014" s="14">
        <v>0</v>
      </c>
      <c r="H1014" s="14">
        <v>0</v>
      </c>
      <c r="I1014" s="14">
        <v>0</v>
      </c>
      <c r="J1014" s="209">
        <v>0</v>
      </c>
      <c r="K1014" s="14">
        <f t="shared" si="902"/>
        <v>0</v>
      </c>
      <c r="L1014" s="209">
        <v>0</v>
      </c>
      <c r="M1014" s="14">
        <f t="shared" si="905"/>
        <v>0</v>
      </c>
      <c r="N1014"/>
    </row>
    <row r="1015" spans="2:14" ht="18" x14ac:dyDescent="0.25">
      <c r="B1015" s="2" t="str">
        <f t="shared" si="904"/>
        <v>a</v>
      </c>
      <c r="C1015" s="26" t="s">
        <v>0</v>
      </c>
      <c r="D1015" s="27" t="s">
        <v>6</v>
      </c>
      <c r="E1015" s="14">
        <v>31</v>
      </c>
      <c r="F1015" s="14">
        <v>31</v>
      </c>
      <c r="G1015" s="14">
        <v>31</v>
      </c>
      <c r="H1015" s="14">
        <v>31</v>
      </c>
      <c r="I1015" s="14">
        <v>31</v>
      </c>
      <c r="J1015" s="209">
        <v>31</v>
      </c>
      <c r="K1015" s="14">
        <f t="shared" si="902"/>
        <v>0</v>
      </c>
      <c r="L1015" s="209">
        <v>31</v>
      </c>
      <c r="M1015" s="14">
        <f t="shared" si="905"/>
        <v>0</v>
      </c>
    </row>
    <row r="1016" spans="2:14" ht="18" x14ac:dyDescent="0.25">
      <c r="B1016" s="2" t="str">
        <f t="shared" si="904"/>
        <v>a</v>
      </c>
      <c r="C1016" s="28" t="s">
        <v>0</v>
      </c>
      <c r="D1016" s="29" t="s">
        <v>7</v>
      </c>
      <c r="E1016" s="15">
        <f t="shared" ref="E1016" si="974">E1017+E1018+E1019+E1020+E1021+E1022+E1023</f>
        <v>1350</v>
      </c>
      <c r="F1016" s="15">
        <f t="shared" ref="F1016:I1016" si="975">F1017+F1018+F1019+F1020+F1021+F1022+F1023</f>
        <v>1347.12</v>
      </c>
      <c r="G1016" s="15">
        <f t="shared" si="975"/>
        <v>688.24208999999996</v>
      </c>
      <c r="H1016" s="15">
        <f t="shared" si="975"/>
        <v>1787</v>
      </c>
      <c r="I1016" s="15">
        <f t="shared" si="975"/>
        <v>1500</v>
      </c>
      <c r="J1016" s="210">
        <f>J1017+J1018+J1019+J1020+J1021+J1022+J1023</f>
        <v>1908</v>
      </c>
      <c r="K1016" s="15">
        <f t="shared" si="902"/>
        <v>408</v>
      </c>
      <c r="L1016" s="210">
        <f t="shared" ref="L1016" si="976">L1017+L1018+L1019+L1020+L1021+L1022+L1023</f>
        <v>1908</v>
      </c>
      <c r="M1016" s="15">
        <f t="shared" si="905"/>
        <v>0</v>
      </c>
    </row>
    <row r="1017" spans="2:14" ht="15.75" hidden="1" x14ac:dyDescent="0.25">
      <c r="B1017" s="2" t="str">
        <f t="shared" si="904"/>
        <v>b</v>
      </c>
      <c r="C1017" s="8" t="s">
        <v>0</v>
      </c>
      <c r="D1017" s="9" t="s">
        <v>8</v>
      </c>
      <c r="E1017" s="16">
        <v>0</v>
      </c>
      <c r="F1017" s="16">
        <v>0</v>
      </c>
      <c r="G1017" s="16">
        <v>0</v>
      </c>
      <c r="H1017" s="16">
        <v>0</v>
      </c>
      <c r="I1017" s="16">
        <v>0</v>
      </c>
      <c r="J1017" s="211">
        <v>0</v>
      </c>
      <c r="K1017" s="16">
        <f t="shared" si="902"/>
        <v>0</v>
      </c>
      <c r="L1017" s="211">
        <v>0</v>
      </c>
      <c r="M1017" s="16">
        <f t="shared" si="905"/>
        <v>0</v>
      </c>
      <c r="N1017"/>
    </row>
    <row r="1018" spans="2:14" ht="18" x14ac:dyDescent="0.25">
      <c r="B1018" s="2" t="str">
        <f t="shared" si="904"/>
        <v>a</v>
      </c>
      <c r="C1018" s="30" t="s">
        <v>0</v>
      </c>
      <c r="D1018" s="31" t="s">
        <v>9</v>
      </c>
      <c r="E1018" s="16">
        <v>1350</v>
      </c>
      <c r="F1018" s="16">
        <v>1347.12</v>
      </c>
      <c r="G1018" s="16">
        <v>688.24208999999996</v>
      </c>
      <c r="H1018" s="16">
        <v>1787</v>
      </c>
      <c r="I1018" s="16">
        <v>1500</v>
      </c>
      <c r="J1018" s="211">
        <f>1870+38</f>
        <v>1908</v>
      </c>
      <c r="K1018" s="16">
        <f t="shared" si="902"/>
        <v>408</v>
      </c>
      <c r="L1018" s="211">
        <f>1870+38</f>
        <v>1908</v>
      </c>
      <c r="M1018" s="16">
        <f t="shared" si="905"/>
        <v>0</v>
      </c>
    </row>
    <row r="1019" spans="2:14" ht="15.75" hidden="1" x14ac:dyDescent="0.25">
      <c r="B1019" s="2" t="str">
        <f t="shared" si="904"/>
        <v>b</v>
      </c>
      <c r="C1019" s="8" t="s">
        <v>0</v>
      </c>
      <c r="D1019" s="9" t="s">
        <v>10</v>
      </c>
      <c r="E1019" s="16">
        <v>0</v>
      </c>
      <c r="F1019" s="16">
        <v>0</v>
      </c>
      <c r="G1019" s="16">
        <v>0</v>
      </c>
      <c r="H1019" s="16">
        <v>0</v>
      </c>
      <c r="I1019" s="16">
        <v>0</v>
      </c>
      <c r="J1019" s="211">
        <v>0</v>
      </c>
      <c r="K1019" s="16">
        <f t="shared" si="902"/>
        <v>0</v>
      </c>
      <c r="L1019" s="211">
        <v>0</v>
      </c>
      <c r="M1019" s="16">
        <f t="shared" si="905"/>
        <v>0</v>
      </c>
      <c r="N1019"/>
    </row>
    <row r="1020" spans="2:14" ht="15.75" hidden="1" x14ac:dyDescent="0.25">
      <c r="B1020" s="2" t="str">
        <f t="shared" si="904"/>
        <v>b</v>
      </c>
      <c r="C1020" s="8" t="s">
        <v>0</v>
      </c>
      <c r="D1020" s="9" t="s">
        <v>11</v>
      </c>
      <c r="E1020" s="16">
        <v>0</v>
      </c>
      <c r="F1020" s="16">
        <v>0</v>
      </c>
      <c r="G1020" s="16">
        <v>0</v>
      </c>
      <c r="H1020" s="16">
        <v>0</v>
      </c>
      <c r="I1020" s="16">
        <v>0</v>
      </c>
      <c r="J1020" s="211">
        <v>0</v>
      </c>
      <c r="K1020" s="16">
        <f t="shared" si="902"/>
        <v>0</v>
      </c>
      <c r="L1020" s="211">
        <v>0</v>
      </c>
      <c r="M1020" s="16">
        <f t="shared" si="905"/>
        <v>0</v>
      </c>
      <c r="N1020"/>
    </row>
    <row r="1021" spans="2:14" ht="15.75" hidden="1" x14ac:dyDescent="0.25">
      <c r="B1021" s="2" t="str">
        <f t="shared" si="904"/>
        <v>b</v>
      </c>
      <c r="C1021" s="8" t="s">
        <v>0</v>
      </c>
      <c r="D1021" s="9" t="s">
        <v>12</v>
      </c>
      <c r="E1021" s="16">
        <v>0</v>
      </c>
      <c r="F1021" s="16">
        <v>0</v>
      </c>
      <c r="G1021" s="16">
        <v>0</v>
      </c>
      <c r="H1021" s="16">
        <v>0</v>
      </c>
      <c r="I1021" s="16">
        <v>0</v>
      </c>
      <c r="J1021" s="211">
        <v>0</v>
      </c>
      <c r="K1021" s="16">
        <f t="shared" si="902"/>
        <v>0</v>
      </c>
      <c r="L1021" s="211">
        <v>0</v>
      </c>
      <c r="M1021" s="16">
        <f t="shared" si="905"/>
        <v>0</v>
      </c>
      <c r="N1021"/>
    </row>
    <row r="1022" spans="2:14" ht="15.75" hidden="1" x14ac:dyDescent="0.25">
      <c r="B1022" s="2" t="str">
        <f t="shared" si="904"/>
        <v>b</v>
      </c>
      <c r="C1022" s="8" t="s">
        <v>0</v>
      </c>
      <c r="D1022" s="9" t="s">
        <v>13</v>
      </c>
      <c r="E1022" s="16">
        <v>0</v>
      </c>
      <c r="F1022" s="16">
        <v>0</v>
      </c>
      <c r="G1022" s="16">
        <v>0</v>
      </c>
      <c r="H1022" s="16">
        <v>0</v>
      </c>
      <c r="I1022" s="16">
        <v>0</v>
      </c>
      <c r="J1022" s="211">
        <v>0</v>
      </c>
      <c r="K1022" s="16">
        <f t="shared" si="902"/>
        <v>0</v>
      </c>
      <c r="L1022" s="211">
        <v>0</v>
      </c>
      <c r="M1022" s="16">
        <f t="shared" si="905"/>
        <v>0</v>
      </c>
      <c r="N1022"/>
    </row>
    <row r="1023" spans="2:14" ht="15.75" hidden="1" x14ac:dyDescent="0.25">
      <c r="B1023" s="2" t="str">
        <f t="shared" si="904"/>
        <v>b</v>
      </c>
      <c r="C1023" s="8" t="s">
        <v>0</v>
      </c>
      <c r="D1023" s="9" t="s">
        <v>14</v>
      </c>
      <c r="E1023" s="16">
        <f t="shared" ref="E1023" si="977">E1024+E1025</f>
        <v>0</v>
      </c>
      <c r="F1023" s="16">
        <f t="shared" ref="F1023:I1023" si="978">F1024+F1025</f>
        <v>0</v>
      </c>
      <c r="G1023" s="16">
        <f t="shared" si="978"/>
        <v>0</v>
      </c>
      <c r="H1023" s="16">
        <f t="shared" si="978"/>
        <v>0</v>
      </c>
      <c r="I1023" s="16">
        <f t="shared" si="978"/>
        <v>0</v>
      </c>
      <c r="J1023" s="211">
        <f>J1024+J1025</f>
        <v>0</v>
      </c>
      <c r="K1023" s="16">
        <f t="shared" si="902"/>
        <v>0</v>
      </c>
      <c r="L1023" s="211">
        <f t="shared" ref="L1023" si="979">L1024+L1025</f>
        <v>0</v>
      </c>
      <c r="M1023" s="16">
        <f t="shared" si="905"/>
        <v>0</v>
      </c>
      <c r="N1023"/>
    </row>
    <row r="1024" spans="2:14" ht="30" hidden="1" x14ac:dyDescent="0.25">
      <c r="B1024" s="2" t="str">
        <f t="shared" si="904"/>
        <v>b</v>
      </c>
      <c r="C1024" s="10" t="s">
        <v>0</v>
      </c>
      <c r="D1024" s="11" t="s">
        <v>15</v>
      </c>
      <c r="E1024" s="17">
        <v>0</v>
      </c>
      <c r="F1024" s="17">
        <v>0</v>
      </c>
      <c r="G1024" s="17">
        <v>0</v>
      </c>
      <c r="H1024" s="17">
        <v>0</v>
      </c>
      <c r="I1024" s="17">
        <v>0</v>
      </c>
      <c r="J1024" s="212">
        <v>0</v>
      </c>
      <c r="K1024" s="17">
        <f t="shared" si="902"/>
        <v>0</v>
      </c>
      <c r="L1024" s="212">
        <v>0</v>
      </c>
      <c r="M1024" s="17">
        <f t="shared" si="905"/>
        <v>0</v>
      </c>
      <c r="N1024"/>
    </row>
    <row r="1025" spans="2:14" ht="30" hidden="1" x14ac:dyDescent="0.25">
      <c r="B1025" s="2" t="str">
        <f t="shared" si="904"/>
        <v>b</v>
      </c>
      <c r="C1025" s="10" t="s">
        <v>0</v>
      </c>
      <c r="D1025" s="11" t="s">
        <v>16</v>
      </c>
      <c r="E1025" s="17">
        <v>0</v>
      </c>
      <c r="F1025" s="17">
        <v>0</v>
      </c>
      <c r="G1025" s="17">
        <v>0</v>
      </c>
      <c r="H1025" s="17">
        <v>0</v>
      </c>
      <c r="I1025" s="17">
        <v>0</v>
      </c>
      <c r="J1025" s="212">
        <v>0</v>
      </c>
      <c r="K1025" s="17">
        <f t="shared" si="902"/>
        <v>0</v>
      </c>
      <c r="L1025" s="212">
        <v>0</v>
      </c>
      <c r="M1025" s="17">
        <f t="shared" si="905"/>
        <v>0</v>
      </c>
      <c r="N1025"/>
    </row>
    <row r="1026" spans="2:14" ht="15.75" hidden="1" x14ac:dyDescent="0.25">
      <c r="B1026" s="2" t="str">
        <f t="shared" si="904"/>
        <v>b</v>
      </c>
      <c r="C1026" s="6" t="s">
        <v>0</v>
      </c>
      <c r="D1026" s="7" t="s">
        <v>17</v>
      </c>
      <c r="E1026" s="15">
        <v>0</v>
      </c>
      <c r="F1026" s="15">
        <v>0</v>
      </c>
      <c r="G1026" s="15">
        <v>0</v>
      </c>
      <c r="H1026" s="15">
        <v>0</v>
      </c>
      <c r="I1026" s="15">
        <v>0</v>
      </c>
      <c r="J1026" s="210">
        <v>0</v>
      </c>
      <c r="K1026" s="15">
        <f t="shared" si="902"/>
        <v>0</v>
      </c>
      <c r="L1026" s="210">
        <v>0</v>
      </c>
      <c r="M1026" s="15">
        <f t="shared" si="905"/>
        <v>0</v>
      </c>
      <c r="N1026"/>
    </row>
    <row r="1027" spans="2:14" ht="15.75" hidden="1" x14ac:dyDescent="0.25">
      <c r="B1027" s="2" t="str">
        <f t="shared" si="904"/>
        <v>b</v>
      </c>
      <c r="C1027" s="6" t="s">
        <v>0</v>
      </c>
      <c r="D1027" s="7" t="s">
        <v>18</v>
      </c>
      <c r="E1027" s="15">
        <v>0</v>
      </c>
      <c r="F1027" s="15">
        <v>0</v>
      </c>
      <c r="G1027" s="15">
        <v>0</v>
      </c>
      <c r="H1027" s="15">
        <v>0</v>
      </c>
      <c r="I1027" s="15">
        <v>0</v>
      </c>
      <c r="J1027" s="210">
        <v>0</v>
      </c>
      <c r="K1027" s="15">
        <f t="shared" si="902"/>
        <v>0</v>
      </c>
      <c r="L1027" s="210">
        <v>0</v>
      </c>
      <c r="M1027" s="15">
        <f t="shared" si="905"/>
        <v>0</v>
      </c>
      <c r="N1027"/>
    </row>
    <row r="1028" spans="2:14" ht="15.75" hidden="1" x14ac:dyDescent="0.25">
      <c r="B1028" s="2" t="str">
        <f t="shared" si="904"/>
        <v>b</v>
      </c>
      <c r="C1028" s="6" t="s">
        <v>0</v>
      </c>
      <c r="D1028" s="7" t="s">
        <v>19</v>
      </c>
      <c r="E1028" s="15">
        <v>0</v>
      </c>
      <c r="F1028" s="15">
        <v>0</v>
      </c>
      <c r="G1028" s="15">
        <v>0</v>
      </c>
      <c r="H1028" s="15">
        <v>0</v>
      </c>
      <c r="I1028" s="15">
        <v>0</v>
      </c>
      <c r="J1028" s="210">
        <v>0</v>
      </c>
      <c r="K1028" s="15">
        <f t="shared" si="902"/>
        <v>0</v>
      </c>
      <c r="L1028" s="210">
        <v>0</v>
      </c>
      <c r="M1028" s="15">
        <f t="shared" si="905"/>
        <v>0</v>
      </c>
      <c r="N1028"/>
    </row>
    <row r="1029" spans="2:14" ht="72" x14ac:dyDescent="0.25">
      <c r="B1029" s="2" t="str">
        <f t="shared" si="904"/>
        <v>a</v>
      </c>
      <c r="C1029" s="24" t="s">
        <v>135</v>
      </c>
      <c r="D1029" s="25" t="s">
        <v>136</v>
      </c>
      <c r="E1029" s="13">
        <f t="shared" ref="E1029" si="980">E1032+E1042+E1043+E1044</f>
        <v>1660</v>
      </c>
      <c r="F1029" s="13">
        <f t="shared" ref="F1029:I1029" si="981">F1032+F1042+F1043+F1044</f>
        <v>1660</v>
      </c>
      <c r="G1029" s="13">
        <f t="shared" si="981"/>
        <v>1028.6462999999999</v>
      </c>
      <c r="H1029" s="13">
        <f t="shared" si="981"/>
        <v>2302</v>
      </c>
      <c r="I1029" s="13">
        <f t="shared" si="981"/>
        <v>1700</v>
      </c>
      <c r="J1029" s="208">
        <f>J1032+J1042+J1043+J1044</f>
        <v>2300</v>
      </c>
      <c r="K1029" s="13">
        <f t="shared" ref="K1029:K1092" si="982">J1029-I1029</f>
        <v>600</v>
      </c>
      <c r="L1029" s="208">
        <f t="shared" ref="L1029" si="983">L1032+L1042+L1043+L1044</f>
        <v>2302</v>
      </c>
      <c r="M1029" s="13">
        <f t="shared" si="905"/>
        <v>2</v>
      </c>
    </row>
    <row r="1030" spans="2:14" ht="15.75" hidden="1" x14ac:dyDescent="0.25">
      <c r="B1030" s="2" t="str">
        <f t="shared" ref="B1030:B1093" si="984">IF((E1030+F1030+G1030+I1030++J1030+K1030+L1030)&gt;0,"a","b")</f>
        <v>b</v>
      </c>
      <c r="C1030" s="4" t="s">
        <v>0</v>
      </c>
      <c r="D1030" s="5" t="s">
        <v>5</v>
      </c>
      <c r="E1030" s="14">
        <v>0</v>
      </c>
      <c r="F1030" s="14">
        <v>0</v>
      </c>
      <c r="G1030" s="14">
        <v>0</v>
      </c>
      <c r="H1030" s="14">
        <v>0</v>
      </c>
      <c r="I1030" s="14">
        <v>0</v>
      </c>
      <c r="J1030" s="209">
        <v>0</v>
      </c>
      <c r="K1030" s="14">
        <f t="shared" si="982"/>
        <v>0</v>
      </c>
      <c r="L1030" s="209">
        <v>0</v>
      </c>
      <c r="M1030" s="14">
        <f t="shared" ref="M1030:M1093" si="985">L1030-J1030</f>
        <v>0</v>
      </c>
      <c r="N1030"/>
    </row>
    <row r="1031" spans="2:14" ht="15.75" hidden="1" x14ac:dyDescent="0.25">
      <c r="B1031" s="2" t="str">
        <f t="shared" si="984"/>
        <v>b</v>
      </c>
      <c r="C1031" s="4" t="s">
        <v>0</v>
      </c>
      <c r="D1031" s="5" t="s">
        <v>6</v>
      </c>
      <c r="E1031" s="14">
        <v>0</v>
      </c>
      <c r="F1031" s="14">
        <v>0</v>
      </c>
      <c r="G1031" s="14">
        <v>0</v>
      </c>
      <c r="H1031" s="14">
        <v>0</v>
      </c>
      <c r="I1031" s="14">
        <v>0</v>
      </c>
      <c r="J1031" s="209">
        <v>0</v>
      </c>
      <c r="K1031" s="14">
        <f t="shared" si="982"/>
        <v>0</v>
      </c>
      <c r="L1031" s="209">
        <v>0</v>
      </c>
      <c r="M1031" s="14">
        <f t="shared" si="985"/>
        <v>0</v>
      </c>
      <c r="N1031"/>
    </row>
    <row r="1032" spans="2:14" ht="18" x14ac:dyDescent="0.25">
      <c r="B1032" s="2" t="str">
        <f t="shared" si="984"/>
        <v>a</v>
      </c>
      <c r="C1032" s="28" t="s">
        <v>0</v>
      </c>
      <c r="D1032" s="29" t="s">
        <v>7</v>
      </c>
      <c r="E1032" s="15">
        <f t="shared" ref="E1032" si="986">E1033+E1034+E1035+E1036+E1037+E1038+E1039</f>
        <v>1660</v>
      </c>
      <c r="F1032" s="15">
        <f t="shared" ref="F1032:I1032" si="987">F1033+F1034+F1035+F1036+F1037+F1038+F1039</f>
        <v>1660</v>
      </c>
      <c r="G1032" s="15">
        <f t="shared" si="987"/>
        <v>1028.6462999999999</v>
      </c>
      <c r="H1032" s="15">
        <f t="shared" si="987"/>
        <v>2302</v>
      </c>
      <c r="I1032" s="15">
        <f t="shared" si="987"/>
        <v>1700</v>
      </c>
      <c r="J1032" s="210">
        <f>J1033+J1034+J1035+J1036+J1037+J1038+J1039</f>
        <v>2300</v>
      </c>
      <c r="K1032" s="15">
        <f t="shared" si="982"/>
        <v>600</v>
      </c>
      <c r="L1032" s="210">
        <f t="shared" ref="L1032" si="988">L1033+L1034+L1035+L1036+L1037+L1038+L1039</f>
        <v>2302</v>
      </c>
      <c r="M1032" s="15">
        <f t="shared" si="985"/>
        <v>2</v>
      </c>
    </row>
    <row r="1033" spans="2:14" ht="15.75" hidden="1" x14ac:dyDescent="0.25">
      <c r="B1033" s="2" t="str">
        <f t="shared" si="984"/>
        <v>b</v>
      </c>
      <c r="C1033" s="8" t="s">
        <v>0</v>
      </c>
      <c r="D1033" s="9" t="s">
        <v>8</v>
      </c>
      <c r="E1033" s="16">
        <v>0</v>
      </c>
      <c r="F1033" s="16">
        <v>0</v>
      </c>
      <c r="G1033" s="16">
        <v>0</v>
      </c>
      <c r="H1033" s="16">
        <v>0</v>
      </c>
      <c r="I1033" s="16">
        <v>0</v>
      </c>
      <c r="J1033" s="211">
        <v>0</v>
      </c>
      <c r="K1033" s="16">
        <f t="shared" si="982"/>
        <v>0</v>
      </c>
      <c r="L1033" s="211">
        <v>0</v>
      </c>
      <c r="M1033" s="16">
        <f t="shared" si="985"/>
        <v>0</v>
      </c>
      <c r="N1033"/>
    </row>
    <row r="1034" spans="2:14" ht="18" x14ac:dyDescent="0.25">
      <c r="B1034" s="2" t="str">
        <f t="shared" si="984"/>
        <v>a</v>
      </c>
      <c r="C1034" s="30" t="s">
        <v>0</v>
      </c>
      <c r="D1034" s="31" t="s">
        <v>9</v>
      </c>
      <c r="E1034" s="16">
        <v>1250</v>
      </c>
      <c r="F1034" s="16">
        <v>1250</v>
      </c>
      <c r="G1034" s="16">
        <v>835.12986000000001</v>
      </c>
      <c r="H1034" s="16">
        <v>1892</v>
      </c>
      <c r="I1034" s="16">
        <v>1300</v>
      </c>
      <c r="J1034" s="211">
        <v>1890</v>
      </c>
      <c r="K1034" s="16">
        <f t="shared" si="982"/>
        <v>590</v>
      </c>
      <c r="L1034" s="211">
        <v>1892</v>
      </c>
      <c r="M1034" s="16">
        <f t="shared" si="985"/>
        <v>2</v>
      </c>
    </row>
    <row r="1035" spans="2:14" ht="15.75" hidden="1" x14ac:dyDescent="0.25">
      <c r="B1035" s="2" t="str">
        <f t="shared" si="984"/>
        <v>b</v>
      </c>
      <c r="C1035" s="8" t="s">
        <v>0</v>
      </c>
      <c r="D1035" s="9" t="s">
        <v>10</v>
      </c>
      <c r="E1035" s="16">
        <v>0</v>
      </c>
      <c r="F1035" s="16">
        <v>0</v>
      </c>
      <c r="G1035" s="16">
        <v>0</v>
      </c>
      <c r="H1035" s="16">
        <v>0</v>
      </c>
      <c r="I1035" s="16">
        <v>0</v>
      </c>
      <c r="J1035" s="211">
        <v>0</v>
      </c>
      <c r="K1035" s="16">
        <f t="shared" si="982"/>
        <v>0</v>
      </c>
      <c r="L1035" s="211">
        <v>0</v>
      </c>
      <c r="M1035" s="16">
        <f t="shared" si="985"/>
        <v>0</v>
      </c>
      <c r="N1035"/>
    </row>
    <row r="1036" spans="2:14" ht="15.75" hidden="1" x14ac:dyDescent="0.25">
      <c r="B1036" s="2" t="str">
        <f t="shared" si="984"/>
        <v>b</v>
      </c>
      <c r="C1036" s="8" t="s">
        <v>0</v>
      </c>
      <c r="D1036" s="9" t="s">
        <v>11</v>
      </c>
      <c r="E1036" s="16">
        <v>0</v>
      </c>
      <c r="F1036" s="16">
        <v>0</v>
      </c>
      <c r="G1036" s="16">
        <v>0</v>
      </c>
      <c r="H1036" s="16">
        <v>0</v>
      </c>
      <c r="I1036" s="16">
        <v>0</v>
      </c>
      <c r="J1036" s="211">
        <v>0</v>
      </c>
      <c r="K1036" s="16">
        <f t="shared" si="982"/>
        <v>0</v>
      </c>
      <c r="L1036" s="211">
        <v>0</v>
      </c>
      <c r="M1036" s="16">
        <f t="shared" si="985"/>
        <v>0</v>
      </c>
      <c r="N1036"/>
    </row>
    <row r="1037" spans="2:14" ht="15.75" hidden="1" x14ac:dyDescent="0.25">
      <c r="B1037" s="2" t="str">
        <f t="shared" si="984"/>
        <v>b</v>
      </c>
      <c r="C1037" s="8" t="s">
        <v>0</v>
      </c>
      <c r="D1037" s="9" t="s">
        <v>12</v>
      </c>
      <c r="E1037" s="16">
        <v>0</v>
      </c>
      <c r="F1037" s="16">
        <v>0</v>
      </c>
      <c r="G1037" s="16">
        <v>0</v>
      </c>
      <c r="H1037" s="16">
        <v>0</v>
      </c>
      <c r="I1037" s="16">
        <v>0</v>
      </c>
      <c r="J1037" s="211">
        <v>0</v>
      </c>
      <c r="K1037" s="16">
        <f t="shared" si="982"/>
        <v>0</v>
      </c>
      <c r="L1037" s="211">
        <v>0</v>
      </c>
      <c r="M1037" s="16">
        <f t="shared" si="985"/>
        <v>0</v>
      </c>
      <c r="N1037"/>
    </row>
    <row r="1038" spans="2:14" ht="18" x14ac:dyDescent="0.25">
      <c r="B1038" s="2" t="str">
        <f t="shared" si="984"/>
        <v>a</v>
      </c>
      <c r="C1038" s="30" t="s">
        <v>0</v>
      </c>
      <c r="D1038" s="31" t="s">
        <v>13</v>
      </c>
      <c r="E1038" s="16">
        <v>410</v>
      </c>
      <c r="F1038" s="16">
        <v>410</v>
      </c>
      <c r="G1038" s="16">
        <v>193.51643999999999</v>
      </c>
      <c r="H1038" s="16">
        <v>410</v>
      </c>
      <c r="I1038" s="16">
        <v>400</v>
      </c>
      <c r="J1038" s="211">
        <v>410</v>
      </c>
      <c r="K1038" s="16">
        <f t="shared" si="982"/>
        <v>10</v>
      </c>
      <c r="L1038" s="211">
        <v>410</v>
      </c>
      <c r="M1038" s="16">
        <f t="shared" si="985"/>
        <v>0</v>
      </c>
    </row>
    <row r="1039" spans="2:14" ht="15.75" hidden="1" x14ac:dyDescent="0.25">
      <c r="B1039" s="2" t="str">
        <f t="shared" si="984"/>
        <v>b</v>
      </c>
      <c r="C1039" s="8" t="s">
        <v>0</v>
      </c>
      <c r="D1039" s="9" t="s">
        <v>14</v>
      </c>
      <c r="E1039" s="16">
        <f t="shared" ref="E1039" si="989">E1040+E1041</f>
        <v>0</v>
      </c>
      <c r="F1039" s="16">
        <f t="shared" ref="F1039:I1039" si="990">F1040+F1041</f>
        <v>0</v>
      </c>
      <c r="G1039" s="16">
        <f t="shared" si="990"/>
        <v>0</v>
      </c>
      <c r="H1039" s="16">
        <f t="shared" si="990"/>
        <v>0</v>
      </c>
      <c r="I1039" s="16">
        <f t="shared" si="990"/>
        <v>0</v>
      </c>
      <c r="J1039" s="211">
        <f>J1040+J1041</f>
        <v>0</v>
      </c>
      <c r="K1039" s="16">
        <f t="shared" si="982"/>
        <v>0</v>
      </c>
      <c r="L1039" s="211">
        <f t="shared" ref="L1039" si="991">L1040+L1041</f>
        <v>0</v>
      </c>
      <c r="M1039" s="16">
        <f t="shared" si="985"/>
        <v>0</v>
      </c>
      <c r="N1039"/>
    </row>
    <row r="1040" spans="2:14" ht="30" hidden="1" x14ac:dyDescent="0.25">
      <c r="B1040" s="2" t="str">
        <f t="shared" si="984"/>
        <v>b</v>
      </c>
      <c r="C1040" s="10" t="s">
        <v>0</v>
      </c>
      <c r="D1040" s="11" t="s">
        <v>15</v>
      </c>
      <c r="E1040" s="17">
        <v>0</v>
      </c>
      <c r="F1040" s="17">
        <v>0</v>
      </c>
      <c r="G1040" s="17">
        <v>0</v>
      </c>
      <c r="H1040" s="17">
        <v>0</v>
      </c>
      <c r="I1040" s="17">
        <v>0</v>
      </c>
      <c r="J1040" s="212">
        <v>0</v>
      </c>
      <c r="K1040" s="17">
        <f t="shared" si="982"/>
        <v>0</v>
      </c>
      <c r="L1040" s="212">
        <v>0</v>
      </c>
      <c r="M1040" s="17">
        <f t="shared" si="985"/>
        <v>0</v>
      </c>
      <c r="N1040"/>
    </row>
    <row r="1041" spans="2:14" ht="30" hidden="1" x14ac:dyDescent="0.25">
      <c r="B1041" s="2" t="str">
        <f t="shared" si="984"/>
        <v>b</v>
      </c>
      <c r="C1041" s="10" t="s">
        <v>0</v>
      </c>
      <c r="D1041" s="11" t="s">
        <v>16</v>
      </c>
      <c r="E1041" s="17">
        <v>0</v>
      </c>
      <c r="F1041" s="17">
        <v>0</v>
      </c>
      <c r="G1041" s="17">
        <v>0</v>
      </c>
      <c r="H1041" s="17">
        <v>0</v>
      </c>
      <c r="I1041" s="17">
        <v>0</v>
      </c>
      <c r="J1041" s="212">
        <v>0</v>
      </c>
      <c r="K1041" s="17">
        <f t="shared" si="982"/>
        <v>0</v>
      </c>
      <c r="L1041" s="212">
        <v>0</v>
      </c>
      <c r="M1041" s="17">
        <f t="shared" si="985"/>
        <v>0</v>
      </c>
      <c r="N1041"/>
    </row>
    <row r="1042" spans="2:14" ht="15.75" hidden="1" x14ac:dyDescent="0.25">
      <c r="B1042" s="2" t="str">
        <f t="shared" si="984"/>
        <v>b</v>
      </c>
      <c r="C1042" s="6" t="s">
        <v>0</v>
      </c>
      <c r="D1042" s="7" t="s">
        <v>17</v>
      </c>
      <c r="E1042" s="15">
        <v>0</v>
      </c>
      <c r="F1042" s="15">
        <v>0</v>
      </c>
      <c r="G1042" s="15">
        <v>0</v>
      </c>
      <c r="H1042" s="15">
        <v>0</v>
      </c>
      <c r="I1042" s="15">
        <v>0</v>
      </c>
      <c r="J1042" s="210">
        <v>0</v>
      </c>
      <c r="K1042" s="15">
        <f t="shared" si="982"/>
        <v>0</v>
      </c>
      <c r="L1042" s="210">
        <v>0</v>
      </c>
      <c r="M1042" s="15">
        <f t="shared" si="985"/>
        <v>0</v>
      </c>
      <c r="N1042"/>
    </row>
    <row r="1043" spans="2:14" ht="15.75" hidden="1" x14ac:dyDescent="0.25">
      <c r="B1043" s="2" t="str">
        <f t="shared" si="984"/>
        <v>b</v>
      </c>
      <c r="C1043" s="6" t="s">
        <v>0</v>
      </c>
      <c r="D1043" s="7" t="s">
        <v>18</v>
      </c>
      <c r="E1043" s="15">
        <v>0</v>
      </c>
      <c r="F1043" s="15">
        <v>0</v>
      </c>
      <c r="G1043" s="15">
        <v>0</v>
      </c>
      <c r="H1043" s="15">
        <v>0</v>
      </c>
      <c r="I1043" s="15">
        <v>0</v>
      </c>
      <c r="J1043" s="210">
        <v>0</v>
      </c>
      <c r="K1043" s="15">
        <f t="shared" si="982"/>
        <v>0</v>
      </c>
      <c r="L1043" s="210">
        <v>0</v>
      </c>
      <c r="M1043" s="15">
        <f t="shared" si="985"/>
        <v>0</v>
      </c>
      <c r="N1043"/>
    </row>
    <row r="1044" spans="2:14" ht="15.75" hidden="1" x14ac:dyDescent="0.25">
      <c r="B1044" s="2" t="str">
        <f t="shared" si="984"/>
        <v>b</v>
      </c>
      <c r="C1044" s="6" t="s">
        <v>0</v>
      </c>
      <c r="D1044" s="7" t="s">
        <v>19</v>
      </c>
      <c r="E1044" s="15">
        <v>0</v>
      </c>
      <c r="F1044" s="15">
        <v>0</v>
      </c>
      <c r="G1044" s="15">
        <v>0</v>
      </c>
      <c r="H1044" s="15">
        <v>0</v>
      </c>
      <c r="I1044" s="15">
        <v>0</v>
      </c>
      <c r="J1044" s="210">
        <v>0</v>
      </c>
      <c r="K1044" s="15">
        <f t="shared" si="982"/>
        <v>0</v>
      </c>
      <c r="L1044" s="210">
        <v>0</v>
      </c>
      <c r="M1044" s="15">
        <f t="shared" si="985"/>
        <v>0</v>
      </c>
      <c r="N1044"/>
    </row>
    <row r="1045" spans="2:14" ht="60" customHeight="1" x14ac:dyDescent="0.25">
      <c r="B1045" s="2" t="str">
        <f t="shared" si="984"/>
        <v>a</v>
      </c>
      <c r="C1045" s="24" t="s">
        <v>137</v>
      </c>
      <c r="D1045" s="25" t="s">
        <v>138</v>
      </c>
      <c r="E1045" s="13">
        <f t="shared" ref="E1045" si="992">E1061+E1077+E1093</f>
        <v>12520</v>
      </c>
      <c r="F1045" s="13">
        <f t="shared" ref="F1045:I1045" si="993">F1061+F1077+F1093</f>
        <v>12450</v>
      </c>
      <c r="G1045" s="13">
        <f t="shared" si="993"/>
        <v>7020.7508599999992</v>
      </c>
      <c r="H1045" s="13">
        <f t="shared" si="993"/>
        <v>14229</v>
      </c>
      <c r="I1045" s="13">
        <f t="shared" si="993"/>
        <v>12500</v>
      </c>
      <c r="J1045" s="208">
        <f t="shared" ref="J1045:J1060" si="994">J1061+J1077+J1093</f>
        <v>13480</v>
      </c>
      <c r="K1045" s="13">
        <f t="shared" si="982"/>
        <v>980</v>
      </c>
      <c r="L1045" s="208">
        <f t="shared" ref="L1045" si="995">L1061+L1077+L1093</f>
        <v>15577</v>
      </c>
      <c r="M1045" s="13">
        <f t="shared" si="985"/>
        <v>2097</v>
      </c>
      <c r="N1045" s="271" t="s">
        <v>587</v>
      </c>
    </row>
    <row r="1046" spans="2:14" ht="15.75" hidden="1" customHeight="1" x14ac:dyDescent="0.25">
      <c r="B1046" s="2" t="str">
        <f t="shared" si="984"/>
        <v>b</v>
      </c>
      <c r="C1046" s="4" t="s">
        <v>0</v>
      </c>
      <c r="D1046" s="5" t="s">
        <v>5</v>
      </c>
      <c r="E1046" s="14">
        <f t="shared" ref="E1046" si="996">E1062+E1078+E1094</f>
        <v>0</v>
      </c>
      <c r="F1046" s="14">
        <f t="shared" ref="F1046:G1046" si="997">F1062+F1078+F1094</f>
        <v>0</v>
      </c>
      <c r="G1046" s="14">
        <f t="shared" si="997"/>
        <v>0</v>
      </c>
      <c r="H1046" s="14">
        <f t="shared" ref="H1046:I1060" si="998">H1062+H1078+H1094</f>
        <v>0</v>
      </c>
      <c r="I1046" s="14">
        <f t="shared" si="998"/>
        <v>0</v>
      </c>
      <c r="J1046" s="209">
        <f t="shared" si="994"/>
        <v>0</v>
      </c>
      <c r="K1046" s="14">
        <f t="shared" si="982"/>
        <v>0</v>
      </c>
      <c r="L1046" s="209">
        <f t="shared" ref="L1046" si="999">L1062+L1078+L1094</f>
        <v>0</v>
      </c>
      <c r="M1046" s="14">
        <f t="shared" si="985"/>
        <v>0</v>
      </c>
      <c r="N1046" s="271"/>
    </row>
    <row r="1047" spans="2:14" ht="15.75" hidden="1" customHeight="1" x14ac:dyDescent="0.25">
      <c r="B1047" s="2" t="str">
        <f t="shared" si="984"/>
        <v>b</v>
      </c>
      <c r="C1047" s="4" t="s">
        <v>0</v>
      </c>
      <c r="D1047" s="5" t="s">
        <v>6</v>
      </c>
      <c r="E1047" s="14">
        <f t="shared" ref="E1047" si="1000">E1063+E1079+E1095</f>
        <v>0</v>
      </c>
      <c r="F1047" s="14">
        <f t="shared" ref="F1047:G1047" si="1001">F1063+F1079+F1095</f>
        <v>0</v>
      </c>
      <c r="G1047" s="14">
        <f t="shared" si="1001"/>
        <v>0</v>
      </c>
      <c r="H1047" s="14">
        <f t="shared" si="998"/>
        <v>0</v>
      </c>
      <c r="I1047" s="14">
        <f t="shared" si="998"/>
        <v>0</v>
      </c>
      <c r="J1047" s="209">
        <f t="shared" si="994"/>
        <v>0</v>
      </c>
      <c r="K1047" s="14">
        <f t="shared" si="982"/>
        <v>0</v>
      </c>
      <c r="L1047" s="209">
        <f t="shared" ref="L1047" si="1002">L1063+L1079+L1095</f>
        <v>0</v>
      </c>
      <c r="M1047" s="14">
        <f t="shared" si="985"/>
        <v>0</v>
      </c>
      <c r="N1047" s="271"/>
    </row>
    <row r="1048" spans="2:14" ht="18" x14ac:dyDescent="0.25">
      <c r="B1048" s="2" t="str">
        <f t="shared" si="984"/>
        <v>a</v>
      </c>
      <c r="C1048" s="28" t="s">
        <v>0</v>
      </c>
      <c r="D1048" s="29" t="s">
        <v>7</v>
      </c>
      <c r="E1048" s="15">
        <f t="shared" ref="E1048" si="1003">E1064+E1080+E1096</f>
        <v>12520</v>
      </c>
      <c r="F1048" s="15">
        <f t="shared" ref="F1048:G1048" si="1004">F1064+F1080+F1096</f>
        <v>12450</v>
      </c>
      <c r="G1048" s="15">
        <f t="shared" si="1004"/>
        <v>7020.7508599999992</v>
      </c>
      <c r="H1048" s="15">
        <f t="shared" si="998"/>
        <v>14229</v>
      </c>
      <c r="I1048" s="15">
        <f t="shared" si="998"/>
        <v>12500</v>
      </c>
      <c r="J1048" s="210">
        <f t="shared" si="994"/>
        <v>13480</v>
      </c>
      <c r="K1048" s="15">
        <f t="shared" si="982"/>
        <v>980</v>
      </c>
      <c r="L1048" s="210">
        <f t="shared" ref="L1048" si="1005">L1064+L1080+L1096</f>
        <v>15577</v>
      </c>
      <c r="M1048" s="15">
        <f t="shared" si="985"/>
        <v>2097</v>
      </c>
      <c r="N1048" s="271"/>
    </row>
    <row r="1049" spans="2:14" ht="15.75" hidden="1" customHeight="1" x14ac:dyDescent="0.25">
      <c r="B1049" s="2" t="str">
        <f t="shared" si="984"/>
        <v>b</v>
      </c>
      <c r="C1049" s="8" t="s">
        <v>0</v>
      </c>
      <c r="D1049" s="9" t="s">
        <v>8</v>
      </c>
      <c r="E1049" s="16">
        <f t="shared" ref="E1049" si="1006">E1065+E1081+E1097</f>
        <v>0</v>
      </c>
      <c r="F1049" s="16">
        <f t="shared" ref="F1049:G1049" si="1007">F1065+F1081+F1097</f>
        <v>0</v>
      </c>
      <c r="G1049" s="16">
        <f t="shared" si="1007"/>
        <v>0</v>
      </c>
      <c r="H1049" s="16">
        <f t="shared" si="998"/>
        <v>0</v>
      </c>
      <c r="I1049" s="16">
        <f t="shared" si="998"/>
        <v>0</v>
      </c>
      <c r="J1049" s="211">
        <f t="shared" si="994"/>
        <v>0</v>
      </c>
      <c r="K1049" s="16">
        <f t="shared" si="982"/>
        <v>0</v>
      </c>
      <c r="L1049" s="211">
        <f t="shared" ref="L1049" si="1008">L1065+L1081+L1097</f>
        <v>0</v>
      </c>
      <c r="M1049" s="16">
        <f t="shared" si="985"/>
        <v>0</v>
      </c>
      <c r="N1049" s="271"/>
    </row>
    <row r="1050" spans="2:14" ht="18" x14ac:dyDescent="0.25">
      <c r="B1050" s="2" t="str">
        <f t="shared" si="984"/>
        <v>a</v>
      </c>
      <c r="C1050" s="30" t="s">
        <v>0</v>
      </c>
      <c r="D1050" s="31" t="s">
        <v>9</v>
      </c>
      <c r="E1050" s="16">
        <f t="shared" ref="E1050" si="1009">E1066+E1082+E1098</f>
        <v>6415</v>
      </c>
      <c r="F1050" s="16">
        <f t="shared" ref="F1050:G1050" si="1010">F1066+F1082+F1098</f>
        <v>6000</v>
      </c>
      <c r="G1050" s="16">
        <f t="shared" si="1010"/>
        <v>2097.2425600000001</v>
      </c>
      <c r="H1050" s="16">
        <f t="shared" si="998"/>
        <v>7619</v>
      </c>
      <c r="I1050" s="16">
        <f t="shared" si="998"/>
        <v>6300</v>
      </c>
      <c r="J1050" s="211">
        <f t="shared" si="994"/>
        <v>5737</v>
      </c>
      <c r="K1050" s="16">
        <f t="shared" si="982"/>
        <v>-563</v>
      </c>
      <c r="L1050" s="211">
        <f t="shared" ref="L1050" si="1011">L1066+L1082+L1098</f>
        <v>7834</v>
      </c>
      <c r="M1050" s="16">
        <f t="shared" si="985"/>
        <v>2097</v>
      </c>
      <c r="N1050" s="271"/>
    </row>
    <row r="1051" spans="2:14" ht="15.75" hidden="1" customHeight="1" x14ac:dyDescent="0.25">
      <c r="B1051" s="2" t="str">
        <f t="shared" si="984"/>
        <v>b</v>
      </c>
      <c r="C1051" s="8" t="s">
        <v>0</v>
      </c>
      <c r="D1051" s="9" t="s">
        <v>10</v>
      </c>
      <c r="E1051" s="16">
        <f t="shared" ref="E1051" si="1012">E1067+E1083+E1099</f>
        <v>0</v>
      </c>
      <c r="F1051" s="16">
        <f t="shared" ref="F1051:G1051" si="1013">F1067+F1083+F1099</f>
        <v>0</v>
      </c>
      <c r="G1051" s="16">
        <f t="shared" si="1013"/>
        <v>0</v>
      </c>
      <c r="H1051" s="16">
        <f t="shared" si="998"/>
        <v>0</v>
      </c>
      <c r="I1051" s="16">
        <f t="shared" si="998"/>
        <v>0</v>
      </c>
      <c r="J1051" s="211">
        <f t="shared" si="994"/>
        <v>0</v>
      </c>
      <c r="K1051" s="16">
        <f t="shared" si="982"/>
        <v>0</v>
      </c>
      <c r="L1051" s="211">
        <f t="shared" ref="L1051" si="1014">L1067+L1083+L1099</f>
        <v>0</v>
      </c>
      <c r="M1051" s="16">
        <f t="shared" si="985"/>
        <v>0</v>
      </c>
      <c r="N1051" s="271"/>
    </row>
    <row r="1052" spans="2:14" ht="15.75" hidden="1" customHeight="1" x14ac:dyDescent="0.25">
      <c r="B1052" s="2" t="str">
        <f t="shared" si="984"/>
        <v>b</v>
      </c>
      <c r="C1052" s="8" t="s">
        <v>0</v>
      </c>
      <c r="D1052" s="9" t="s">
        <v>11</v>
      </c>
      <c r="E1052" s="16">
        <f t="shared" ref="E1052" si="1015">E1068+E1084+E1100</f>
        <v>0</v>
      </c>
      <c r="F1052" s="16">
        <f t="shared" ref="F1052:G1052" si="1016">F1068+F1084+F1100</f>
        <v>0</v>
      </c>
      <c r="G1052" s="16">
        <f t="shared" si="1016"/>
        <v>0</v>
      </c>
      <c r="H1052" s="16">
        <f t="shared" si="998"/>
        <v>0</v>
      </c>
      <c r="I1052" s="16">
        <f t="shared" si="998"/>
        <v>0</v>
      </c>
      <c r="J1052" s="211">
        <f t="shared" si="994"/>
        <v>0</v>
      </c>
      <c r="K1052" s="16">
        <f t="shared" si="982"/>
        <v>0</v>
      </c>
      <c r="L1052" s="211">
        <f t="shared" ref="L1052" si="1017">L1068+L1084+L1100</f>
        <v>0</v>
      </c>
      <c r="M1052" s="16">
        <f t="shared" si="985"/>
        <v>0</v>
      </c>
      <c r="N1052" s="271"/>
    </row>
    <row r="1053" spans="2:14" ht="15.75" hidden="1" customHeight="1" x14ac:dyDescent="0.25">
      <c r="B1053" s="2" t="str">
        <f t="shared" si="984"/>
        <v>b</v>
      </c>
      <c r="C1053" s="8" t="s">
        <v>0</v>
      </c>
      <c r="D1053" s="9" t="s">
        <v>12</v>
      </c>
      <c r="E1053" s="16">
        <f t="shared" ref="E1053" si="1018">E1069+E1085+E1101</f>
        <v>0</v>
      </c>
      <c r="F1053" s="16">
        <f t="shared" ref="F1053:G1053" si="1019">F1069+F1085+F1101</f>
        <v>0</v>
      </c>
      <c r="G1053" s="16">
        <f t="shared" si="1019"/>
        <v>0</v>
      </c>
      <c r="H1053" s="16">
        <f t="shared" si="998"/>
        <v>0</v>
      </c>
      <c r="I1053" s="16">
        <f t="shared" si="998"/>
        <v>0</v>
      </c>
      <c r="J1053" s="211">
        <f t="shared" si="994"/>
        <v>0</v>
      </c>
      <c r="K1053" s="16">
        <f t="shared" si="982"/>
        <v>0</v>
      </c>
      <c r="L1053" s="211">
        <f t="shared" ref="L1053" si="1020">L1069+L1085+L1101</f>
        <v>0</v>
      </c>
      <c r="M1053" s="16">
        <f t="shared" si="985"/>
        <v>0</v>
      </c>
      <c r="N1053" s="271"/>
    </row>
    <row r="1054" spans="2:14" ht="18" x14ac:dyDescent="0.25">
      <c r="B1054" s="2" t="str">
        <f t="shared" si="984"/>
        <v>a</v>
      </c>
      <c r="C1054" s="30" t="s">
        <v>0</v>
      </c>
      <c r="D1054" s="31" t="s">
        <v>13</v>
      </c>
      <c r="E1054" s="16">
        <f t="shared" ref="E1054" si="1021">E1070+E1086+E1102</f>
        <v>6105</v>
      </c>
      <c r="F1054" s="16">
        <f t="shared" ref="F1054:G1054" si="1022">F1070+F1086+F1102</f>
        <v>6450</v>
      </c>
      <c r="G1054" s="16">
        <f t="shared" si="1022"/>
        <v>4923.5082999999995</v>
      </c>
      <c r="H1054" s="16">
        <f t="shared" si="998"/>
        <v>6610</v>
      </c>
      <c r="I1054" s="16">
        <f t="shared" si="998"/>
        <v>6200</v>
      </c>
      <c r="J1054" s="211">
        <f t="shared" si="994"/>
        <v>7743</v>
      </c>
      <c r="K1054" s="16">
        <f t="shared" si="982"/>
        <v>1543</v>
      </c>
      <c r="L1054" s="211">
        <f t="shared" ref="L1054" si="1023">L1070+L1086+L1102</f>
        <v>7743</v>
      </c>
      <c r="M1054" s="16">
        <f t="shared" si="985"/>
        <v>0</v>
      </c>
      <c r="N1054" s="271"/>
    </row>
    <row r="1055" spans="2:14" ht="15.75" hidden="1" customHeight="1" x14ac:dyDescent="0.25">
      <c r="B1055" s="2" t="str">
        <f t="shared" si="984"/>
        <v>b</v>
      </c>
      <c r="C1055" s="8" t="s">
        <v>0</v>
      </c>
      <c r="D1055" s="9" t="s">
        <v>14</v>
      </c>
      <c r="E1055" s="16">
        <f t="shared" ref="E1055" si="1024">E1071+E1087+E1103</f>
        <v>0</v>
      </c>
      <c r="F1055" s="16">
        <f t="shared" ref="F1055:G1055" si="1025">F1071+F1087+F1103</f>
        <v>0</v>
      </c>
      <c r="G1055" s="16">
        <f t="shared" si="1025"/>
        <v>0</v>
      </c>
      <c r="H1055" s="16">
        <f t="shared" si="998"/>
        <v>0</v>
      </c>
      <c r="I1055" s="16">
        <f t="shared" si="998"/>
        <v>0</v>
      </c>
      <c r="J1055" s="211">
        <f t="shared" si="994"/>
        <v>0</v>
      </c>
      <c r="K1055" s="16">
        <f t="shared" si="982"/>
        <v>0</v>
      </c>
      <c r="L1055" s="211">
        <f t="shared" ref="L1055" si="1026">L1071+L1087+L1103</f>
        <v>0</v>
      </c>
      <c r="M1055" s="16">
        <f t="shared" si="985"/>
        <v>0</v>
      </c>
      <c r="N1055" s="271"/>
    </row>
    <row r="1056" spans="2:14" ht="30" hidden="1" customHeight="1" x14ac:dyDescent="0.25">
      <c r="B1056" s="2" t="str">
        <f t="shared" si="984"/>
        <v>b</v>
      </c>
      <c r="C1056" s="10" t="s">
        <v>0</v>
      </c>
      <c r="D1056" s="11" t="s">
        <v>15</v>
      </c>
      <c r="E1056" s="17">
        <f t="shared" ref="E1056" si="1027">E1072+E1088+E1104</f>
        <v>0</v>
      </c>
      <c r="F1056" s="17">
        <f t="shared" ref="F1056:G1056" si="1028">F1072+F1088+F1104</f>
        <v>0</v>
      </c>
      <c r="G1056" s="17">
        <f t="shared" si="1028"/>
        <v>0</v>
      </c>
      <c r="H1056" s="17">
        <f t="shared" si="998"/>
        <v>0</v>
      </c>
      <c r="I1056" s="17">
        <f t="shared" si="998"/>
        <v>0</v>
      </c>
      <c r="J1056" s="212">
        <f t="shared" si="994"/>
        <v>0</v>
      </c>
      <c r="K1056" s="17">
        <f t="shared" si="982"/>
        <v>0</v>
      </c>
      <c r="L1056" s="212">
        <f t="shared" ref="L1056" si="1029">L1072+L1088+L1104</f>
        <v>0</v>
      </c>
      <c r="M1056" s="17">
        <f t="shared" si="985"/>
        <v>0</v>
      </c>
      <c r="N1056" s="271"/>
    </row>
    <row r="1057" spans="2:15" ht="30" hidden="1" customHeight="1" x14ac:dyDescent="0.25">
      <c r="B1057" s="2" t="str">
        <f t="shared" si="984"/>
        <v>b</v>
      </c>
      <c r="C1057" s="10" t="s">
        <v>0</v>
      </c>
      <c r="D1057" s="11" t="s">
        <v>16</v>
      </c>
      <c r="E1057" s="17">
        <f t="shared" ref="E1057" si="1030">E1073+E1089+E1105</f>
        <v>0</v>
      </c>
      <c r="F1057" s="17">
        <f t="shared" ref="F1057:G1057" si="1031">F1073+F1089+F1105</f>
        <v>0</v>
      </c>
      <c r="G1057" s="17">
        <f t="shared" si="1031"/>
        <v>0</v>
      </c>
      <c r="H1057" s="17">
        <f t="shared" si="998"/>
        <v>0</v>
      </c>
      <c r="I1057" s="17">
        <f t="shared" si="998"/>
        <v>0</v>
      </c>
      <c r="J1057" s="212">
        <f t="shared" si="994"/>
        <v>0</v>
      </c>
      <c r="K1057" s="17">
        <f t="shared" si="982"/>
        <v>0</v>
      </c>
      <c r="L1057" s="212">
        <f t="shared" ref="L1057" si="1032">L1073+L1089+L1105</f>
        <v>0</v>
      </c>
      <c r="M1057" s="17">
        <f t="shared" si="985"/>
        <v>0</v>
      </c>
      <c r="N1057" s="271"/>
    </row>
    <row r="1058" spans="2:15" ht="15.75" hidden="1" customHeight="1" x14ac:dyDescent="0.25">
      <c r="B1058" s="2" t="str">
        <f t="shared" si="984"/>
        <v>b</v>
      </c>
      <c r="C1058" s="6" t="s">
        <v>0</v>
      </c>
      <c r="D1058" s="7" t="s">
        <v>17</v>
      </c>
      <c r="E1058" s="15">
        <f t="shared" ref="E1058" si="1033">E1074+E1090+E1106</f>
        <v>0</v>
      </c>
      <c r="F1058" s="15">
        <f t="shared" ref="F1058:G1058" si="1034">F1074+F1090+F1106</f>
        <v>0</v>
      </c>
      <c r="G1058" s="15">
        <f t="shared" si="1034"/>
        <v>0</v>
      </c>
      <c r="H1058" s="15">
        <f t="shared" si="998"/>
        <v>0</v>
      </c>
      <c r="I1058" s="15">
        <f t="shared" si="998"/>
        <v>0</v>
      </c>
      <c r="J1058" s="210">
        <f t="shared" si="994"/>
        <v>0</v>
      </c>
      <c r="K1058" s="15">
        <f t="shared" si="982"/>
        <v>0</v>
      </c>
      <c r="L1058" s="210">
        <f t="shared" ref="L1058" si="1035">L1074+L1090+L1106</f>
        <v>0</v>
      </c>
      <c r="M1058" s="15">
        <f t="shared" si="985"/>
        <v>0</v>
      </c>
      <c r="N1058" s="271"/>
    </row>
    <row r="1059" spans="2:15" ht="15.75" hidden="1" customHeight="1" x14ac:dyDescent="0.25">
      <c r="B1059" s="2" t="str">
        <f t="shared" si="984"/>
        <v>b</v>
      </c>
      <c r="C1059" s="6" t="s">
        <v>0</v>
      </c>
      <c r="D1059" s="7" t="s">
        <v>18</v>
      </c>
      <c r="E1059" s="15">
        <f t="shared" ref="E1059" si="1036">E1075+E1091+E1107</f>
        <v>0</v>
      </c>
      <c r="F1059" s="15">
        <f t="shared" ref="F1059:G1059" si="1037">F1075+F1091+F1107</f>
        <v>0</v>
      </c>
      <c r="G1059" s="15">
        <f t="shared" si="1037"/>
        <v>0</v>
      </c>
      <c r="H1059" s="15">
        <f t="shared" si="998"/>
        <v>0</v>
      </c>
      <c r="I1059" s="15">
        <f t="shared" si="998"/>
        <v>0</v>
      </c>
      <c r="J1059" s="210">
        <f t="shared" si="994"/>
        <v>0</v>
      </c>
      <c r="K1059" s="15">
        <f t="shared" si="982"/>
        <v>0</v>
      </c>
      <c r="L1059" s="210">
        <f t="shared" ref="L1059" si="1038">L1075+L1091+L1107</f>
        <v>0</v>
      </c>
      <c r="M1059" s="15">
        <f t="shared" si="985"/>
        <v>0</v>
      </c>
      <c r="N1059" s="271"/>
    </row>
    <row r="1060" spans="2:15" ht="15.75" hidden="1" customHeight="1" x14ac:dyDescent="0.25">
      <c r="B1060" s="2" t="str">
        <f t="shared" si="984"/>
        <v>b</v>
      </c>
      <c r="C1060" s="6" t="s">
        <v>0</v>
      </c>
      <c r="D1060" s="7" t="s">
        <v>19</v>
      </c>
      <c r="E1060" s="15">
        <f t="shared" ref="E1060" si="1039">E1076+E1092+E1108</f>
        <v>0</v>
      </c>
      <c r="F1060" s="15">
        <f t="shared" ref="F1060:G1060" si="1040">F1076+F1092+F1108</f>
        <v>0</v>
      </c>
      <c r="G1060" s="15">
        <f t="shared" si="1040"/>
        <v>0</v>
      </c>
      <c r="H1060" s="15">
        <f t="shared" si="998"/>
        <v>0</v>
      </c>
      <c r="I1060" s="15">
        <f t="shared" si="998"/>
        <v>0</v>
      </c>
      <c r="J1060" s="210">
        <f t="shared" si="994"/>
        <v>0</v>
      </c>
      <c r="K1060" s="15">
        <f t="shared" si="982"/>
        <v>0</v>
      </c>
      <c r="L1060" s="210">
        <f t="shared" ref="L1060" si="1041">L1076+L1092+L1108</f>
        <v>0</v>
      </c>
      <c r="M1060" s="15">
        <f t="shared" si="985"/>
        <v>0</v>
      </c>
      <c r="N1060" s="271"/>
    </row>
    <row r="1061" spans="2:15" ht="31.5" x14ac:dyDescent="0.25">
      <c r="B1061" s="2" t="str">
        <f t="shared" si="984"/>
        <v>a</v>
      </c>
      <c r="C1061" s="24" t="s">
        <v>139</v>
      </c>
      <c r="D1061" s="25" t="s">
        <v>140</v>
      </c>
      <c r="E1061" s="13">
        <f t="shared" ref="E1061" si="1042">E1064+E1074+E1075+E1076</f>
        <v>6105</v>
      </c>
      <c r="F1061" s="13">
        <f t="shared" ref="F1061:I1061" si="1043">F1064+F1074+F1075+F1076</f>
        <v>6450</v>
      </c>
      <c r="G1061" s="13">
        <f t="shared" si="1043"/>
        <v>4923.5082999999995</v>
      </c>
      <c r="H1061" s="13">
        <f t="shared" si="1043"/>
        <v>6610</v>
      </c>
      <c r="I1061" s="13">
        <f t="shared" si="1043"/>
        <v>6200</v>
      </c>
      <c r="J1061" s="208">
        <f>J1064+J1074+J1075+J1076</f>
        <v>7743</v>
      </c>
      <c r="K1061" s="13">
        <f t="shared" si="982"/>
        <v>1543</v>
      </c>
      <c r="L1061" s="208">
        <f t="shared" ref="L1061" si="1044">L1064+L1074+L1075+L1076</f>
        <v>7743</v>
      </c>
      <c r="M1061" s="13">
        <f t="shared" si="985"/>
        <v>0</v>
      </c>
      <c r="N1061" s="271"/>
      <c r="O1061" s="2" t="s">
        <v>577</v>
      </c>
    </row>
    <row r="1062" spans="2:15" ht="15.75" hidden="1" customHeight="1" x14ac:dyDescent="0.25">
      <c r="B1062" s="2" t="str">
        <f t="shared" si="984"/>
        <v>b</v>
      </c>
      <c r="C1062" s="4" t="s">
        <v>0</v>
      </c>
      <c r="D1062" s="5" t="s">
        <v>5</v>
      </c>
      <c r="E1062" s="14">
        <v>0</v>
      </c>
      <c r="F1062" s="14">
        <v>0</v>
      </c>
      <c r="G1062" s="14">
        <v>0</v>
      </c>
      <c r="H1062" s="14">
        <v>0</v>
      </c>
      <c r="I1062" s="14">
        <v>0</v>
      </c>
      <c r="J1062" s="209">
        <v>0</v>
      </c>
      <c r="K1062" s="14">
        <f t="shared" si="982"/>
        <v>0</v>
      </c>
      <c r="L1062" s="209">
        <v>0</v>
      </c>
      <c r="M1062" s="14">
        <f t="shared" si="985"/>
        <v>0</v>
      </c>
      <c r="N1062" s="271"/>
    </row>
    <row r="1063" spans="2:15" ht="15.75" hidden="1" customHeight="1" x14ac:dyDescent="0.25">
      <c r="B1063" s="2" t="str">
        <f t="shared" si="984"/>
        <v>b</v>
      </c>
      <c r="C1063" s="4" t="s">
        <v>0</v>
      </c>
      <c r="D1063" s="5" t="s">
        <v>6</v>
      </c>
      <c r="E1063" s="14">
        <v>0</v>
      </c>
      <c r="F1063" s="14">
        <v>0</v>
      </c>
      <c r="G1063" s="14">
        <v>0</v>
      </c>
      <c r="H1063" s="14">
        <v>0</v>
      </c>
      <c r="I1063" s="14">
        <v>0</v>
      </c>
      <c r="J1063" s="209">
        <v>0</v>
      </c>
      <c r="K1063" s="14">
        <f t="shared" si="982"/>
        <v>0</v>
      </c>
      <c r="L1063" s="209">
        <v>0</v>
      </c>
      <c r="M1063" s="14">
        <f t="shared" si="985"/>
        <v>0</v>
      </c>
      <c r="N1063" s="271"/>
    </row>
    <row r="1064" spans="2:15" ht="18" x14ac:dyDescent="0.25">
      <c r="B1064" s="2" t="str">
        <f t="shared" si="984"/>
        <v>a</v>
      </c>
      <c r="C1064" s="28" t="s">
        <v>0</v>
      </c>
      <c r="D1064" s="29" t="s">
        <v>7</v>
      </c>
      <c r="E1064" s="15">
        <f t="shared" ref="E1064" si="1045">E1065+E1066+E1067+E1068+E1069+E1070+E1071</f>
        <v>6105</v>
      </c>
      <c r="F1064" s="15">
        <f t="shared" ref="F1064:I1064" si="1046">F1065+F1066+F1067+F1068+F1069+F1070+F1071</f>
        <v>6450</v>
      </c>
      <c r="G1064" s="15">
        <f t="shared" si="1046"/>
        <v>4923.5082999999995</v>
      </c>
      <c r="H1064" s="15">
        <f t="shared" si="1046"/>
        <v>6610</v>
      </c>
      <c r="I1064" s="15">
        <f t="shared" si="1046"/>
        <v>6200</v>
      </c>
      <c r="J1064" s="210">
        <f>J1065+J1066+J1067+J1068+J1069+J1070+J1071</f>
        <v>7743</v>
      </c>
      <c r="K1064" s="15">
        <f t="shared" si="982"/>
        <v>1543</v>
      </c>
      <c r="L1064" s="210">
        <f t="shared" ref="L1064" si="1047">L1065+L1066+L1067+L1068+L1069+L1070+L1071</f>
        <v>7743</v>
      </c>
      <c r="M1064" s="15">
        <f t="shared" si="985"/>
        <v>0</v>
      </c>
      <c r="N1064" s="271"/>
    </row>
    <row r="1065" spans="2:15" ht="15.75" hidden="1" customHeight="1" x14ac:dyDescent="0.25">
      <c r="B1065" s="2" t="str">
        <f t="shared" si="984"/>
        <v>b</v>
      </c>
      <c r="C1065" s="8" t="s">
        <v>0</v>
      </c>
      <c r="D1065" s="9" t="s">
        <v>8</v>
      </c>
      <c r="E1065" s="16">
        <v>0</v>
      </c>
      <c r="F1065" s="16">
        <v>0</v>
      </c>
      <c r="G1065" s="16">
        <v>0</v>
      </c>
      <c r="H1065" s="16">
        <v>0</v>
      </c>
      <c r="I1065" s="16">
        <v>0</v>
      </c>
      <c r="J1065" s="211">
        <v>0</v>
      </c>
      <c r="K1065" s="16">
        <f t="shared" si="982"/>
        <v>0</v>
      </c>
      <c r="L1065" s="211">
        <v>0</v>
      </c>
      <c r="M1065" s="16">
        <f t="shared" si="985"/>
        <v>0</v>
      </c>
      <c r="N1065" s="271"/>
    </row>
    <row r="1066" spans="2:15" ht="15.75" hidden="1" customHeight="1" x14ac:dyDescent="0.25">
      <c r="B1066" s="2" t="str">
        <f t="shared" si="984"/>
        <v>b</v>
      </c>
      <c r="C1066" s="8" t="s">
        <v>0</v>
      </c>
      <c r="D1066" s="9" t="s">
        <v>9</v>
      </c>
      <c r="E1066" s="16">
        <v>0</v>
      </c>
      <c r="F1066" s="16">
        <v>0</v>
      </c>
      <c r="G1066" s="16">
        <v>0</v>
      </c>
      <c r="H1066" s="16">
        <v>0</v>
      </c>
      <c r="I1066" s="16">
        <v>0</v>
      </c>
      <c r="J1066" s="211">
        <v>0</v>
      </c>
      <c r="K1066" s="16">
        <f t="shared" si="982"/>
        <v>0</v>
      </c>
      <c r="L1066" s="211">
        <v>0</v>
      </c>
      <c r="M1066" s="16">
        <f t="shared" si="985"/>
        <v>0</v>
      </c>
      <c r="N1066" s="271"/>
    </row>
    <row r="1067" spans="2:15" ht="15.75" hidden="1" customHeight="1" x14ac:dyDescent="0.25">
      <c r="B1067" s="2" t="str">
        <f t="shared" si="984"/>
        <v>b</v>
      </c>
      <c r="C1067" s="8" t="s">
        <v>0</v>
      </c>
      <c r="D1067" s="9" t="s">
        <v>10</v>
      </c>
      <c r="E1067" s="16">
        <v>0</v>
      </c>
      <c r="F1067" s="16">
        <v>0</v>
      </c>
      <c r="G1067" s="16">
        <v>0</v>
      </c>
      <c r="H1067" s="16">
        <v>0</v>
      </c>
      <c r="I1067" s="16">
        <v>0</v>
      </c>
      <c r="J1067" s="211">
        <v>0</v>
      </c>
      <c r="K1067" s="16">
        <f t="shared" si="982"/>
        <v>0</v>
      </c>
      <c r="L1067" s="211">
        <v>0</v>
      </c>
      <c r="M1067" s="16">
        <f t="shared" si="985"/>
        <v>0</v>
      </c>
      <c r="N1067" s="271"/>
    </row>
    <row r="1068" spans="2:15" ht="15.75" hidden="1" customHeight="1" x14ac:dyDescent="0.25">
      <c r="B1068" s="2" t="str">
        <f t="shared" si="984"/>
        <v>b</v>
      </c>
      <c r="C1068" s="8" t="s">
        <v>0</v>
      </c>
      <c r="D1068" s="9" t="s">
        <v>11</v>
      </c>
      <c r="E1068" s="16">
        <v>0</v>
      </c>
      <c r="F1068" s="16">
        <v>0</v>
      </c>
      <c r="G1068" s="16">
        <v>0</v>
      </c>
      <c r="H1068" s="16">
        <v>0</v>
      </c>
      <c r="I1068" s="16">
        <v>0</v>
      </c>
      <c r="J1068" s="211">
        <v>0</v>
      </c>
      <c r="K1068" s="16">
        <f t="shared" si="982"/>
        <v>0</v>
      </c>
      <c r="L1068" s="211">
        <v>0</v>
      </c>
      <c r="M1068" s="16">
        <f t="shared" si="985"/>
        <v>0</v>
      </c>
      <c r="N1068" s="271"/>
    </row>
    <row r="1069" spans="2:15" ht="15.75" hidden="1" customHeight="1" x14ac:dyDescent="0.25">
      <c r="B1069" s="2" t="str">
        <f t="shared" si="984"/>
        <v>b</v>
      </c>
      <c r="C1069" s="8" t="s">
        <v>0</v>
      </c>
      <c r="D1069" s="9" t="s">
        <v>12</v>
      </c>
      <c r="E1069" s="16">
        <v>0</v>
      </c>
      <c r="F1069" s="16">
        <v>0</v>
      </c>
      <c r="G1069" s="16">
        <v>0</v>
      </c>
      <c r="H1069" s="16">
        <v>0</v>
      </c>
      <c r="I1069" s="16">
        <v>0</v>
      </c>
      <c r="J1069" s="211">
        <v>0</v>
      </c>
      <c r="K1069" s="16">
        <f t="shared" si="982"/>
        <v>0</v>
      </c>
      <c r="L1069" s="211">
        <v>0</v>
      </c>
      <c r="M1069" s="16">
        <f t="shared" si="985"/>
        <v>0</v>
      </c>
      <c r="N1069" s="271"/>
    </row>
    <row r="1070" spans="2:15" ht="18" x14ac:dyDescent="0.25">
      <c r="B1070" s="2" t="str">
        <f t="shared" si="984"/>
        <v>a</v>
      </c>
      <c r="C1070" s="30" t="s">
        <v>0</v>
      </c>
      <c r="D1070" s="31" t="s">
        <v>13</v>
      </c>
      <c r="E1070" s="16">
        <v>6105</v>
      </c>
      <c r="F1070" s="16">
        <v>6450</v>
      </c>
      <c r="G1070" s="16">
        <v>4923.5082999999995</v>
      </c>
      <c r="H1070" s="16">
        <v>6610</v>
      </c>
      <c r="I1070" s="16">
        <v>6200</v>
      </c>
      <c r="J1070" s="211">
        <f>4813+2930</f>
        <v>7743</v>
      </c>
      <c r="K1070" s="16">
        <f t="shared" si="982"/>
        <v>1543</v>
      </c>
      <c r="L1070" s="211">
        <f>4813+2930</f>
        <v>7743</v>
      </c>
      <c r="M1070" s="16">
        <f t="shared" si="985"/>
        <v>0</v>
      </c>
      <c r="N1070" s="271"/>
    </row>
    <row r="1071" spans="2:15" ht="15.75" hidden="1" customHeight="1" x14ac:dyDescent="0.25">
      <c r="B1071" s="2" t="str">
        <f t="shared" si="984"/>
        <v>b</v>
      </c>
      <c r="C1071" s="8" t="s">
        <v>0</v>
      </c>
      <c r="D1071" s="9" t="s">
        <v>14</v>
      </c>
      <c r="E1071" s="16">
        <f t="shared" ref="E1071" si="1048">E1072+E1073</f>
        <v>0</v>
      </c>
      <c r="F1071" s="16">
        <f t="shared" ref="F1071:I1071" si="1049">F1072+F1073</f>
        <v>0</v>
      </c>
      <c r="G1071" s="16">
        <f t="shared" si="1049"/>
        <v>0</v>
      </c>
      <c r="H1071" s="16">
        <f t="shared" si="1049"/>
        <v>0</v>
      </c>
      <c r="I1071" s="16">
        <f t="shared" si="1049"/>
        <v>0</v>
      </c>
      <c r="J1071" s="211">
        <f>J1072+J1073</f>
        <v>0</v>
      </c>
      <c r="K1071" s="16">
        <f t="shared" si="982"/>
        <v>0</v>
      </c>
      <c r="L1071" s="211">
        <f t="shared" ref="L1071" si="1050">L1072+L1073</f>
        <v>0</v>
      </c>
      <c r="M1071" s="16">
        <f t="shared" si="985"/>
        <v>0</v>
      </c>
      <c r="N1071" s="271"/>
    </row>
    <row r="1072" spans="2:15" ht="30" hidden="1" customHeight="1" x14ac:dyDescent="0.25">
      <c r="B1072" s="2" t="str">
        <f t="shared" si="984"/>
        <v>b</v>
      </c>
      <c r="C1072" s="10" t="s">
        <v>0</v>
      </c>
      <c r="D1072" s="11" t="s">
        <v>15</v>
      </c>
      <c r="E1072" s="17">
        <v>0</v>
      </c>
      <c r="F1072" s="17">
        <v>0</v>
      </c>
      <c r="G1072" s="17">
        <v>0</v>
      </c>
      <c r="H1072" s="17">
        <v>0</v>
      </c>
      <c r="I1072" s="17">
        <v>0</v>
      </c>
      <c r="J1072" s="212">
        <v>0</v>
      </c>
      <c r="K1072" s="17">
        <f t="shared" si="982"/>
        <v>0</v>
      </c>
      <c r="L1072" s="212">
        <v>0</v>
      </c>
      <c r="M1072" s="17">
        <f t="shared" si="985"/>
        <v>0</v>
      </c>
      <c r="N1072" s="271"/>
    </row>
    <row r="1073" spans="2:14" ht="30" hidden="1" customHeight="1" x14ac:dyDescent="0.25">
      <c r="B1073" s="2" t="str">
        <f t="shared" si="984"/>
        <v>b</v>
      </c>
      <c r="C1073" s="10" t="s">
        <v>0</v>
      </c>
      <c r="D1073" s="11" t="s">
        <v>16</v>
      </c>
      <c r="E1073" s="17">
        <v>0</v>
      </c>
      <c r="F1073" s="17">
        <v>0</v>
      </c>
      <c r="G1073" s="17">
        <v>0</v>
      </c>
      <c r="H1073" s="17">
        <v>0</v>
      </c>
      <c r="I1073" s="17">
        <v>0</v>
      </c>
      <c r="J1073" s="212">
        <v>0</v>
      </c>
      <c r="K1073" s="17">
        <f t="shared" si="982"/>
        <v>0</v>
      </c>
      <c r="L1073" s="212">
        <v>0</v>
      </c>
      <c r="M1073" s="17">
        <f t="shared" si="985"/>
        <v>0</v>
      </c>
      <c r="N1073" s="271"/>
    </row>
    <row r="1074" spans="2:14" ht="15.75" hidden="1" customHeight="1" x14ac:dyDescent="0.25">
      <c r="B1074" s="2" t="str">
        <f t="shared" si="984"/>
        <v>b</v>
      </c>
      <c r="C1074" s="6" t="s">
        <v>0</v>
      </c>
      <c r="D1074" s="7" t="s">
        <v>17</v>
      </c>
      <c r="E1074" s="15">
        <v>0</v>
      </c>
      <c r="F1074" s="15">
        <v>0</v>
      </c>
      <c r="G1074" s="15">
        <v>0</v>
      </c>
      <c r="H1074" s="15">
        <v>0</v>
      </c>
      <c r="I1074" s="15">
        <v>0</v>
      </c>
      <c r="J1074" s="210">
        <v>0</v>
      </c>
      <c r="K1074" s="15">
        <f t="shared" si="982"/>
        <v>0</v>
      </c>
      <c r="L1074" s="210">
        <v>0</v>
      </c>
      <c r="M1074" s="15">
        <f t="shared" si="985"/>
        <v>0</v>
      </c>
      <c r="N1074" s="271"/>
    </row>
    <row r="1075" spans="2:14" ht="15.75" hidden="1" customHeight="1" x14ac:dyDescent="0.25">
      <c r="B1075" s="2" t="str">
        <f t="shared" si="984"/>
        <v>b</v>
      </c>
      <c r="C1075" s="6" t="s">
        <v>0</v>
      </c>
      <c r="D1075" s="7" t="s">
        <v>18</v>
      </c>
      <c r="E1075" s="15">
        <v>0</v>
      </c>
      <c r="F1075" s="15">
        <v>0</v>
      </c>
      <c r="G1075" s="15">
        <v>0</v>
      </c>
      <c r="H1075" s="15">
        <v>0</v>
      </c>
      <c r="I1075" s="15">
        <v>0</v>
      </c>
      <c r="J1075" s="210">
        <v>0</v>
      </c>
      <c r="K1075" s="15">
        <f t="shared" si="982"/>
        <v>0</v>
      </c>
      <c r="L1075" s="210">
        <v>0</v>
      </c>
      <c r="M1075" s="15">
        <f t="shared" si="985"/>
        <v>0</v>
      </c>
      <c r="N1075" s="271"/>
    </row>
    <row r="1076" spans="2:14" ht="15.75" hidden="1" customHeight="1" x14ac:dyDescent="0.25">
      <c r="B1076" s="2" t="str">
        <f t="shared" si="984"/>
        <v>b</v>
      </c>
      <c r="C1076" s="6" t="s">
        <v>0</v>
      </c>
      <c r="D1076" s="7" t="s">
        <v>19</v>
      </c>
      <c r="E1076" s="15">
        <v>0</v>
      </c>
      <c r="F1076" s="15">
        <v>0</v>
      </c>
      <c r="G1076" s="15">
        <v>0</v>
      </c>
      <c r="H1076" s="15">
        <v>0</v>
      </c>
      <c r="I1076" s="15">
        <v>0</v>
      </c>
      <c r="J1076" s="210">
        <v>0</v>
      </c>
      <c r="K1076" s="15">
        <f t="shared" si="982"/>
        <v>0</v>
      </c>
      <c r="L1076" s="210">
        <v>0</v>
      </c>
      <c r="M1076" s="15">
        <f t="shared" si="985"/>
        <v>0</v>
      </c>
      <c r="N1076" s="271"/>
    </row>
    <row r="1077" spans="2:14" ht="72" x14ac:dyDescent="0.25">
      <c r="B1077" s="2" t="str">
        <f t="shared" si="984"/>
        <v>a</v>
      </c>
      <c r="C1077" s="24" t="s">
        <v>141</v>
      </c>
      <c r="D1077" s="25" t="s">
        <v>142</v>
      </c>
      <c r="E1077" s="13">
        <f t="shared" ref="E1077" si="1051">E1080+E1090+E1091+E1092</f>
        <v>4000</v>
      </c>
      <c r="F1077" s="13">
        <f t="shared" ref="F1077:I1077" si="1052">F1080+F1090+F1091+F1092</f>
        <v>3810</v>
      </c>
      <c r="G1077" s="13">
        <f t="shared" si="1052"/>
        <v>1900.13876</v>
      </c>
      <c r="H1077" s="13">
        <f t="shared" si="1052"/>
        <v>4465</v>
      </c>
      <c r="I1077" s="13">
        <f t="shared" si="1052"/>
        <v>3150</v>
      </c>
      <c r="J1077" s="208">
        <f>J1080+J1090+J1091+J1092</f>
        <v>2582</v>
      </c>
      <c r="K1077" s="13">
        <f t="shared" si="982"/>
        <v>-568</v>
      </c>
      <c r="L1077" s="208">
        <f t="shared" ref="L1077" si="1053">L1080+L1090+L1091+L1092</f>
        <v>4679</v>
      </c>
      <c r="M1077" s="13">
        <f t="shared" si="985"/>
        <v>2097</v>
      </c>
      <c r="N1077" s="271"/>
    </row>
    <row r="1078" spans="2:14" ht="15.75" hidden="1" customHeight="1" x14ac:dyDescent="0.25">
      <c r="B1078" s="2" t="str">
        <f t="shared" si="984"/>
        <v>b</v>
      </c>
      <c r="C1078" s="4" t="s">
        <v>0</v>
      </c>
      <c r="D1078" s="5" t="s">
        <v>5</v>
      </c>
      <c r="E1078" s="14">
        <v>0</v>
      </c>
      <c r="F1078" s="14">
        <v>0</v>
      </c>
      <c r="G1078" s="14">
        <v>0</v>
      </c>
      <c r="H1078" s="14">
        <v>0</v>
      </c>
      <c r="I1078" s="14">
        <v>0</v>
      </c>
      <c r="J1078" s="209">
        <v>0</v>
      </c>
      <c r="K1078" s="14">
        <f t="shared" si="982"/>
        <v>0</v>
      </c>
      <c r="L1078" s="209">
        <v>0</v>
      </c>
      <c r="M1078" s="14">
        <f t="shared" si="985"/>
        <v>0</v>
      </c>
      <c r="N1078" s="271"/>
    </row>
    <row r="1079" spans="2:14" ht="15.75" hidden="1" customHeight="1" x14ac:dyDescent="0.25">
      <c r="B1079" s="2" t="str">
        <f t="shared" si="984"/>
        <v>b</v>
      </c>
      <c r="C1079" s="4" t="s">
        <v>0</v>
      </c>
      <c r="D1079" s="5" t="s">
        <v>6</v>
      </c>
      <c r="E1079" s="14">
        <v>0</v>
      </c>
      <c r="F1079" s="14">
        <v>0</v>
      </c>
      <c r="G1079" s="14">
        <v>0</v>
      </c>
      <c r="H1079" s="14">
        <v>0</v>
      </c>
      <c r="I1079" s="14">
        <v>0</v>
      </c>
      <c r="J1079" s="209">
        <v>0</v>
      </c>
      <c r="K1079" s="14">
        <f t="shared" si="982"/>
        <v>0</v>
      </c>
      <c r="L1079" s="209">
        <v>0</v>
      </c>
      <c r="M1079" s="14">
        <f t="shared" si="985"/>
        <v>0</v>
      </c>
      <c r="N1079" s="271"/>
    </row>
    <row r="1080" spans="2:14" ht="18" x14ac:dyDescent="0.25">
      <c r="B1080" s="2" t="str">
        <f t="shared" si="984"/>
        <v>a</v>
      </c>
      <c r="C1080" s="28" t="s">
        <v>0</v>
      </c>
      <c r="D1080" s="29" t="s">
        <v>7</v>
      </c>
      <c r="E1080" s="15">
        <f t="shared" ref="E1080" si="1054">E1081+E1082+E1083+E1084+E1085+E1086+E1087</f>
        <v>4000</v>
      </c>
      <c r="F1080" s="15">
        <f t="shared" ref="F1080:I1080" si="1055">F1081+F1082+F1083+F1084+F1085+F1086+F1087</f>
        <v>3810</v>
      </c>
      <c r="G1080" s="15">
        <f t="shared" si="1055"/>
        <v>1900.13876</v>
      </c>
      <c r="H1080" s="15">
        <f t="shared" si="1055"/>
        <v>4465</v>
      </c>
      <c r="I1080" s="15">
        <f t="shared" si="1055"/>
        <v>3150</v>
      </c>
      <c r="J1080" s="210">
        <f>J1081+J1082+J1083+J1084+J1085+J1086+J1087</f>
        <v>2582</v>
      </c>
      <c r="K1080" s="15">
        <f t="shared" si="982"/>
        <v>-568</v>
      </c>
      <c r="L1080" s="210">
        <f t="shared" ref="L1080" si="1056">L1081+L1082+L1083+L1084+L1085+L1086+L1087</f>
        <v>4679</v>
      </c>
      <c r="M1080" s="15">
        <f t="shared" si="985"/>
        <v>2097</v>
      </c>
      <c r="N1080" s="271"/>
    </row>
    <row r="1081" spans="2:14" ht="15.75" hidden="1" x14ac:dyDescent="0.25">
      <c r="B1081" s="2" t="str">
        <f t="shared" si="984"/>
        <v>b</v>
      </c>
      <c r="C1081" s="8" t="s">
        <v>0</v>
      </c>
      <c r="D1081" s="9" t="s">
        <v>8</v>
      </c>
      <c r="E1081" s="16">
        <v>0</v>
      </c>
      <c r="F1081" s="16">
        <v>0</v>
      </c>
      <c r="G1081" s="16">
        <v>0</v>
      </c>
      <c r="H1081" s="16">
        <v>0</v>
      </c>
      <c r="I1081" s="16">
        <v>0</v>
      </c>
      <c r="J1081" s="211">
        <v>0</v>
      </c>
      <c r="K1081" s="16">
        <f t="shared" si="982"/>
        <v>0</v>
      </c>
      <c r="L1081" s="211">
        <v>0</v>
      </c>
      <c r="M1081" s="16">
        <f t="shared" si="985"/>
        <v>0</v>
      </c>
      <c r="N1081"/>
    </row>
    <row r="1082" spans="2:14" ht="18" x14ac:dyDescent="0.25">
      <c r="B1082" s="2" t="str">
        <f t="shared" si="984"/>
        <v>a</v>
      </c>
      <c r="C1082" s="30" t="s">
        <v>0</v>
      </c>
      <c r="D1082" s="31" t="s">
        <v>9</v>
      </c>
      <c r="E1082" s="16">
        <v>4000</v>
      </c>
      <c r="F1082" s="16">
        <v>3810</v>
      </c>
      <c r="G1082" s="16">
        <v>1900.13876</v>
      </c>
      <c r="H1082" s="16">
        <v>4465</v>
      </c>
      <c r="I1082" s="16">
        <v>3150</v>
      </c>
      <c r="J1082" s="211">
        <v>2582</v>
      </c>
      <c r="K1082" s="16">
        <f t="shared" si="982"/>
        <v>-568</v>
      </c>
      <c r="L1082" s="211">
        <v>4679</v>
      </c>
      <c r="M1082" s="16">
        <f t="shared" si="985"/>
        <v>2097</v>
      </c>
    </row>
    <row r="1083" spans="2:14" ht="15.75" hidden="1" x14ac:dyDescent="0.25">
      <c r="B1083" s="2" t="str">
        <f t="shared" si="984"/>
        <v>b</v>
      </c>
      <c r="C1083" s="8" t="s">
        <v>0</v>
      </c>
      <c r="D1083" s="9" t="s">
        <v>10</v>
      </c>
      <c r="E1083" s="16">
        <v>0</v>
      </c>
      <c r="F1083" s="16">
        <v>0</v>
      </c>
      <c r="G1083" s="16">
        <v>0</v>
      </c>
      <c r="H1083" s="16">
        <v>0</v>
      </c>
      <c r="I1083" s="16">
        <v>0</v>
      </c>
      <c r="J1083" s="211">
        <v>0</v>
      </c>
      <c r="K1083" s="16">
        <f t="shared" si="982"/>
        <v>0</v>
      </c>
      <c r="L1083" s="211">
        <v>0</v>
      </c>
      <c r="M1083" s="16">
        <f t="shared" si="985"/>
        <v>0</v>
      </c>
      <c r="N1083"/>
    </row>
    <row r="1084" spans="2:14" ht="15.75" hidden="1" x14ac:dyDescent="0.25">
      <c r="B1084" s="2" t="str">
        <f t="shared" si="984"/>
        <v>b</v>
      </c>
      <c r="C1084" s="8" t="s">
        <v>0</v>
      </c>
      <c r="D1084" s="9" t="s">
        <v>11</v>
      </c>
      <c r="E1084" s="16">
        <v>0</v>
      </c>
      <c r="F1084" s="16">
        <v>0</v>
      </c>
      <c r="G1084" s="16">
        <v>0</v>
      </c>
      <c r="H1084" s="16">
        <v>0</v>
      </c>
      <c r="I1084" s="16">
        <v>0</v>
      </c>
      <c r="J1084" s="211">
        <v>0</v>
      </c>
      <c r="K1084" s="16">
        <f t="shared" si="982"/>
        <v>0</v>
      </c>
      <c r="L1084" s="211">
        <v>0</v>
      </c>
      <c r="M1084" s="16">
        <f t="shared" si="985"/>
        <v>0</v>
      </c>
      <c r="N1084"/>
    </row>
    <row r="1085" spans="2:14" ht="15.75" hidden="1" x14ac:dyDescent="0.25">
      <c r="B1085" s="2" t="str">
        <f t="shared" si="984"/>
        <v>b</v>
      </c>
      <c r="C1085" s="8" t="s">
        <v>0</v>
      </c>
      <c r="D1085" s="9" t="s">
        <v>12</v>
      </c>
      <c r="E1085" s="16">
        <v>0</v>
      </c>
      <c r="F1085" s="16">
        <v>0</v>
      </c>
      <c r="G1085" s="16">
        <v>0</v>
      </c>
      <c r="H1085" s="16">
        <v>0</v>
      </c>
      <c r="I1085" s="16">
        <v>0</v>
      </c>
      <c r="J1085" s="211">
        <v>0</v>
      </c>
      <c r="K1085" s="16">
        <f t="shared" si="982"/>
        <v>0</v>
      </c>
      <c r="L1085" s="211">
        <v>0</v>
      </c>
      <c r="M1085" s="16">
        <f t="shared" si="985"/>
        <v>0</v>
      </c>
      <c r="N1085"/>
    </row>
    <row r="1086" spans="2:14" ht="15.75" hidden="1" x14ac:dyDescent="0.25">
      <c r="B1086" s="2" t="str">
        <f t="shared" si="984"/>
        <v>b</v>
      </c>
      <c r="C1086" s="8" t="s">
        <v>0</v>
      </c>
      <c r="D1086" s="9" t="s">
        <v>13</v>
      </c>
      <c r="E1086" s="16">
        <v>0</v>
      </c>
      <c r="F1086" s="16">
        <v>0</v>
      </c>
      <c r="G1086" s="16">
        <v>0</v>
      </c>
      <c r="H1086" s="16">
        <v>0</v>
      </c>
      <c r="I1086" s="16">
        <v>0</v>
      </c>
      <c r="J1086" s="211">
        <v>0</v>
      </c>
      <c r="K1086" s="16">
        <f t="shared" si="982"/>
        <v>0</v>
      </c>
      <c r="L1086" s="211">
        <v>0</v>
      </c>
      <c r="M1086" s="16">
        <f t="shared" si="985"/>
        <v>0</v>
      </c>
      <c r="N1086"/>
    </row>
    <row r="1087" spans="2:14" ht="15.75" hidden="1" x14ac:dyDescent="0.25">
      <c r="B1087" s="2" t="str">
        <f t="shared" si="984"/>
        <v>b</v>
      </c>
      <c r="C1087" s="8" t="s">
        <v>0</v>
      </c>
      <c r="D1087" s="9" t="s">
        <v>14</v>
      </c>
      <c r="E1087" s="16">
        <f t="shared" ref="E1087" si="1057">E1088+E1089</f>
        <v>0</v>
      </c>
      <c r="F1087" s="16">
        <f t="shared" ref="F1087:I1087" si="1058">F1088+F1089</f>
        <v>0</v>
      </c>
      <c r="G1087" s="16">
        <f t="shared" si="1058"/>
        <v>0</v>
      </c>
      <c r="H1087" s="16">
        <f t="shared" si="1058"/>
        <v>0</v>
      </c>
      <c r="I1087" s="16">
        <f t="shared" si="1058"/>
        <v>0</v>
      </c>
      <c r="J1087" s="211">
        <f>J1088+J1089</f>
        <v>0</v>
      </c>
      <c r="K1087" s="16">
        <f t="shared" si="982"/>
        <v>0</v>
      </c>
      <c r="L1087" s="211">
        <f t="shared" ref="L1087" si="1059">L1088+L1089</f>
        <v>0</v>
      </c>
      <c r="M1087" s="16">
        <f t="shared" si="985"/>
        <v>0</v>
      </c>
      <c r="N1087"/>
    </row>
    <row r="1088" spans="2:14" ht="30" hidden="1" x14ac:dyDescent="0.25">
      <c r="B1088" s="2" t="str">
        <f t="shared" si="984"/>
        <v>b</v>
      </c>
      <c r="C1088" s="10" t="s">
        <v>0</v>
      </c>
      <c r="D1088" s="11" t="s">
        <v>15</v>
      </c>
      <c r="E1088" s="17">
        <v>0</v>
      </c>
      <c r="F1088" s="17">
        <v>0</v>
      </c>
      <c r="G1088" s="17">
        <v>0</v>
      </c>
      <c r="H1088" s="17">
        <v>0</v>
      </c>
      <c r="I1088" s="17">
        <v>0</v>
      </c>
      <c r="J1088" s="212">
        <v>0</v>
      </c>
      <c r="K1088" s="17">
        <f t="shared" si="982"/>
        <v>0</v>
      </c>
      <c r="L1088" s="212">
        <v>0</v>
      </c>
      <c r="M1088" s="17">
        <f t="shared" si="985"/>
        <v>0</v>
      </c>
      <c r="N1088"/>
    </row>
    <row r="1089" spans="2:14" ht="30" hidden="1" x14ac:dyDescent="0.25">
      <c r="B1089" s="2" t="str">
        <f t="shared" si="984"/>
        <v>b</v>
      </c>
      <c r="C1089" s="10" t="s">
        <v>0</v>
      </c>
      <c r="D1089" s="11" t="s">
        <v>16</v>
      </c>
      <c r="E1089" s="17">
        <v>0</v>
      </c>
      <c r="F1089" s="17">
        <v>0</v>
      </c>
      <c r="G1089" s="17">
        <v>0</v>
      </c>
      <c r="H1089" s="17">
        <v>0</v>
      </c>
      <c r="I1089" s="17">
        <v>0</v>
      </c>
      <c r="J1089" s="212">
        <v>0</v>
      </c>
      <c r="K1089" s="17">
        <f t="shared" si="982"/>
        <v>0</v>
      </c>
      <c r="L1089" s="212">
        <v>0</v>
      </c>
      <c r="M1089" s="17">
        <f t="shared" si="985"/>
        <v>0</v>
      </c>
      <c r="N1089"/>
    </row>
    <row r="1090" spans="2:14" ht="15.75" hidden="1" x14ac:dyDescent="0.25">
      <c r="B1090" s="2" t="str">
        <f t="shared" si="984"/>
        <v>b</v>
      </c>
      <c r="C1090" s="6" t="s">
        <v>0</v>
      </c>
      <c r="D1090" s="7" t="s">
        <v>17</v>
      </c>
      <c r="E1090" s="15">
        <v>0</v>
      </c>
      <c r="F1090" s="15">
        <v>0</v>
      </c>
      <c r="G1090" s="15">
        <v>0</v>
      </c>
      <c r="H1090" s="15">
        <v>0</v>
      </c>
      <c r="I1090" s="15">
        <v>0</v>
      </c>
      <c r="J1090" s="210">
        <v>0</v>
      </c>
      <c r="K1090" s="15">
        <f t="shared" si="982"/>
        <v>0</v>
      </c>
      <c r="L1090" s="210">
        <v>0</v>
      </c>
      <c r="M1090" s="15">
        <f t="shared" si="985"/>
        <v>0</v>
      </c>
      <c r="N1090"/>
    </row>
    <row r="1091" spans="2:14" ht="15.75" hidden="1" x14ac:dyDescent="0.25">
      <c r="B1091" s="2" t="str">
        <f t="shared" si="984"/>
        <v>b</v>
      </c>
      <c r="C1091" s="6" t="s">
        <v>0</v>
      </c>
      <c r="D1091" s="7" t="s">
        <v>18</v>
      </c>
      <c r="E1091" s="15">
        <v>0</v>
      </c>
      <c r="F1091" s="15">
        <v>0</v>
      </c>
      <c r="G1091" s="15">
        <v>0</v>
      </c>
      <c r="H1091" s="15">
        <v>0</v>
      </c>
      <c r="I1091" s="15">
        <v>0</v>
      </c>
      <c r="J1091" s="210">
        <v>0</v>
      </c>
      <c r="K1091" s="15">
        <f t="shared" si="982"/>
        <v>0</v>
      </c>
      <c r="L1091" s="210">
        <v>0</v>
      </c>
      <c r="M1091" s="15">
        <f t="shared" si="985"/>
        <v>0</v>
      </c>
      <c r="N1091"/>
    </row>
    <row r="1092" spans="2:14" ht="15.75" hidden="1" x14ac:dyDescent="0.25">
      <c r="B1092" s="2" t="str">
        <f t="shared" si="984"/>
        <v>b</v>
      </c>
      <c r="C1092" s="6" t="s">
        <v>0</v>
      </c>
      <c r="D1092" s="7" t="s">
        <v>19</v>
      </c>
      <c r="E1092" s="15">
        <v>0</v>
      </c>
      <c r="F1092" s="15">
        <v>0</v>
      </c>
      <c r="G1092" s="15">
        <v>0</v>
      </c>
      <c r="H1092" s="15">
        <v>0</v>
      </c>
      <c r="I1092" s="15">
        <v>0</v>
      </c>
      <c r="J1092" s="210">
        <v>0</v>
      </c>
      <c r="K1092" s="15">
        <f t="shared" si="982"/>
        <v>0</v>
      </c>
      <c r="L1092" s="210">
        <v>0</v>
      </c>
      <c r="M1092" s="15">
        <f t="shared" si="985"/>
        <v>0</v>
      </c>
      <c r="N1092"/>
    </row>
    <row r="1093" spans="2:14" ht="144" x14ac:dyDescent="0.25">
      <c r="B1093" s="2" t="str">
        <f t="shared" si="984"/>
        <v>a</v>
      </c>
      <c r="C1093" s="24" t="s">
        <v>143</v>
      </c>
      <c r="D1093" s="25" t="s">
        <v>144</v>
      </c>
      <c r="E1093" s="13">
        <f t="shared" ref="E1093" si="1060">E1096+E1106+E1107+E1108</f>
        <v>2415</v>
      </c>
      <c r="F1093" s="13">
        <f t="shared" ref="F1093:I1093" si="1061">F1096+F1106+F1107+F1108</f>
        <v>2190</v>
      </c>
      <c r="G1093" s="13">
        <f t="shared" si="1061"/>
        <v>197.10379999999998</v>
      </c>
      <c r="H1093" s="13">
        <f t="shared" si="1061"/>
        <v>3154</v>
      </c>
      <c r="I1093" s="13">
        <f t="shared" si="1061"/>
        <v>3150</v>
      </c>
      <c r="J1093" s="208">
        <f>J1096+J1106+J1107+J1108</f>
        <v>3155</v>
      </c>
      <c r="K1093" s="13">
        <f t="shared" ref="K1093:K1156" si="1062">J1093-I1093</f>
        <v>5</v>
      </c>
      <c r="L1093" s="208">
        <f t="shared" ref="L1093" si="1063">L1096+L1106+L1107+L1108</f>
        <v>3155</v>
      </c>
      <c r="M1093" s="13">
        <f t="shared" si="985"/>
        <v>0</v>
      </c>
    </row>
    <row r="1094" spans="2:14" ht="15.75" hidden="1" x14ac:dyDescent="0.25">
      <c r="B1094" s="2" t="str">
        <f t="shared" ref="B1094:B1157" si="1064">IF((E1094+F1094+G1094+I1094++J1094+K1094+L1094)&gt;0,"a","b")</f>
        <v>b</v>
      </c>
      <c r="C1094" s="4" t="s">
        <v>0</v>
      </c>
      <c r="D1094" s="5" t="s">
        <v>5</v>
      </c>
      <c r="E1094" s="14">
        <v>0</v>
      </c>
      <c r="F1094" s="14">
        <v>0</v>
      </c>
      <c r="G1094" s="14">
        <v>0</v>
      </c>
      <c r="H1094" s="14">
        <v>0</v>
      </c>
      <c r="I1094" s="14">
        <v>0</v>
      </c>
      <c r="J1094" s="209">
        <v>0</v>
      </c>
      <c r="K1094" s="14">
        <f t="shared" si="1062"/>
        <v>0</v>
      </c>
      <c r="L1094" s="209">
        <v>0</v>
      </c>
      <c r="M1094" s="14">
        <f t="shared" ref="M1094:M1157" si="1065">L1094-J1094</f>
        <v>0</v>
      </c>
      <c r="N1094"/>
    </row>
    <row r="1095" spans="2:14" ht="15.75" hidden="1" x14ac:dyDescent="0.25">
      <c r="B1095" s="2" t="str">
        <f t="shared" si="1064"/>
        <v>b</v>
      </c>
      <c r="C1095" s="4" t="s">
        <v>0</v>
      </c>
      <c r="D1095" s="5" t="s">
        <v>6</v>
      </c>
      <c r="E1095" s="14">
        <v>0</v>
      </c>
      <c r="F1095" s="14">
        <v>0</v>
      </c>
      <c r="G1095" s="14">
        <v>0</v>
      </c>
      <c r="H1095" s="14">
        <v>0</v>
      </c>
      <c r="I1095" s="14">
        <v>0</v>
      </c>
      <c r="J1095" s="209">
        <v>0</v>
      </c>
      <c r="K1095" s="14">
        <f t="shared" si="1062"/>
        <v>0</v>
      </c>
      <c r="L1095" s="209">
        <v>0</v>
      </c>
      <c r="M1095" s="14">
        <f t="shared" si="1065"/>
        <v>0</v>
      </c>
      <c r="N1095"/>
    </row>
    <row r="1096" spans="2:14" ht="18" x14ac:dyDescent="0.25">
      <c r="B1096" s="2" t="str">
        <f t="shared" si="1064"/>
        <v>a</v>
      </c>
      <c r="C1096" s="28" t="s">
        <v>0</v>
      </c>
      <c r="D1096" s="29" t="s">
        <v>7</v>
      </c>
      <c r="E1096" s="15">
        <f t="shared" ref="E1096" si="1066">E1097+E1098+E1099+E1100+E1101+E1102+E1103</f>
        <v>2415</v>
      </c>
      <c r="F1096" s="15">
        <f t="shared" ref="F1096:I1096" si="1067">F1097+F1098+F1099+F1100+F1101+F1102+F1103</f>
        <v>2190</v>
      </c>
      <c r="G1096" s="15">
        <f t="shared" si="1067"/>
        <v>197.10379999999998</v>
      </c>
      <c r="H1096" s="15">
        <f t="shared" si="1067"/>
        <v>3154</v>
      </c>
      <c r="I1096" s="15">
        <f t="shared" si="1067"/>
        <v>3150</v>
      </c>
      <c r="J1096" s="210">
        <f>J1097+J1098+J1099+J1100+J1101+J1102+J1103</f>
        <v>3155</v>
      </c>
      <c r="K1096" s="15">
        <f t="shared" si="1062"/>
        <v>5</v>
      </c>
      <c r="L1096" s="210">
        <f t="shared" ref="L1096" si="1068">L1097+L1098+L1099+L1100+L1101+L1102+L1103</f>
        <v>3155</v>
      </c>
      <c r="M1096" s="15">
        <f t="shared" si="1065"/>
        <v>0</v>
      </c>
    </row>
    <row r="1097" spans="2:14" ht="15.75" hidden="1" x14ac:dyDescent="0.25">
      <c r="B1097" s="2" t="str">
        <f t="shared" si="1064"/>
        <v>b</v>
      </c>
      <c r="C1097" s="8" t="s">
        <v>0</v>
      </c>
      <c r="D1097" s="9" t="s">
        <v>8</v>
      </c>
      <c r="E1097" s="16">
        <v>0</v>
      </c>
      <c r="F1097" s="16">
        <v>0</v>
      </c>
      <c r="G1097" s="16">
        <v>0</v>
      </c>
      <c r="H1097" s="16">
        <v>0</v>
      </c>
      <c r="I1097" s="16">
        <v>0</v>
      </c>
      <c r="J1097" s="211">
        <v>0</v>
      </c>
      <c r="K1097" s="16">
        <f t="shared" si="1062"/>
        <v>0</v>
      </c>
      <c r="L1097" s="211">
        <v>0</v>
      </c>
      <c r="M1097" s="16">
        <f t="shared" si="1065"/>
        <v>0</v>
      </c>
      <c r="N1097"/>
    </row>
    <row r="1098" spans="2:14" ht="18" x14ac:dyDescent="0.25">
      <c r="B1098" s="2" t="str">
        <f t="shared" si="1064"/>
        <v>a</v>
      </c>
      <c r="C1098" s="30" t="s">
        <v>0</v>
      </c>
      <c r="D1098" s="31" t="s">
        <v>9</v>
      </c>
      <c r="E1098" s="16">
        <v>2415</v>
      </c>
      <c r="F1098" s="16">
        <v>2190</v>
      </c>
      <c r="G1098" s="16">
        <v>197.10379999999998</v>
      </c>
      <c r="H1098" s="16">
        <v>3154</v>
      </c>
      <c r="I1098" s="16">
        <v>3150</v>
      </c>
      <c r="J1098" s="211">
        <f>2420+735</f>
        <v>3155</v>
      </c>
      <c r="K1098" s="16">
        <f t="shared" si="1062"/>
        <v>5</v>
      </c>
      <c r="L1098" s="211">
        <v>3155</v>
      </c>
      <c r="M1098" s="16">
        <f t="shared" si="1065"/>
        <v>0</v>
      </c>
    </row>
    <row r="1099" spans="2:14" ht="15.75" hidden="1" x14ac:dyDescent="0.25">
      <c r="B1099" s="2" t="str">
        <f t="shared" si="1064"/>
        <v>b</v>
      </c>
      <c r="C1099" s="8" t="s">
        <v>0</v>
      </c>
      <c r="D1099" s="9" t="s">
        <v>10</v>
      </c>
      <c r="E1099" s="16">
        <v>0</v>
      </c>
      <c r="F1099" s="16">
        <v>0</v>
      </c>
      <c r="G1099" s="16">
        <v>0</v>
      </c>
      <c r="H1099" s="16">
        <v>0</v>
      </c>
      <c r="I1099" s="16">
        <v>0</v>
      </c>
      <c r="J1099" s="211">
        <v>0</v>
      </c>
      <c r="K1099" s="16">
        <f t="shared" si="1062"/>
        <v>0</v>
      </c>
      <c r="L1099" s="211">
        <v>0</v>
      </c>
      <c r="M1099" s="16">
        <f t="shared" si="1065"/>
        <v>0</v>
      </c>
      <c r="N1099"/>
    </row>
    <row r="1100" spans="2:14" ht="15.75" hidden="1" x14ac:dyDescent="0.25">
      <c r="B1100" s="2" t="str">
        <f t="shared" si="1064"/>
        <v>b</v>
      </c>
      <c r="C1100" s="8" t="s">
        <v>0</v>
      </c>
      <c r="D1100" s="9" t="s">
        <v>11</v>
      </c>
      <c r="E1100" s="16">
        <v>0</v>
      </c>
      <c r="F1100" s="16">
        <v>0</v>
      </c>
      <c r="G1100" s="16">
        <v>0</v>
      </c>
      <c r="H1100" s="16">
        <v>0</v>
      </c>
      <c r="I1100" s="16">
        <v>0</v>
      </c>
      <c r="J1100" s="211">
        <v>0</v>
      </c>
      <c r="K1100" s="16">
        <f t="shared" si="1062"/>
        <v>0</v>
      </c>
      <c r="L1100" s="211">
        <v>0</v>
      </c>
      <c r="M1100" s="16">
        <f t="shared" si="1065"/>
        <v>0</v>
      </c>
      <c r="N1100"/>
    </row>
    <row r="1101" spans="2:14" ht="15.75" hidden="1" x14ac:dyDescent="0.25">
      <c r="B1101" s="2" t="str">
        <f t="shared" si="1064"/>
        <v>b</v>
      </c>
      <c r="C1101" s="8" t="s">
        <v>0</v>
      </c>
      <c r="D1101" s="9" t="s">
        <v>12</v>
      </c>
      <c r="E1101" s="16">
        <v>0</v>
      </c>
      <c r="F1101" s="16">
        <v>0</v>
      </c>
      <c r="G1101" s="16">
        <v>0</v>
      </c>
      <c r="H1101" s="16">
        <v>0</v>
      </c>
      <c r="I1101" s="16">
        <v>0</v>
      </c>
      <c r="J1101" s="211">
        <v>0</v>
      </c>
      <c r="K1101" s="16">
        <f t="shared" si="1062"/>
        <v>0</v>
      </c>
      <c r="L1101" s="211">
        <v>0</v>
      </c>
      <c r="M1101" s="16">
        <f t="shared" si="1065"/>
        <v>0</v>
      </c>
      <c r="N1101"/>
    </row>
    <row r="1102" spans="2:14" ht="15.75" hidden="1" x14ac:dyDescent="0.25">
      <c r="B1102" s="2" t="str">
        <f t="shared" si="1064"/>
        <v>b</v>
      </c>
      <c r="C1102" s="8" t="s">
        <v>0</v>
      </c>
      <c r="D1102" s="9" t="s">
        <v>13</v>
      </c>
      <c r="E1102" s="16">
        <v>0</v>
      </c>
      <c r="F1102" s="16">
        <v>0</v>
      </c>
      <c r="G1102" s="16">
        <v>0</v>
      </c>
      <c r="H1102" s="16">
        <v>0</v>
      </c>
      <c r="I1102" s="16">
        <v>0</v>
      </c>
      <c r="J1102" s="211">
        <v>0</v>
      </c>
      <c r="K1102" s="16">
        <f t="shared" si="1062"/>
        <v>0</v>
      </c>
      <c r="L1102" s="211">
        <v>0</v>
      </c>
      <c r="M1102" s="16">
        <f t="shared" si="1065"/>
        <v>0</v>
      </c>
      <c r="N1102"/>
    </row>
    <row r="1103" spans="2:14" ht="15.75" hidden="1" x14ac:dyDescent="0.25">
      <c r="B1103" s="2" t="str">
        <f t="shared" si="1064"/>
        <v>b</v>
      </c>
      <c r="C1103" s="8" t="s">
        <v>0</v>
      </c>
      <c r="D1103" s="9" t="s">
        <v>14</v>
      </c>
      <c r="E1103" s="16">
        <f t="shared" ref="E1103" si="1069">E1104+E1105</f>
        <v>0</v>
      </c>
      <c r="F1103" s="16">
        <f t="shared" ref="F1103:I1103" si="1070">F1104+F1105</f>
        <v>0</v>
      </c>
      <c r="G1103" s="16">
        <f t="shared" si="1070"/>
        <v>0</v>
      </c>
      <c r="H1103" s="16">
        <f t="shared" si="1070"/>
        <v>0</v>
      </c>
      <c r="I1103" s="16">
        <f t="shared" si="1070"/>
        <v>0</v>
      </c>
      <c r="J1103" s="211">
        <f>J1104+J1105</f>
        <v>0</v>
      </c>
      <c r="K1103" s="16">
        <f t="shared" si="1062"/>
        <v>0</v>
      </c>
      <c r="L1103" s="211">
        <f t="shared" ref="L1103" si="1071">L1104+L1105</f>
        <v>0</v>
      </c>
      <c r="M1103" s="16">
        <f t="shared" si="1065"/>
        <v>0</v>
      </c>
      <c r="N1103"/>
    </row>
    <row r="1104" spans="2:14" ht="30" hidden="1" x14ac:dyDescent="0.25">
      <c r="B1104" s="2" t="str">
        <f t="shared" si="1064"/>
        <v>b</v>
      </c>
      <c r="C1104" s="10" t="s">
        <v>0</v>
      </c>
      <c r="D1104" s="11" t="s">
        <v>15</v>
      </c>
      <c r="E1104" s="17">
        <v>0</v>
      </c>
      <c r="F1104" s="17">
        <v>0</v>
      </c>
      <c r="G1104" s="17">
        <v>0</v>
      </c>
      <c r="H1104" s="17">
        <v>0</v>
      </c>
      <c r="I1104" s="17">
        <v>0</v>
      </c>
      <c r="J1104" s="212">
        <v>0</v>
      </c>
      <c r="K1104" s="17">
        <f t="shared" si="1062"/>
        <v>0</v>
      </c>
      <c r="L1104" s="212">
        <v>0</v>
      </c>
      <c r="M1104" s="17">
        <f t="shared" si="1065"/>
        <v>0</v>
      </c>
      <c r="N1104"/>
    </row>
    <row r="1105" spans="2:14" ht="30" hidden="1" x14ac:dyDescent="0.25">
      <c r="B1105" s="2" t="str">
        <f t="shared" si="1064"/>
        <v>b</v>
      </c>
      <c r="C1105" s="10" t="s">
        <v>0</v>
      </c>
      <c r="D1105" s="11" t="s">
        <v>16</v>
      </c>
      <c r="E1105" s="17">
        <v>0</v>
      </c>
      <c r="F1105" s="17">
        <v>0</v>
      </c>
      <c r="G1105" s="17">
        <v>0</v>
      </c>
      <c r="H1105" s="17">
        <v>0</v>
      </c>
      <c r="I1105" s="17">
        <v>0</v>
      </c>
      <c r="J1105" s="212">
        <v>0</v>
      </c>
      <c r="K1105" s="17">
        <f t="shared" si="1062"/>
        <v>0</v>
      </c>
      <c r="L1105" s="212">
        <v>0</v>
      </c>
      <c r="M1105" s="17">
        <f t="shared" si="1065"/>
        <v>0</v>
      </c>
      <c r="N1105"/>
    </row>
    <row r="1106" spans="2:14" ht="15.75" hidden="1" x14ac:dyDescent="0.25">
      <c r="B1106" s="2" t="str">
        <f t="shared" si="1064"/>
        <v>b</v>
      </c>
      <c r="C1106" s="6" t="s">
        <v>0</v>
      </c>
      <c r="D1106" s="7" t="s">
        <v>17</v>
      </c>
      <c r="E1106" s="15">
        <v>0</v>
      </c>
      <c r="F1106" s="15">
        <v>0</v>
      </c>
      <c r="G1106" s="15">
        <v>0</v>
      </c>
      <c r="H1106" s="15">
        <v>0</v>
      </c>
      <c r="I1106" s="15">
        <v>0</v>
      </c>
      <c r="J1106" s="210">
        <v>0</v>
      </c>
      <c r="K1106" s="15">
        <f t="shared" si="1062"/>
        <v>0</v>
      </c>
      <c r="L1106" s="210">
        <v>0</v>
      </c>
      <c r="M1106" s="15">
        <f t="shared" si="1065"/>
        <v>0</v>
      </c>
      <c r="N1106"/>
    </row>
    <row r="1107" spans="2:14" ht="15.75" hidden="1" x14ac:dyDescent="0.25">
      <c r="B1107" s="2" t="str">
        <f t="shared" si="1064"/>
        <v>b</v>
      </c>
      <c r="C1107" s="6" t="s">
        <v>0</v>
      </c>
      <c r="D1107" s="7" t="s">
        <v>18</v>
      </c>
      <c r="E1107" s="15">
        <v>0</v>
      </c>
      <c r="F1107" s="15">
        <v>0</v>
      </c>
      <c r="G1107" s="15">
        <v>0</v>
      </c>
      <c r="H1107" s="15">
        <v>0</v>
      </c>
      <c r="I1107" s="15">
        <v>0</v>
      </c>
      <c r="J1107" s="210">
        <v>0</v>
      </c>
      <c r="K1107" s="15">
        <f t="shared" si="1062"/>
        <v>0</v>
      </c>
      <c r="L1107" s="210">
        <v>0</v>
      </c>
      <c r="M1107" s="15">
        <f t="shared" si="1065"/>
        <v>0</v>
      </c>
      <c r="N1107"/>
    </row>
    <row r="1108" spans="2:14" ht="15.75" hidden="1" x14ac:dyDescent="0.25">
      <c r="B1108" s="2" t="str">
        <f t="shared" si="1064"/>
        <v>b</v>
      </c>
      <c r="C1108" s="6" t="s">
        <v>0</v>
      </c>
      <c r="D1108" s="7" t="s">
        <v>19</v>
      </c>
      <c r="E1108" s="15">
        <v>0</v>
      </c>
      <c r="F1108" s="15">
        <v>0</v>
      </c>
      <c r="G1108" s="15">
        <v>0</v>
      </c>
      <c r="H1108" s="15">
        <v>0</v>
      </c>
      <c r="I1108" s="15">
        <v>0</v>
      </c>
      <c r="J1108" s="210">
        <v>0</v>
      </c>
      <c r="K1108" s="15">
        <f t="shared" si="1062"/>
        <v>0</v>
      </c>
      <c r="L1108" s="210">
        <v>0</v>
      </c>
      <c r="M1108" s="15">
        <f t="shared" si="1065"/>
        <v>0</v>
      </c>
      <c r="N1108"/>
    </row>
    <row r="1109" spans="2:14" ht="18" x14ac:dyDescent="0.25">
      <c r="B1109" s="2" t="str">
        <f t="shared" si="1064"/>
        <v>a</v>
      </c>
      <c r="C1109" s="24" t="s">
        <v>145</v>
      </c>
      <c r="D1109" s="25" t="s">
        <v>146</v>
      </c>
      <c r="E1109" s="13">
        <f t="shared" ref="E1109" si="1072">E1125+E1141</f>
        <v>8000</v>
      </c>
      <c r="F1109" s="13">
        <f t="shared" ref="F1109:I1109" si="1073">F1125+F1141</f>
        <v>7778.85</v>
      </c>
      <c r="G1109" s="13">
        <f t="shared" si="1073"/>
        <v>6054.5242099999996</v>
      </c>
      <c r="H1109" s="13">
        <f t="shared" si="1073"/>
        <v>8000</v>
      </c>
      <c r="I1109" s="13">
        <f t="shared" si="1073"/>
        <v>8000</v>
      </c>
      <c r="J1109" s="208">
        <f t="shared" ref="J1109:J1124" si="1074">J1125+J1141</f>
        <v>8000</v>
      </c>
      <c r="K1109" s="13">
        <f t="shared" si="1062"/>
        <v>0</v>
      </c>
      <c r="L1109" s="208">
        <f t="shared" ref="L1109" si="1075">L1125+L1141</f>
        <v>8000</v>
      </c>
      <c r="M1109" s="13">
        <f t="shared" si="1065"/>
        <v>0</v>
      </c>
    </row>
    <row r="1110" spans="2:14" ht="15.75" hidden="1" x14ac:dyDescent="0.25">
      <c r="B1110" s="2" t="str">
        <f t="shared" si="1064"/>
        <v>b</v>
      </c>
      <c r="C1110" s="4" t="s">
        <v>0</v>
      </c>
      <c r="D1110" s="5" t="s">
        <v>5</v>
      </c>
      <c r="E1110" s="14">
        <f t="shared" ref="E1110" si="1076">E1126+E1142</f>
        <v>0</v>
      </c>
      <c r="F1110" s="14">
        <f t="shared" ref="F1110:G1110" si="1077">F1126+F1142</f>
        <v>0</v>
      </c>
      <c r="G1110" s="14">
        <f t="shared" si="1077"/>
        <v>0</v>
      </c>
      <c r="H1110" s="14">
        <f t="shared" ref="H1110:I1124" si="1078">H1126+H1142</f>
        <v>0</v>
      </c>
      <c r="I1110" s="14">
        <f t="shared" si="1078"/>
        <v>0</v>
      </c>
      <c r="J1110" s="209">
        <f t="shared" si="1074"/>
        <v>0</v>
      </c>
      <c r="K1110" s="14">
        <f t="shared" si="1062"/>
        <v>0</v>
      </c>
      <c r="L1110" s="209">
        <f t="shared" ref="L1110" si="1079">L1126+L1142</f>
        <v>0</v>
      </c>
      <c r="M1110" s="14">
        <f t="shared" si="1065"/>
        <v>0</v>
      </c>
      <c r="N1110"/>
    </row>
    <row r="1111" spans="2:14" ht="15.75" hidden="1" x14ac:dyDescent="0.25">
      <c r="B1111" s="2" t="str">
        <f t="shared" si="1064"/>
        <v>b</v>
      </c>
      <c r="C1111" s="4" t="s">
        <v>0</v>
      </c>
      <c r="D1111" s="5" t="s">
        <v>6</v>
      </c>
      <c r="E1111" s="14">
        <f t="shared" ref="E1111" si="1080">E1127+E1143</f>
        <v>0</v>
      </c>
      <c r="F1111" s="14">
        <f t="shared" ref="F1111:G1111" si="1081">F1127+F1143</f>
        <v>0</v>
      </c>
      <c r="G1111" s="14">
        <f t="shared" si="1081"/>
        <v>0</v>
      </c>
      <c r="H1111" s="14">
        <f t="shared" si="1078"/>
        <v>0</v>
      </c>
      <c r="I1111" s="14">
        <f t="shared" si="1078"/>
        <v>0</v>
      </c>
      <c r="J1111" s="209">
        <f t="shared" si="1074"/>
        <v>0</v>
      </c>
      <c r="K1111" s="14">
        <f t="shared" si="1062"/>
        <v>0</v>
      </c>
      <c r="L1111" s="209">
        <f t="shared" ref="L1111" si="1082">L1127+L1143</f>
        <v>0</v>
      </c>
      <c r="M1111" s="14">
        <f t="shared" si="1065"/>
        <v>0</v>
      </c>
      <c r="N1111"/>
    </row>
    <row r="1112" spans="2:14" ht="18" x14ac:dyDescent="0.25">
      <c r="B1112" s="2" t="str">
        <f t="shared" si="1064"/>
        <v>a</v>
      </c>
      <c r="C1112" s="28" t="s">
        <v>0</v>
      </c>
      <c r="D1112" s="29" t="s">
        <v>7</v>
      </c>
      <c r="E1112" s="15">
        <f t="shared" ref="E1112" si="1083">E1128+E1144</f>
        <v>8000</v>
      </c>
      <c r="F1112" s="15">
        <f t="shared" ref="F1112:G1112" si="1084">F1128+F1144</f>
        <v>7778.85</v>
      </c>
      <c r="G1112" s="15">
        <f t="shared" si="1084"/>
        <v>6054.5242099999996</v>
      </c>
      <c r="H1112" s="15">
        <f t="shared" si="1078"/>
        <v>8000</v>
      </c>
      <c r="I1112" s="15">
        <f t="shared" si="1078"/>
        <v>8000</v>
      </c>
      <c r="J1112" s="210">
        <f t="shared" si="1074"/>
        <v>8000</v>
      </c>
      <c r="K1112" s="15">
        <f t="shared" si="1062"/>
        <v>0</v>
      </c>
      <c r="L1112" s="210">
        <f t="shared" ref="L1112" si="1085">L1128+L1144</f>
        <v>8000</v>
      </c>
      <c r="M1112" s="15">
        <f t="shared" si="1065"/>
        <v>0</v>
      </c>
    </row>
    <row r="1113" spans="2:14" ht="15.75" hidden="1" x14ac:dyDescent="0.25">
      <c r="B1113" s="2" t="str">
        <f t="shared" si="1064"/>
        <v>b</v>
      </c>
      <c r="C1113" s="8" t="s">
        <v>0</v>
      </c>
      <c r="D1113" s="9" t="s">
        <v>8</v>
      </c>
      <c r="E1113" s="16">
        <f t="shared" ref="E1113" si="1086">E1129+E1145</f>
        <v>0</v>
      </c>
      <c r="F1113" s="16">
        <f t="shared" ref="F1113:G1113" si="1087">F1129+F1145</f>
        <v>0</v>
      </c>
      <c r="G1113" s="16">
        <f t="shared" si="1087"/>
        <v>0</v>
      </c>
      <c r="H1113" s="16">
        <f t="shared" si="1078"/>
        <v>0</v>
      </c>
      <c r="I1113" s="16">
        <f t="shared" si="1078"/>
        <v>0</v>
      </c>
      <c r="J1113" s="211">
        <f t="shared" si="1074"/>
        <v>0</v>
      </c>
      <c r="K1113" s="16">
        <f t="shared" si="1062"/>
        <v>0</v>
      </c>
      <c r="L1113" s="211">
        <f t="shared" ref="L1113" si="1088">L1129+L1145</f>
        <v>0</v>
      </c>
      <c r="M1113" s="16">
        <f t="shared" si="1065"/>
        <v>0</v>
      </c>
      <c r="N1113"/>
    </row>
    <row r="1114" spans="2:14" ht="18" x14ac:dyDescent="0.25">
      <c r="B1114" s="2" t="str">
        <f t="shared" si="1064"/>
        <v>a</v>
      </c>
      <c r="C1114" s="30" t="s">
        <v>0</v>
      </c>
      <c r="D1114" s="31" t="s">
        <v>9</v>
      </c>
      <c r="E1114" s="16">
        <f t="shared" ref="E1114" si="1089">E1130+E1146</f>
        <v>154</v>
      </c>
      <c r="F1114" s="16">
        <f t="shared" ref="F1114:G1114" si="1090">F1130+F1146</f>
        <v>168.85</v>
      </c>
      <c r="G1114" s="16">
        <f t="shared" si="1090"/>
        <v>77.984999999999999</v>
      </c>
      <c r="H1114" s="16">
        <f t="shared" si="1078"/>
        <v>100</v>
      </c>
      <c r="I1114" s="16">
        <f t="shared" si="1078"/>
        <v>100</v>
      </c>
      <c r="J1114" s="211">
        <f t="shared" si="1074"/>
        <v>100</v>
      </c>
      <c r="K1114" s="16">
        <f t="shared" si="1062"/>
        <v>0</v>
      </c>
      <c r="L1114" s="211">
        <f t="shared" ref="L1114" si="1091">L1130+L1146</f>
        <v>100</v>
      </c>
      <c r="M1114" s="16">
        <f t="shared" si="1065"/>
        <v>0</v>
      </c>
    </row>
    <row r="1115" spans="2:14" ht="15.75" hidden="1" x14ac:dyDescent="0.25">
      <c r="B1115" s="2" t="str">
        <f t="shared" si="1064"/>
        <v>b</v>
      </c>
      <c r="C1115" s="8" t="s">
        <v>0</v>
      </c>
      <c r="D1115" s="9" t="s">
        <v>10</v>
      </c>
      <c r="E1115" s="16">
        <f t="shared" ref="E1115" si="1092">E1131+E1147</f>
        <v>0</v>
      </c>
      <c r="F1115" s="16">
        <f t="shared" ref="F1115:G1115" si="1093">F1131+F1147</f>
        <v>0</v>
      </c>
      <c r="G1115" s="16">
        <f t="shared" si="1093"/>
        <v>0</v>
      </c>
      <c r="H1115" s="16">
        <f t="shared" si="1078"/>
        <v>0</v>
      </c>
      <c r="I1115" s="16">
        <f t="shared" si="1078"/>
        <v>0</v>
      </c>
      <c r="J1115" s="211">
        <f t="shared" si="1074"/>
        <v>0</v>
      </c>
      <c r="K1115" s="16">
        <f t="shared" si="1062"/>
        <v>0</v>
      </c>
      <c r="L1115" s="211">
        <f t="shared" ref="L1115" si="1094">L1131+L1147</f>
        <v>0</v>
      </c>
      <c r="M1115" s="16">
        <f t="shared" si="1065"/>
        <v>0</v>
      </c>
      <c r="N1115"/>
    </row>
    <row r="1116" spans="2:14" ht="15.75" hidden="1" x14ac:dyDescent="0.25">
      <c r="B1116" s="2" t="str">
        <f t="shared" si="1064"/>
        <v>b</v>
      </c>
      <c r="C1116" s="8" t="s">
        <v>0</v>
      </c>
      <c r="D1116" s="9" t="s">
        <v>11</v>
      </c>
      <c r="E1116" s="16">
        <f t="shared" ref="E1116" si="1095">E1132+E1148</f>
        <v>0</v>
      </c>
      <c r="F1116" s="16">
        <f t="shared" ref="F1116:G1116" si="1096">F1132+F1148</f>
        <v>0</v>
      </c>
      <c r="G1116" s="16">
        <f t="shared" si="1096"/>
        <v>0</v>
      </c>
      <c r="H1116" s="16">
        <f t="shared" si="1078"/>
        <v>0</v>
      </c>
      <c r="I1116" s="16">
        <f t="shared" si="1078"/>
        <v>0</v>
      </c>
      <c r="J1116" s="211">
        <f t="shared" si="1074"/>
        <v>0</v>
      </c>
      <c r="K1116" s="16">
        <f t="shared" si="1062"/>
        <v>0</v>
      </c>
      <c r="L1116" s="211">
        <f t="shared" ref="L1116" si="1097">L1132+L1148</f>
        <v>0</v>
      </c>
      <c r="M1116" s="16">
        <f t="shared" si="1065"/>
        <v>0</v>
      </c>
      <c r="N1116"/>
    </row>
    <row r="1117" spans="2:14" ht="15.75" hidden="1" x14ac:dyDescent="0.25">
      <c r="B1117" s="2" t="str">
        <f t="shared" si="1064"/>
        <v>b</v>
      </c>
      <c r="C1117" s="8" t="s">
        <v>0</v>
      </c>
      <c r="D1117" s="9" t="s">
        <v>12</v>
      </c>
      <c r="E1117" s="16">
        <f t="shared" ref="E1117" si="1098">E1133+E1149</f>
        <v>0</v>
      </c>
      <c r="F1117" s="16">
        <f t="shared" ref="F1117:G1117" si="1099">F1133+F1149</f>
        <v>0</v>
      </c>
      <c r="G1117" s="16">
        <f t="shared" si="1099"/>
        <v>0</v>
      </c>
      <c r="H1117" s="16">
        <f t="shared" si="1078"/>
        <v>0</v>
      </c>
      <c r="I1117" s="16">
        <f t="shared" si="1078"/>
        <v>0</v>
      </c>
      <c r="J1117" s="211">
        <f t="shared" si="1074"/>
        <v>0</v>
      </c>
      <c r="K1117" s="16">
        <f t="shared" si="1062"/>
        <v>0</v>
      </c>
      <c r="L1117" s="211">
        <f t="shared" ref="L1117" si="1100">L1133+L1149</f>
        <v>0</v>
      </c>
      <c r="M1117" s="16">
        <f t="shared" si="1065"/>
        <v>0</v>
      </c>
      <c r="N1117"/>
    </row>
    <row r="1118" spans="2:14" ht="18" x14ac:dyDescent="0.25">
      <c r="B1118" s="2" t="str">
        <f t="shared" si="1064"/>
        <v>a</v>
      </c>
      <c r="C1118" s="30" t="s">
        <v>0</v>
      </c>
      <c r="D1118" s="31" t="s">
        <v>13</v>
      </c>
      <c r="E1118" s="16">
        <f t="shared" ref="E1118" si="1101">E1134+E1150</f>
        <v>7846</v>
      </c>
      <c r="F1118" s="16">
        <f t="shared" ref="F1118:G1118" si="1102">F1134+F1150</f>
        <v>7610</v>
      </c>
      <c r="G1118" s="16">
        <f t="shared" si="1102"/>
        <v>5976.5392099999999</v>
      </c>
      <c r="H1118" s="16">
        <f t="shared" si="1078"/>
        <v>7900</v>
      </c>
      <c r="I1118" s="16">
        <f t="shared" si="1078"/>
        <v>7900</v>
      </c>
      <c r="J1118" s="211">
        <f t="shared" si="1074"/>
        <v>7900</v>
      </c>
      <c r="K1118" s="16">
        <f t="shared" si="1062"/>
        <v>0</v>
      </c>
      <c r="L1118" s="211">
        <f t="shared" ref="L1118" si="1103">L1134+L1150</f>
        <v>7900</v>
      </c>
      <c r="M1118" s="16">
        <f t="shared" si="1065"/>
        <v>0</v>
      </c>
    </row>
    <row r="1119" spans="2:14" ht="15.75" hidden="1" x14ac:dyDescent="0.25">
      <c r="B1119" s="2" t="str">
        <f t="shared" si="1064"/>
        <v>b</v>
      </c>
      <c r="C1119" s="8" t="s">
        <v>0</v>
      </c>
      <c r="D1119" s="9" t="s">
        <v>14</v>
      </c>
      <c r="E1119" s="16">
        <f t="shared" ref="E1119" si="1104">E1135+E1151</f>
        <v>0</v>
      </c>
      <c r="F1119" s="16">
        <f t="shared" ref="F1119:G1119" si="1105">F1135+F1151</f>
        <v>0</v>
      </c>
      <c r="G1119" s="16">
        <f t="shared" si="1105"/>
        <v>0</v>
      </c>
      <c r="H1119" s="16">
        <f t="shared" si="1078"/>
        <v>0</v>
      </c>
      <c r="I1119" s="16">
        <f t="shared" si="1078"/>
        <v>0</v>
      </c>
      <c r="J1119" s="211">
        <f t="shared" si="1074"/>
        <v>0</v>
      </c>
      <c r="K1119" s="16">
        <f t="shared" si="1062"/>
        <v>0</v>
      </c>
      <c r="L1119" s="211">
        <f t="shared" ref="L1119" si="1106">L1135+L1151</f>
        <v>0</v>
      </c>
      <c r="M1119" s="16">
        <f t="shared" si="1065"/>
        <v>0</v>
      </c>
      <c r="N1119"/>
    </row>
    <row r="1120" spans="2:14" ht="30" hidden="1" x14ac:dyDescent="0.25">
      <c r="B1120" s="2" t="str">
        <f t="shared" si="1064"/>
        <v>b</v>
      </c>
      <c r="C1120" s="10" t="s">
        <v>0</v>
      </c>
      <c r="D1120" s="11" t="s">
        <v>15</v>
      </c>
      <c r="E1120" s="17">
        <f t="shared" ref="E1120" si="1107">E1136+E1152</f>
        <v>0</v>
      </c>
      <c r="F1120" s="17">
        <f t="shared" ref="F1120:G1120" si="1108">F1136+F1152</f>
        <v>0</v>
      </c>
      <c r="G1120" s="17">
        <f t="shared" si="1108"/>
        <v>0</v>
      </c>
      <c r="H1120" s="17">
        <f t="shared" si="1078"/>
        <v>0</v>
      </c>
      <c r="I1120" s="17">
        <f t="shared" si="1078"/>
        <v>0</v>
      </c>
      <c r="J1120" s="212">
        <f t="shared" si="1074"/>
        <v>0</v>
      </c>
      <c r="K1120" s="17">
        <f t="shared" si="1062"/>
        <v>0</v>
      </c>
      <c r="L1120" s="212">
        <f t="shared" ref="L1120" si="1109">L1136+L1152</f>
        <v>0</v>
      </c>
      <c r="M1120" s="17">
        <f t="shared" si="1065"/>
        <v>0</v>
      </c>
      <c r="N1120"/>
    </row>
    <row r="1121" spans="2:15" ht="30" hidden="1" x14ac:dyDescent="0.25">
      <c r="B1121" s="2" t="str">
        <f t="shared" si="1064"/>
        <v>b</v>
      </c>
      <c r="C1121" s="10" t="s">
        <v>0</v>
      </c>
      <c r="D1121" s="11" t="s">
        <v>16</v>
      </c>
      <c r="E1121" s="17">
        <f t="shared" ref="E1121" si="1110">E1137+E1153</f>
        <v>0</v>
      </c>
      <c r="F1121" s="17">
        <f t="shared" ref="F1121:G1121" si="1111">F1137+F1153</f>
        <v>0</v>
      </c>
      <c r="G1121" s="17">
        <f t="shared" si="1111"/>
        <v>0</v>
      </c>
      <c r="H1121" s="17">
        <f t="shared" si="1078"/>
        <v>0</v>
      </c>
      <c r="I1121" s="17">
        <f t="shared" si="1078"/>
        <v>0</v>
      </c>
      <c r="J1121" s="212">
        <f t="shared" si="1074"/>
        <v>0</v>
      </c>
      <c r="K1121" s="17">
        <f t="shared" si="1062"/>
        <v>0</v>
      </c>
      <c r="L1121" s="212">
        <f t="shared" ref="L1121" si="1112">L1137+L1153</f>
        <v>0</v>
      </c>
      <c r="M1121" s="17">
        <f t="shared" si="1065"/>
        <v>0</v>
      </c>
      <c r="N1121"/>
    </row>
    <row r="1122" spans="2:15" ht="15.75" hidden="1" x14ac:dyDescent="0.25">
      <c r="B1122" s="2" t="str">
        <f t="shared" si="1064"/>
        <v>b</v>
      </c>
      <c r="C1122" s="6" t="s">
        <v>0</v>
      </c>
      <c r="D1122" s="7" t="s">
        <v>17</v>
      </c>
      <c r="E1122" s="15">
        <f t="shared" ref="E1122" si="1113">E1138+E1154</f>
        <v>0</v>
      </c>
      <c r="F1122" s="15">
        <f t="shared" ref="F1122:G1122" si="1114">F1138+F1154</f>
        <v>0</v>
      </c>
      <c r="G1122" s="15">
        <f t="shared" si="1114"/>
        <v>0</v>
      </c>
      <c r="H1122" s="15">
        <f t="shared" si="1078"/>
        <v>0</v>
      </c>
      <c r="I1122" s="15">
        <f t="shared" si="1078"/>
        <v>0</v>
      </c>
      <c r="J1122" s="210">
        <f t="shared" si="1074"/>
        <v>0</v>
      </c>
      <c r="K1122" s="15">
        <f t="shared" si="1062"/>
        <v>0</v>
      </c>
      <c r="L1122" s="210">
        <f t="shared" ref="L1122" si="1115">L1138+L1154</f>
        <v>0</v>
      </c>
      <c r="M1122" s="15">
        <f t="shared" si="1065"/>
        <v>0</v>
      </c>
      <c r="N1122"/>
    </row>
    <row r="1123" spans="2:15" ht="15.75" hidden="1" x14ac:dyDescent="0.25">
      <c r="B1123" s="2" t="str">
        <f t="shared" si="1064"/>
        <v>b</v>
      </c>
      <c r="C1123" s="6" t="s">
        <v>0</v>
      </c>
      <c r="D1123" s="7" t="s">
        <v>18</v>
      </c>
      <c r="E1123" s="15">
        <f t="shared" ref="E1123" si="1116">E1139+E1155</f>
        <v>0</v>
      </c>
      <c r="F1123" s="15">
        <f t="shared" ref="F1123:G1123" si="1117">F1139+F1155</f>
        <v>0</v>
      </c>
      <c r="G1123" s="15">
        <f t="shared" si="1117"/>
        <v>0</v>
      </c>
      <c r="H1123" s="15">
        <f t="shared" si="1078"/>
        <v>0</v>
      </c>
      <c r="I1123" s="15">
        <f t="shared" si="1078"/>
        <v>0</v>
      </c>
      <c r="J1123" s="210">
        <f t="shared" si="1074"/>
        <v>0</v>
      </c>
      <c r="K1123" s="15">
        <f t="shared" si="1062"/>
        <v>0</v>
      </c>
      <c r="L1123" s="210">
        <f t="shared" ref="L1123" si="1118">L1139+L1155</f>
        <v>0</v>
      </c>
      <c r="M1123" s="15">
        <f t="shared" si="1065"/>
        <v>0</v>
      </c>
      <c r="N1123"/>
    </row>
    <row r="1124" spans="2:15" ht="15.75" hidden="1" x14ac:dyDescent="0.25">
      <c r="B1124" s="2" t="str">
        <f t="shared" si="1064"/>
        <v>b</v>
      </c>
      <c r="C1124" s="6" t="s">
        <v>0</v>
      </c>
      <c r="D1124" s="7" t="s">
        <v>19</v>
      </c>
      <c r="E1124" s="15">
        <f t="shared" ref="E1124" si="1119">E1140+E1156</f>
        <v>0</v>
      </c>
      <c r="F1124" s="15">
        <f t="shared" ref="F1124:G1124" si="1120">F1140+F1156</f>
        <v>0</v>
      </c>
      <c r="G1124" s="15">
        <f t="shared" si="1120"/>
        <v>0</v>
      </c>
      <c r="H1124" s="15">
        <f t="shared" si="1078"/>
        <v>0</v>
      </c>
      <c r="I1124" s="15">
        <f t="shared" si="1078"/>
        <v>0</v>
      </c>
      <c r="J1124" s="210">
        <f t="shared" si="1074"/>
        <v>0</v>
      </c>
      <c r="K1124" s="15">
        <f t="shared" si="1062"/>
        <v>0</v>
      </c>
      <c r="L1124" s="210">
        <f t="shared" ref="L1124" si="1121">L1140+L1156</f>
        <v>0</v>
      </c>
      <c r="M1124" s="15">
        <f t="shared" si="1065"/>
        <v>0</v>
      </c>
      <c r="N1124"/>
    </row>
    <row r="1125" spans="2:15" ht="31.5" x14ac:dyDescent="0.25">
      <c r="B1125" s="2" t="str">
        <f t="shared" si="1064"/>
        <v>a</v>
      </c>
      <c r="C1125" s="24" t="s">
        <v>147</v>
      </c>
      <c r="D1125" s="25" t="s">
        <v>146</v>
      </c>
      <c r="E1125" s="13">
        <f t="shared" ref="E1125" si="1122">E1128+E1138+E1139+E1140</f>
        <v>7526</v>
      </c>
      <c r="F1125" s="13">
        <f t="shared" ref="F1125:I1125" si="1123">F1128+F1138+F1139+F1140</f>
        <v>7526</v>
      </c>
      <c r="G1125" s="13">
        <f t="shared" si="1123"/>
        <v>5937.2420099999999</v>
      </c>
      <c r="H1125" s="13">
        <f t="shared" si="1123"/>
        <v>7526</v>
      </c>
      <c r="I1125" s="13">
        <f t="shared" si="1123"/>
        <v>7526</v>
      </c>
      <c r="J1125" s="208">
        <f>J1128+J1138+J1139+J1140</f>
        <v>7526</v>
      </c>
      <c r="K1125" s="13">
        <f t="shared" si="1062"/>
        <v>0</v>
      </c>
      <c r="L1125" s="208">
        <f t="shared" ref="L1125" si="1124">L1128+L1138+L1139+L1140</f>
        <v>7526</v>
      </c>
      <c r="M1125" s="13">
        <f t="shared" si="1065"/>
        <v>0</v>
      </c>
      <c r="O1125" s="2" t="s">
        <v>577</v>
      </c>
    </row>
    <row r="1126" spans="2:15" ht="15.75" hidden="1" x14ac:dyDescent="0.25">
      <c r="B1126" s="2" t="str">
        <f t="shared" si="1064"/>
        <v>b</v>
      </c>
      <c r="C1126" s="4" t="s">
        <v>0</v>
      </c>
      <c r="D1126" s="5" t="s">
        <v>5</v>
      </c>
      <c r="E1126" s="14">
        <v>0</v>
      </c>
      <c r="F1126" s="14">
        <v>0</v>
      </c>
      <c r="G1126" s="14">
        <v>0</v>
      </c>
      <c r="H1126" s="14">
        <v>0</v>
      </c>
      <c r="I1126" s="14">
        <v>0</v>
      </c>
      <c r="J1126" s="209">
        <v>0</v>
      </c>
      <c r="K1126" s="14">
        <f t="shared" si="1062"/>
        <v>0</v>
      </c>
      <c r="L1126" s="209">
        <v>0</v>
      </c>
      <c r="M1126" s="14">
        <f t="shared" si="1065"/>
        <v>0</v>
      </c>
      <c r="N1126"/>
    </row>
    <row r="1127" spans="2:15" ht="15.75" hidden="1" x14ac:dyDescent="0.25">
      <c r="B1127" s="2" t="str">
        <f t="shared" si="1064"/>
        <v>b</v>
      </c>
      <c r="C1127" s="4" t="s">
        <v>0</v>
      </c>
      <c r="D1127" s="5" t="s">
        <v>6</v>
      </c>
      <c r="E1127" s="14">
        <v>0</v>
      </c>
      <c r="F1127" s="14">
        <v>0</v>
      </c>
      <c r="G1127" s="14">
        <v>0</v>
      </c>
      <c r="H1127" s="14">
        <v>0</v>
      </c>
      <c r="I1127" s="14">
        <v>0</v>
      </c>
      <c r="J1127" s="209">
        <v>0</v>
      </c>
      <c r="K1127" s="14">
        <f t="shared" si="1062"/>
        <v>0</v>
      </c>
      <c r="L1127" s="209">
        <v>0</v>
      </c>
      <c r="M1127" s="14">
        <f t="shared" si="1065"/>
        <v>0</v>
      </c>
      <c r="N1127"/>
    </row>
    <row r="1128" spans="2:15" ht="18" x14ac:dyDescent="0.25">
      <c r="B1128" s="2" t="str">
        <f t="shared" si="1064"/>
        <v>a</v>
      </c>
      <c r="C1128" s="28" t="s">
        <v>0</v>
      </c>
      <c r="D1128" s="29" t="s">
        <v>7</v>
      </c>
      <c r="E1128" s="15">
        <f t="shared" ref="E1128" si="1125">E1129+E1130+E1131+E1132+E1133+E1134+E1135</f>
        <v>7526</v>
      </c>
      <c r="F1128" s="15">
        <f t="shared" ref="F1128:I1128" si="1126">F1129+F1130+F1131+F1132+F1133+F1134+F1135</f>
        <v>7526</v>
      </c>
      <c r="G1128" s="15">
        <f t="shared" si="1126"/>
        <v>5937.2420099999999</v>
      </c>
      <c r="H1128" s="15">
        <f t="shared" si="1126"/>
        <v>7526</v>
      </c>
      <c r="I1128" s="15">
        <f t="shared" si="1126"/>
        <v>7526</v>
      </c>
      <c r="J1128" s="210">
        <f>J1129+J1130+J1131+J1132+J1133+J1134+J1135</f>
        <v>7526</v>
      </c>
      <c r="K1128" s="15">
        <f t="shared" si="1062"/>
        <v>0</v>
      </c>
      <c r="L1128" s="210">
        <f t="shared" ref="L1128" si="1127">L1129+L1130+L1131+L1132+L1133+L1134+L1135</f>
        <v>7526</v>
      </c>
      <c r="M1128" s="15">
        <f t="shared" si="1065"/>
        <v>0</v>
      </c>
    </row>
    <row r="1129" spans="2:15" ht="15.75" hidden="1" x14ac:dyDescent="0.25">
      <c r="B1129" s="2" t="str">
        <f t="shared" si="1064"/>
        <v>b</v>
      </c>
      <c r="C1129" s="8" t="s">
        <v>0</v>
      </c>
      <c r="D1129" s="9" t="s">
        <v>8</v>
      </c>
      <c r="E1129" s="16">
        <v>0</v>
      </c>
      <c r="F1129" s="16">
        <v>0</v>
      </c>
      <c r="G1129" s="16">
        <v>0</v>
      </c>
      <c r="H1129" s="16">
        <v>0</v>
      </c>
      <c r="I1129" s="16">
        <v>0</v>
      </c>
      <c r="J1129" s="211">
        <v>0</v>
      </c>
      <c r="K1129" s="16">
        <f t="shared" si="1062"/>
        <v>0</v>
      </c>
      <c r="L1129" s="211">
        <v>0</v>
      </c>
      <c r="M1129" s="16">
        <f t="shared" si="1065"/>
        <v>0</v>
      </c>
      <c r="N1129"/>
    </row>
    <row r="1130" spans="2:15" ht="15.75" x14ac:dyDescent="0.25">
      <c r="B1130" s="2" t="str">
        <f t="shared" si="1064"/>
        <v>a</v>
      </c>
      <c r="C1130" s="8" t="s">
        <v>0</v>
      </c>
      <c r="D1130" s="9" t="s">
        <v>9</v>
      </c>
      <c r="E1130" s="16">
        <v>54</v>
      </c>
      <c r="F1130" s="16">
        <v>81</v>
      </c>
      <c r="G1130" s="16">
        <v>49.5</v>
      </c>
      <c r="H1130" s="16">
        <v>0</v>
      </c>
      <c r="I1130" s="16">
        <v>0</v>
      </c>
      <c r="J1130" s="211">
        <v>0</v>
      </c>
      <c r="K1130" s="16">
        <f t="shared" si="1062"/>
        <v>0</v>
      </c>
      <c r="L1130" s="211">
        <v>0</v>
      </c>
      <c r="M1130" s="16">
        <f t="shared" si="1065"/>
        <v>0</v>
      </c>
    </row>
    <row r="1131" spans="2:15" ht="15.75" hidden="1" x14ac:dyDescent="0.25">
      <c r="B1131" s="2" t="str">
        <f t="shared" si="1064"/>
        <v>b</v>
      </c>
      <c r="C1131" s="8" t="s">
        <v>0</v>
      </c>
      <c r="D1131" s="9" t="s">
        <v>10</v>
      </c>
      <c r="E1131" s="16">
        <v>0</v>
      </c>
      <c r="F1131" s="16">
        <v>0</v>
      </c>
      <c r="G1131" s="16">
        <v>0</v>
      </c>
      <c r="H1131" s="16">
        <v>0</v>
      </c>
      <c r="I1131" s="16">
        <v>0</v>
      </c>
      <c r="J1131" s="211">
        <v>0</v>
      </c>
      <c r="K1131" s="16">
        <f t="shared" si="1062"/>
        <v>0</v>
      </c>
      <c r="L1131" s="211">
        <v>0</v>
      </c>
      <c r="M1131" s="16">
        <f t="shared" si="1065"/>
        <v>0</v>
      </c>
      <c r="N1131"/>
    </row>
    <row r="1132" spans="2:15" ht="15.75" hidden="1" x14ac:dyDescent="0.25">
      <c r="B1132" s="2" t="str">
        <f t="shared" si="1064"/>
        <v>b</v>
      </c>
      <c r="C1132" s="8" t="s">
        <v>0</v>
      </c>
      <c r="D1132" s="9" t="s">
        <v>11</v>
      </c>
      <c r="E1132" s="16">
        <v>0</v>
      </c>
      <c r="F1132" s="16">
        <v>0</v>
      </c>
      <c r="G1132" s="16">
        <v>0</v>
      </c>
      <c r="H1132" s="16">
        <v>0</v>
      </c>
      <c r="I1132" s="16">
        <v>0</v>
      </c>
      <c r="J1132" s="211">
        <v>0</v>
      </c>
      <c r="K1132" s="16">
        <f t="shared" si="1062"/>
        <v>0</v>
      </c>
      <c r="L1132" s="211">
        <v>0</v>
      </c>
      <c r="M1132" s="16">
        <f t="shared" si="1065"/>
        <v>0</v>
      </c>
      <c r="N1132"/>
    </row>
    <row r="1133" spans="2:15" ht="15.75" hidden="1" x14ac:dyDescent="0.25">
      <c r="B1133" s="2" t="str">
        <f t="shared" si="1064"/>
        <v>b</v>
      </c>
      <c r="C1133" s="8" t="s">
        <v>0</v>
      </c>
      <c r="D1133" s="9" t="s">
        <v>12</v>
      </c>
      <c r="E1133" s="16">
        <v>0</v>
      </c>
      <c r="F1133" s="16">
        <v>0</v>
      </c>
      <c r="G1133" s="16">
        <v>0</v>
      </c>
      <c r="H1133" s="16">
        <v>0</v>
      </c>
      <c r="I1133" s="16">
        <v>0</v>
      </c>
      <c r="J1133" s="211">
        <v>0</v>
      </c>
      <c r="K1133" s="16">
        <f t="shared" si="1062"/>
        <v>0</v>
      </c>
      <c r="L1133" s="211">
        <v>0</v>
      </c>
      <c r="M1133" s="16">
        <f t="shared" si="1065"/>
        <v>0</v>
      </c>
      <c r="N1133"/>
    </row>
    <row r="1134" spans="2:15" ht="18" x14ac:dyDescent="0.25">
      <c r="B1134" s="2" t="str">
        <f t="shared" si="1064"/>
        <v>a</v>
      </c>
      <c r="C1134" s="30" t="s">
        <v>0</v>
      </c>
      <c r="D1134" s="31" t="s">
        <v>13</v>
      </c>
      <c r="E1134" s="16">
        <v>7472</v>
      </c>
      <c r="F1134" s="16">
        <v>7445</v>
      </c>
      <c r="G1134" s="16">
        <v>5887.7420099999999</v>
      </c>
      <c r="H1134" s="16">
        <v>7526</v>
      </c>
      <c r="I1134" s="16">
        <v>7526</v>
      </c>
      <c r="J1134" s="211">
        <v>7526</v>
      </c>
      <c r="K1134" s="16">
        <f t="shared" si="1062"/>
        <v>0</v>
      </c>
      <c r="L1134" s="211">
        <v>7526</v>
      </c>
      <c r="M1134" s="16">
        <f t="shared" si="1065"/>
        <v>0</v>
      </c>
    </row>
    <row r="1135" spans="2:15" ht="15.75" hidden="1" x14ac:dyDescent="0.25">
      <c r="B1135" s="2" t="str">
        <f t="shared" si="1064"/>
        <v>b</v>
      </c>
      <c r="C1135" s="8" t="s">
        <v>0</v>
      </c>
      <c r="D1135" s="9" t="s">
        <v>14</v>
      </c>
      <c r="E1135" s="16">
        <f t="shared" ref="E1135" si="1128">E1136+E1137</f>
        <v>0</v>
      </c>
      <c r="F1135" s="16">
        <f t="shared" ref="F1135:I1135" si="1129">F1136+F1137</f>
        <v>0</v>
      </c>
      <c r="G1135" s="16">
        <f t="shared" si="1129"/>
        <v>0</v>
      </c>
      <c r="H1135" s="16">
        <f t="shared" si="1129"/>
        <v>0</v>
      </c>
      <c r="I1135" s="16">
        <f t="shared" si="1129"/>
        <v>0</v>
      </c>
      <c r="J1135" s="211">
        <f>J1136+J1137</f>
        <v>0</v>
      </c>
      <c r="K1135" s="16">
        <f t="shared" si="1062"/>
        <v>0</v>
      </c>
      <c r="L1135" s="211">
        <f t="shared" ref="L1135" si="1130">L1136+L1137</f>
        <v>0</v>
      </c>
      <c r="M1135" s="16">
        <f t="shared" si="1065"/>
        <v>0</v>
      </c>
      <c r="N1135"/>
    </row>
    <row r="1136" spans="2:15" ht="30" hidden="1" x14ac:dyDescent="0.25">
      <c r="B1136" s="2" t="str">
        <f t="shared" si="1064"/>
        <v>b</v>
      </c>
      <c r="C1136" s="10" t="s">
        <v>0</v>
      </c>
      <c r="D1136" s="11" t="s">
        <v>15</v>
      </c>
      <c r="E1136" s="17">
        <v>0</v>
      </c>
      <c r="F1136" s="17">
        <v>0</v>
      </c>
      <c r="G1136" s="17">
        <v>0</v>
      </c>
      <c r="H1136" s="17">
        <v>0</v>
      </c>
      <c r="I1136" s="17">
        <v>0</v>
      </c>
      <c r="J1136" s="212">
        <v>0</v>
      </c>
      <c r="K1136" s="17">
        <f t="shared" si="1062"/>
        <v>0</v>
      </c>
      <c r="L1136" s="212">
        <v>0</v>
      </c>
      <c r="M1136" s="17">
        <f t="shared" si="1065"/>
        <v>0</v>
      </c>
      <c r="N1136"/>
    </row>
    <row r="1137" spans="2:14" ht="30" hidden="1" x14ac:dyDescent="0.25">
      <c r="B1137" s="2" t="str">
        <f t="shared" si="1064"/>
        <v>b</v>
      </c>
      <c r="C1137" s="10" t="s">
        <v>0</v>
      </c>
      <c r="D1137" s="11" t="s">
        <v>16</v>
      </c>
      <c r="E1137" s="17">
        <v>0</v>
      </c>
      <c r="F1137" s="17">
        <v>0</v>
      </c>
      <c r="G1137" s="17">
        <v>0</v>
      </c>
      <c r="H1137" s="17">
        <v>0</v>
      </c>
      <c r="I1137" s="17">
        <v>0</v>
      </c>
      <c r="J1137" s="212">
        <v>0</v>
      </c>
      <c r="K1137" s="17">
        <f t="shared" si="1062"/>
        <v>0</v>
      </c>
      <c r="L1137" s="212">
        <v>0</v>
      </c>
      <c r="M1137" s="17">
        <f t="shared" si="1065"/>
        <v>0</v>
      </c>
      <c r="N1137"/>
    </row>
    <row r="1138" spans="2:14" ht="15.75" hidden="1" x14ac:dyDescent="0.25">
      <c r="B1138" s="2" t="str">
        <f t="shared" si="1064"/>
        <v>b</v>
      </c>
      <c r="C1138" s="6" t="s">
        <v>0</v>
      </c>
      <c r="D1138" s="7" t="s">
        <v>17</v>
      </c>
      <c r="E1138" s="15">
        <v>0</v>
      </c>
      <c r="F1138" s="15">
        <v>0</v>
      </c>
      <c r="G1138" s="15">
        <v>0</v>
      </c>
      <c r="H1138" s="15">
        <v>0</v>
      </c>
      <c r="I1138" s="15">
        <v>0</v>
      </c>
      <c r="J1138" s="210">
        <v>0</v>
      </c>
      <c r="K1138" s="15">
        <f t="shared" si="1062"/>
        <v>0</v>
      </c>
      <c r="L1138" s="210">
        <v>0</v>
      </c>
      <c r="M1138" s="15">
        <f t="shared" si="1065"/>
        <v>0</v>
      </c>
      <c r="N1138"/>
    </row>
    <row r="1139" spans="2:14" ht="15.75" hidden="1" x14ac:dyDescent="0.25">
      <c r="B1139" s="2" t="str">
        <f t="shared" si="1064"/>
        <v>b</v>
      </c>
      <c r="C1139" s="6" t="s">
        <v>0</v>
      </c>
      <c r="D1139" s="7" t="s">
        <v>18</v>
      </c>
      <c r="E1139" s="15">
        <v>0</v>
      </c>
      <c r="F1139" s="15">
        <v>0</v>
      </c>
      <c r="G1139" s="15">
        <v>0</v>
      </c>
      <c r="H1139" s="15">
        <v>0</v>
      </c>
      <c r="I1139" s="15">
        <v>0</v>
      </c>
      <c r="J1139" s="210">
        <v>0</v>
      </c>
      <c r="K1139" s="15">
        <f t="shared" si="1062"/>
        <v>0</v>
      </c>
      <c r="L1139" s="210">
        <v>0</v>
      </c>
      <c r="M1139" s="15">
        <f t="shared" si="1065"/>
        <v>0</v>
      </c>
      <c r="N1139"/>
    </row>
    <row r="1140" spans="2:14" ht="15.75" hidden="1" x14ac:dyDescent="0.25">
      <c r="B1140" s="2" t="str">
        <f t="shared" si="1064"/>
        <v>b</v>
      </c>
      <c r="C1140" s="6" t="s">
        <v>0</v>
      </c>
      <c r="D1140" s="7" t="s">
        <v>19</v>
      </c>
      <c r="E1140" s="15">
        <v>0</v>
      </c>
      <c r="F1140" s="15">
        <v>0</v>
      </c>
      <c r="G1140" s="15">
        <v>0</v>
      </c>
      <c r="H1140" s="15">
        <v>0</v>
      </c>
      <c r="I1140" s="15">
        <v>0</v>
      </c>
      <c r="J1140" s="210">
        <v>0</v>
      </c>
      <c r="K1140" s="15">
        <f t="shared" si="1062"/>
        <v>0</v>
      </c>
      <c r="L1140" s="210">
        <v>0</v>
      </c>
      <c r="M1140" s="15">
        <f t="shared" si="1065"/>
        <v>0</v>
      </c>
      <c r="N1140"/>
    </row>
    <row r="1141" spans="2:14" ht="90" x14ac:dyDescent="0.25">
      <c r="B1141" s="2" t="str">
        <f t="shared" si="1064"/>
        <v>a</v>
      </c>
      <c r="C1141" s="24" t="s">
        <v>148</v>
      </c>
      <c r="D1141" s="25" t="s">
        <v>149</v>
      </c>
      <c r="E1141" s="13">
        <f t="shared" ref="E1141" si="1131">E1144+E1154+E1155+E1156</f>
        <v>474</v>
      </c>
      <c r="F1141" s="13">
        <f t="shared" ref="F1141:I1141" si="1132">F1144+F1154+F1155+F1156</f>
        <v>252.85</v>
      </c>
      <c r="G1141" s="13">
        <f t="shared" si="1132"/>
        <v>117.2822</v>
      </c>
      <c r="H1141" s="13">
        <f t="shared" si="1132"/>
        <v>474</v>
      </c>
      <c r="I1141" s="13">
        <f t="shared" si="1132"/>
        <v>474</v>
      </c>
      <c r="J1141" s="208">
        <f>J1144+J1154+J1155+J1156</f>
        <v>474</v>
      </c>
      <c r="K1141" s="13">
        <f t="shared" si="1062"/>
        <v>0</v>
      </c>
      <c r="L1141" s="208">
        <f t="shared" ref="L1141" si="1133">L1144+L1154+L1155+L1156</f>
        <v>474</v>
      </c>
      <c r="M1141" s="13">
        <f t="shared" si="1065"/>
        <v>0</v>
      </c>
    </row>
    <row r="1142" spans="2:14" ht="15.75" hidden="1" x14ac:dyDescent="0.25">
      <c r="B1142" s="2" t="str">
        <f t="shared" si="1064"/>
        <v>b</v>
      </c>
      <c r="C1142" s="4" t="s">
        <v>0</v>
      </c>
      <c r="D1142" s="5" t="s">
        <v>5</v>
      </c>
      <c r="E1142" s="14">
        <v>0</v>
      </c>
      <c r="F1142" s="14">
        <v>0</v>
      </c>
      <c r="G1142" s="14">
        <v>0</v>
      </c>
      <c r="H1142" s="14">
        <v>0</v>
      </c>
      <c r="I1142" s="14">
        <v>0</v>
      </c>
      <c r="J1142" s="209">
        <v>0</v>
      </c>
      <c r="K1142" s="14">
        <f t="shared" si="1062"/>
        <v>0</v>
      </c>
      <c r="L1142" s="209">
        <v>0</v>
      </c>
      <c r="M1142" s="14">
        <f t="shared" si="1065"/>
        <v>0</v>
      </c>
      <c r="N1142"/>
    </row>
    <row r="1143" spans="2:14" ht="15.75" hidden="1" x14ac:dyDescent="0.25">
      <c r="B1143" s="2" t="str">
        <f t="shared" si="1064"/>
        <v>b</v>
      </c>
      <c r="C1143" s="4" t="s">
        <v>0</v>
      </c>
      <c r="D1143" s="5" t="s">
        <v>6</v>
      </c>
      <c r="E1143" s="14">
        <v>0</v>
      </c>
      <c r="F1143" s="14">
        <v>0</v>
      </c>
      <c r="G1143" s="14">
        <v>0</v>
      </c>
      <c r="H1143" s="14">
        <v>0</v>
      </c>
      <c r="I1143" s="14">
        <v>0</v>
      </c>
      <c r="J1143" s="209">
        <v>0</v>
      </c>
      <c r="K1143" s="14">
        <f t="shared" si="1062"/>
        <v>0</v>
      </c>
      <c r="L1143" s="209">
        <v>0</v>
      </c>
      <c r="M1143" s="14">
        <f t="shared" si="1065"/>
        <v>0</v>
      </c>
      <c r="N1143"/>
    </row>
    <row r="1144" spans="2:14" ht="18" x14ac:dyDescent="0.25">
      <c r="B1144" s="2" t="str">
        <f t="shared" si="1064"/>
        <v>a</v>
      </c>
      <c r="C1144" s="28" t="s">
        <v>0</v>
      </c>
      <c r="D1144" s="29" t="s">
        <v>7</v>
      </c>
      <c r="E1144" s="15">
        <f t="shared" ref="E1144" si="1134">E1145+E1146+E1147+E1148+E1149+E1150+E1151</f>
        <v>474</v>
      </c>
      <c r="F1144" s="15">
        <f t="shared" ref="F1144:I1144" si="1135">F1145+F1146+F1147+F1148+F1149+F1150+F1151</f>
        <v>252.85</v>
      </c>
      <c r="G1144" s="15">
        <f t="shared" si="1135"/>
        <v>117.2822</v>
      </c>
      <c r="H1144" s="15">
        <f t="shared" si="1135"/>
        <v>474</v>
      </c>
      <c r="I1144" s="15">
        <f t="shared" si="1135"/>
        <v>474</v>
      </c>
      <c r="J1144" s="210">
        <f>J1145+J1146+J1147+J1148+J1149+J1150+J1151</f>
        <v>474</v>
      </c>
      <c r="K1144" s="15">
        <f t="shared" si="1062"/>
        <v>0</v>
      </c>
      <c r="L1144" s="210">
        <f t="shared" ref="L1144" si="1136">L1145+L1146+L1147+L1148+L1149+L1150+L1151</f>
        <v>474</v>
      </c>
      <c r="M1144" s="15">
        <f t="shared" si="1065"/>
        <v>0</v>
      </c>
    </row>
    <row r="1145" spans="2:14" ht="15.75" hidden="1" x14ac:dyDescent="0.25">
      <c r="B1145" s="2" t="str">
        <f t="shared" si="1064"/>
        <v>b</v>
      </c>
      <c r="C1145" s="8" t="s">
        <v>0</v>
      </c>
      <c r="D1145" s="9" t="s">
        <v>8</v>
      </c>
      <c r="E1145" s="16">
        <v>0</v>
      </c>
      <c r="F1145" s="16">
        <v>0</v>
      </c>
      <c r="G1145" s="16">
        <v>0</v>
      </c>
      <c r="H1145" s="16">
        <v>0</v>
      </c>
      <c r="I1145" s="16">
        <v>0</v>
      </c>
      <c r="J1145" s="211">
        <v>0</v>
      </c>
      <c r="K1145" s="16">
        <f t="shared" si="1062"/>
        <v>0</v>
      </c>
      <c r="L1145" s="211">
        <v>0</v>
      </c>
      <c r="M1145" s="16">
        <f t="shared" si="1065"/>
        <v>0</v>
      </c>
      <c r="N1145"/>
    </row>
    <row r="1146" spans="2:14" ht="18" x14ac:dyDescent="0.25">
      <c r="B1146" s="2" t="str">
        <f t="shared" si="1064"/>
        <v>a</v>
      </c>
      <c r="C1146" s="30" t="s">
        <v>0</v>
      </c>
      <c r="D1146" s="31" t="s">
        <v>9</v>
      </c>
      <c r="E1146" s="16">
        <v>100</v>
      </c>
      <c r="F1146" s="16">
        <v>87.85</v>
      </c>
      <c r="G1146" s="16">
        <v>28.484999999999999</v>
      </c>
      <c r="H1146" s="16">
        <v>100</v>
      </c>
      <c r="I1146" s="16">
        <v>100</v>
      </c>
      <c r="J1146" s="211">
        <v>100</v>
      </c>
      <c r="K1146" s="16">
        <f t="shared" si="1062"/>
        <v>0</v>
      </c>
      <c r="L1146" s="211">
        <v>100</v>
      </c>
      <c r="M1146" s="16">
        <f t="shared" si="1065"/>
        <v>0</v>
      </c>
    </row>
    <row r="1147" spans="2:14" ht="15.75" hidden="1" x14ac:dyDescent="0.25">
      <c r="B1147" s="2" t="str">
        <f t="shared" si="1064"/>
        <v>b</v>
      </c>
      <c r="C1147" s="8" t="s">
        <v>0</v>
      </c>
      <c r="D1147" s="9" t="s">
        <v>10</v>
      </c>
      <c r="E1147" s="16">
        <v>0</v>
      </c>
      <c r="F1147" s="16">
        <v>0</v>
      </c>
      <c r="G1147" s="16">
        <v>0</v>
      </c>
      <c r="H1147" s="16">
        <v>0</v>
      </c>
      <c r="I1147" s="16">
        <v>0</v>
      </c>
      <c r="J1147" s="211">
        <v>0</v>
      </c>
      <c r="K1147" s="16">
        <f t="shared" si="1062"/>
        <v>0</v>
      </c>
      <c r="L1147" s="211">
        <v>0</v>
      </c>
      <c r="M1147" s="16">
        <f t="shared" si="1065"/>
        <v>0</v>
      </c>
      <c r="N1147"/>
    </row>
    <row r="1148" spans="2:14" ht="15.75" hidden="1" x14ac:dyDescent="0.25">
      <c r="B1148" s="2" t="str">
        <f t="shared" si="1064"/>
        <v>b</v>
      </c>
      <c r="C1148" s="8" t="s">
        <v>0</v>
      </c>
      <c r="D1148" s="9" t="s">
        <v>11</v>
      </c>
      <c r="E1148" s="16">
        <v>0</v>
      </c>
      <c r="F1148" s="16">
        <v>0</v>
      </c>
      <c r="G1148" s="16">
        <v>0</v>
      </c>
      <c r="H1148" s="16">
        <v>0</v>
      </c>
      <c r="I1148" s="16">
        <v>0</v>
      </c>
      <c r="J1148" s="211">
        <v>0</v>
      </c>
      <c r="K1148" s="16">
        <f t="shared" si="1062"/>
        <v>0</v>
      </c>
      <c r="L1148" s="211">
        <v>0</v>
      </c>
      <c r="M1148" s="16">
        <f t="shared" si="1065"/>
        <v>0</v>
      </c>
      <c r="N1148"/>
    </row>
    <row r="1149" spans="2:14" ht="15.75" hidden="1" x14ac:dyDescent="0.25">
      <c r="B1149" s="2" t="str">
        <f t="shared" si="1064"/>
        <v>b</v>
      </c>
      <c r="C1149" s="8" t="s">
        <v>0</v>
      </c>
      <c r="D1149" s="9" t="s">
        <v>12</v>
      </c>
      <c r="E1149" s="16">
        <v>0</v>
      </c>
      <c r="F1149" s="16">
        <v>0</v>
      </c>
      <c r="G1149" s="16">
        <v>0</v>
      </c>
      <c r="H1149" s="16">
        <v>0</v>
      </c>
      <c r="I1149" s="16">
        <v>0</v>
      </c>
      <c r="J1149" s="211">
        <v>0</v>
      </c>
      <c r="K1149" s="16">
        <f t="shared" si="1062"/>
        <v>0</v>
      </c>
      <c r="L1149" s="211">
        <v>0</v>
      </c>
      <c r="M1149" s="16">
        <f t="shared" si="1065"/>
        <v>0</v>
      </c>
      <c r="N1149"/>
    </row>
    <row r="1150" spans="2:14" ht="18" x14ac:dyDescent="0.25">
      <c r="B1150" s="2" t="str">
        <f t="shared" si="1064"/>
        <v>a</v>
      </c>
      <c r="C1150" s="30" t="s">
        <v>0</v>
      </c>
      <c r="D1150" s="31" t="s">
        <v>13</v>
      </c>
      <c r="E1150" s="16">
        <v>374</v>
      </c>
      <c r="F1150" s="16">
        <v>165</v>
      </c>
      <c r="G1150" s="16">
        <v>88.797200000000004</v>
      </c>
      <c r="H1150" s="16">
        <v>374</v>
      </c>
      <c r="I1150" s="16">
        <v>374</v>
      </c>
      <c r="J1150" s="211">
        <v>374</v>
      </c>
      <c r="K1150" s="16">
        <f t="shared" si="1062"/>
        <v>0</v>
      </c>
      <c r="L1150" s="211">
        <v>374</v>
      </c>
      <c r="M1150" s="16">
        <f t="shared" si="1065"/>
        <v>0</v>
      </c>
    </row>
    <row r="1151" spans="2:14" ht="15.75" hidden="1" x14ac:dyDescent="0.25">
      <c r="B1151" s="2" t="str">
        <f t="shared" si="1064"/>
        <v>b</v>
      </c>
      <c r="C1151" s="8" t="s">
        <v>0</v>
      </c>
      <c r="D1151" s="9" t="s">
        <v>14</v>
      </c>
      <c r="E1151" s="16">
        <f t="shared" ref="E1151" si="1137">E1152+E1153</f>
        <v>0</v>
      </c>
      <c r="F1151" s="16">
        <f t="shared" ref="F1151:I1151" si="1138">F1152+F1153</f>
        <v>0</v>
      </c>
      <c r="G1151" s="16">
        <f t="shared" si="1138"/>
        <v>0</v>
      </c>
      <c r="H1151" s="16">
        <f t="shared" si="1138"/>
        <v>0</v>
      </c>
      <c r="I1151" s="16">
        <f t="shared" si="1138"/>
        <v>0</v>
      </c>
      <c r="J1151" s="211">
        <f>J1152+J1153</f>
        <v>0</v>
      </c>
      <c r="K1151" s="16">
        <f t="shared" si="1062"/>
        <v>0</v>
      </c>
      <c r="L1151" s="211">
        <f t="shared" ref="L1151" si="1139">L1152+L1153</f>
        <v>0</v>
      </c>
      <c r="M1151" s="16">
        <f t="shared" si="1065"/>
        <v>0</v>
      </c>
      <c r="N1151"/>
    </row>
    <row r="1152" spans="2:14" ht="30" hidden="1" x14ac:dyDescent="0.25">
      <c r="B1152" s="2" t="str">
        <f t="shared" si="1064"/>
        <v>b</v>
      </c>
      <c r="C1152" s="10" t="s">
        <v>0</v>
      </c>
      <c r="D1152" s="11" t="s">
        <v>15</v>
      </c>
      <c r="E1152" s="17">
        <v>0</v>
      </c>
      <c r="F1152" s="17">
        <v>0</v>
      </c>
      <c r="G1152" s="17">
        <v>0</v>
      </c>
      <c r="H1152" s="17">
        <v>0</v>
      </c>
      <c r="I1152" s="17">
        <v>0</v>
      </c>
      <c r="J1152" s="212">
        <v>0</v>
      </c>
      <c r="K1152" s="17">
        <f t="shared" si="1062"/>
        <v>0</v>
      </c>
      <c r="L1152" s="212">
        <v>0</v>
      </c>
      <c r="M1152" s="17">
        <f t="shared" si="1065"/>
        <v>0</v>
      </c>
      <c r="N1152"/>
    </row>
    <row r="1153" spans="2:15" ht="30" hidden="1" x14ac:dyDescent="0.25">
      <c r="B1153" s="2" t="str">
        <f t="shared" si="1064"/>
        <v>b</v>
      </c>
      <c r="C1153" s="10" t="s">
        <v>0</v>
      </c>
      <c r="D1153" s="11" t="s">
        <v>16</v>
      </c>
      <c r="E1153" s="17">
        <v>0</v>
      </c>
      <c r="F1153" s="17">
        <v>0</v>
      </c>
      <c r="G1153" s="17">
        <v>0</v>
      </c>
      <c r="H1153" s="17">
        <v>0</v>
      </c>
      <c r="I1153" s="17">
        <v>0</v>
      </c>
      <c r="J1153" s="212">
        <v>0</v>
      </c>
      <c r="K1153" s="17">
        <f t="shared" si="1062"/>
        <v>0</v>
      </c>
      <c r="L1153" s="212">
        <v>0</v>
      </c>
      <c r="M1153" s="17">
        <f t="shared" si="1065"/>
        <v>0</v>
      </c>
      <c r="N1153"/>
    </row>
    <row r="1154" spans="2:15" ht="15.75" hidden="1" x14ac:dyDescent="0.25">
      <c r="B1154" s="2" t="str">
        <f t="shared" si="1064"/>
        <v>b</v>
      </c>
      <c r="C1154" s="6" t="s">
        <v>0</v>
      </c>
      <c r="D1154" s="7" t="s">
        <v>17</v>
      </c>
      <c r="E1154" s="15">
        <v>0</v>
      </c>
      <c r="F1154" s="15">
        <v>0</v>
      </c>
      <c r="G1154" s="15">
        <v>0</v>
      </c>
      <c r="H1154" s="15">
        <v>0</v>
      </c>
      <c r="I1154" s="15">
        <v>0</v>
      </c>
      <c r="J1154" s="210">
        <v>0</v>
      </c>
      <c r="K1154" s="15">
        <f t="shared" si="1062"/>
        <v>0</v>
      </c>
      <c r="L1154" s="210">
        <v>0</v>
      </c>
      <c r="M1154" s="15">
        <f t="shared" si="1065"/>
        <v>0</v>
      </c>
      <c r="N1154"/>
    </row>
    <row r="1155" spans="2:15" ht="15.75" hidden="1" x14ac:dyDescent="0.25">
      <c r="B1155" s="2" t="str">
        <f t="shared" si="1064"/>
        <v>b</v>
      </c>
      <c r="C1155" s="6" t="s">
        <v>0</v>
      </c>
      <c r="D1155" s="7" t="s">
        <v>18</v>
      </c>
      <c r="E1155" s="15">
        <v>0</v>
      </c>
      <c r="F1155" s="15">
        <v>0</v>
      </c>
      <c r="G1155" s="15">
        <v>0</v>
      </c>
      <c r="H1155" s="15">
        <v>0</v>
      </c>
      <c r="I1155" s="15">
        <v>0</v>
      </c>
      <c r="J1155" s="210">
        <v>0</v>
      </c>
      <c r="K1155" s="15">
        <f t="shared" si="1062"/>
        <v>0</v>
      </c>
      <c r="L1155" s="210">
        <v>0</v>
      </c>
      <c r="M1155" s="15">
        <f t="shared" si="1065"/>
        <v>0</v>
      </c>
      <c r="N1155"/>
    </row>
    <row r="1156" spans="2:15" ht="15.75" hidden="1" x14ac:dyDescent="0.25">
      <c r="B1156" s="2" t="str">
        <f t="shared" si="1064"/>
        <v>b</v>
      </c>
      <c r="C1156" s="6" t="s">
        <v>0</v>
      </c>
      <c r="D1156" s="7" t="s">
        <v>19</v>
      </c>
      <c r="E1156" s="15">
        <v>0</v>
      </c>
      <c r="F1156" s="15">
        <v>0</v>
      </c>
      <c r="G1156" s="15">
        <v>0</v>
      </c>
      <c r="H1156" s="15">
        <v>0</v>
      </c>
      <c r="I1156" s="15">
        <v>0</v>
      </c>
      <c r="J1156" s="210">
        <v>0</v>
      </c>
      <c r="K1156" s="15">
        <f t="shared" si="1062"/>
        <v>0</v>
      </c>
      <c r="L1156" s="210">
        <v>0</v>
      </c>
      <c r="M1156" s="15">
        <f t="shared" si="1065"/>
        <v>0</v>
      </c>
      <c r="N1156"/>
    </row>
    <row r="1157" spans="2:15" ht="36" x14ac:dyDescent="0.25">
      <c r="B1157" s="2" t="str">
        <f t="shared" si="1064"/>
        <v>a</v>
      </c>
      <c r="C1157" s="24" t="s">
        <v>150</v>
      </c>
      <c r="D1157" s="25" t="s">
        <v>151</v>
      </c>
      <c r="E1157" s="13">
        <f t="shared" ref="E1157" si="1140">E1160+E1170+E1171+E1172</f>
        <v>12150</v>
      </c>
      <c r="F1157" s="13">
        <f t="shared" ref="F1157:I1157" si="1141">F1160+F1170+F1171+F1172</f>
        <v>11842.1</v>
      </c>
      <c r="G1157" s="13">
        <f t="shared" si="1141"/>
        <v>8861.9741300000005</v>
      </c>
      <c r="H1157" s="13">
        <f t="shared" si="1141"/>
        <v>12150</v>
      </c>
      <c r="I1157" s="13">
        <f t="shared" si="1141"/>
        <v>12150</v>
      </c>
      <c r="J1157" s="208">
        <f>J1160+J1170+J1171+J1172</f>
        <v>12150</v>
      </c>
      <c r="K1157" s="13">
        <f t="shared" ref="K1157:K1220" si="1142">J1157-I1157</f>
        <v>0</v>
      </c>
      <c r="L1157" s="208">
        <f t="shared" ref="L1157" si="1143">L1160+L1170+L1171+L1172</f>
        <v>12150</v>
      </c>
      <c r="M1157" s="13">
        <f t="shared" si="1065"/>
        <v>0</v>
      </c>
      <c r="O1157" s="2" t="s">
        <v>577</v>
      </c>
    </row>
    <row r="1158" spans="2:15" ht="15.75" hidden="1" x14ac:dyDescent="0.25">
      <c r="B1158" s="2" t="str">
        <f t="shared" ref="B1158:B1221" si="1144">IF((E1158+F1158+G1158+I1158++J1158+K1158+L1158)&gt;0,"a","b")</f>
        <v>b</v>
      </c>
      <c r="C1158" s="4" t="s">
        <v>0</v>
      </c>
      <c r="D1158" s="5" t="s">
        <v>5</v>
      </c>
      <c r="E1158" s="14">
        <v>0</v>
      </c>
      <c r="F1158" s="14">
        <v>0</v>
      </c>
      <c r="G1158" s="14">
        <v>0</v>
      </c>
      <c r="H1158" s="14">
        <v>0</v>
      </c>
      <c r="I1158" s="14">
        <v>0</v>
      </c>
      <c r="J1158" s="209">
        <v>0</v>
      </c>
      <c r="K1158" s="14">
        <f t="shared" si="1142"/>
        <v>0</v>
      </c>
      <c r="L1158" s="209">
        <v>0</v>
      </c>
      <c r="M1158" s="14">
        <f t="shared" ref="M1158:M1221" si="1145">L1158-J1158</f>
        <v>0</v>
      </c>
      <c r="N1158"/>
    </row>
    <row r="1159" spans="2:15" ht="15.75" hidden="1" x14ac:dyDescent="0.25">
      <c r="B1159" s="2" t="str">
        <f t="shared" si="1144"/>
        <v>b</v>
      </c>
      <c r="C1159" s="4" t="s">
        <v>0</v>
      </c>
      <c r="D1159" s="5" t="s">
        <v>6</v>
      </c>
      <c r="E1159" s="14">
        <v>0</v>
      </c>
      <c r="F1159" s="14">
        <v>0</v>
      </c>
      <c r="G1159" s="14">
        <v>0</v>
      </c>
      <c r="H1159" s="14">
        <v>0</v>
      </c>
      <c r="I1159" s="14">
        <v>0</v>
      </c>
      <c r="J1159" s="209">
        <v>0</v>
      </c>
      <c r="K1159" s="14">
        <f t="shared" si="1142"/>
        <v>0</v>
      </c>
      <c r="L1159" s="209">
        <v>0</v>
      </c>
      <c r="M1159" s="14">
        <f t="shared" si="1145"/>
        <v>0</v>
      </c>
      <c r="N1159"/>
    </row>
    <row r="1160" spans="2:15" ht="18" x14ac:dyDescent="0.25">
      <c r="B1160" s="2" t="str">
        <f t="shared" si="1144"/>
        <v>a</v>
      </c>
      <c r="C1160" s="28" t="s">
        <v>0</v>
      </c>
      <c r="D1160" s="29" t="s">
        <v>7</v>
      </c>
      <c r="E1160" s="15">
        <f t="shared" ref="E1160" si="1146">E1161+E1162+E1163+E1164+E1165+E1166+E1167</f>
        <v>12150</v>
      </c>
      <c r="F1160" s="15">
        <f t="shared" ref="F1160:I1160" si="1147">F1161+F1162+F1163+F1164+F1165+F1166+F1167</f>
        <v>11842.1</v>
      </c>
      <c r="G1160" s="15">
        <f t="shared" si="1147"/>
        <v>8861.9741300000005</v>
      </c>
      <c r="H1160" s="15">
        <f t="shared" si="1147"/>
        <v>12150</v>
      </c>
      <c r="I1160" s="15">
        <f t="shared" si="1147"/>
        <v>12150</v>
      </c>
      <c r="J1160" s="210">
        <f>J1161+J1162+J1163+J1164+J1165+J1166+J1167</f>
        <v>12150</v>
      </c>
      <c r="K1160" s="15">
        <f t="shared" si="1142"/>
        <v>0</v>
      </c>
      <c r="L1160" s="210">
        <f t="shared" ref="L1160" si="1148">L1161+L1162+L1163+L1164+L1165+L1166+L1167</f>
        <v>12150</v>
      </c>
      <c r="M1160" s="15">
        <f t="shared" si="1145"/>
        <v>0</v>
      </c>
    </row>
    <row r="1161" spans="2:15" ht="15.75" hidden="1" x14ac:dyDescent="0.25">
      <c r="B1161" s="2" t="str">
        <f t="shared" si="1144"/>
        <v>b</v>
      </c>
      <c r="C1161" s="8" t="s">
        <v>0</v>
      </c>
      <c r="D1161" s="9" t="s">
        <v>8</v>
      </c>
      <c r="E1161" s="16">
        <v>0</v>
      </c>
      <c r="F1161" s="16">
        <v>0</v>
      </c>
      <c r="G1161" s="16">
        <v>0</v>
      </c>
      <c r="H1161" s="16">
        <v>0</v>
      </c>
      <c r="I1161" s="16">
        <v>0</v>
      </c>
      <c r="J1161" s="211">
        <v>0</v>
      </c>
      <c r="K1161" s="16">
        <f t="shared" si="1142"/>
        <v>0</v>
      </c>
      <c r="L1161" s="211">
        <v>0</v>
      </c>
      <c r="M1161" s="16">
        <f t="shared" si="1145"/>
        <v>0</v>
      </c>
      <c r="N1161"/>
    </row>
    <row r="1162" spans="2:15" ht="18" x14ac:dyDescent="0.25">
      <c r="B1162" s="2" t="str">
        <f t="shared" si="1144"/>
        <v>a</v>
      </c>
      <c r="C1162" s="30" t="s">
        <v>0</v>
      </c>
      <c r="D1162" s="31" t="s">
        <v>9</v>
      </c>
      <c r="E1162" s="16">
        <v>150</v>
      </c>
      <c r="F1162" s="16">
        <v>156</v>
      </c>
      <c r="G1162" s="16">
        <v>133</v>
      </c>
      <c r="H1162" s="16">
        <v>150</v>
      </c>
      <c r="I1162" s="16">
        <v>150</v>
      </c>
      <c r="J1162" s="211">
        <v>150</v>
      </c>
      <c r="K1162" s="16">
        <f t="shared" si="1142"/>
        <v>0</v>
      </c>
      <c r="L1162" s="211">
        <v>150</v>
      </c>
      <c r="M1162" s="16">
        <f t="shared" si="1145"/>
        <v>0</v>
      </c>
    </row>
    <row r="1163" spans="2:15" ht="15.75" hidden="1" x14ac:dyDescent="0.25">
      <c r="B1163" s="2" t="str">
        <f t="shared" si="1144"/>
        <v>b</v>
      </c>
      <c r="C1163" s="8" t="s">
        <v>0</v>
      </c>
      <c r="D1163" s="9" t="s">
        <v>10</v>
      </c>
      <c r="E1163" s="16">
        <v>0</v>
      </c>
      <c r="F1163" s="16">
        <v>0</v>
      </c>
      <c r="G1163" s="16">
        <v>0</v>
      </c>
      <c r="H1163" s="16">
        <v>0</v>
      </c>
      <c r="I1163" s="16">
        <v>0</v>
      </c>
      <c r="J1163" s="211">
        <v>0</v>
      </c>
      <c r="K1163" s="16">
        <f t="shared" si="1142"/>
        <v>0</v>
      </c>
      <c r="L1163" s="211">
        <v>0</v>
      </c>
      <c r="M1163" s="16">
        <f t="shared" si="1145"/>
        <v>0</v>
      </c>
      <c r="N1163"/>
    </row>
    <row r="1164" spans="2:15" ht="15.75" hidden="1" x14ac:dyDescent="0.25">
      <c r="B1164" s="2" t="str">
        <f t="shared" si="1144"/>
        <v>b</v>
      </c>
      <c r="C1164" s="8" t="s">
        <v>0</v>
      </c>
      <c r="D1164" s="9" t="s">
        <v>11</v>
      </c>
      <c r="E1164" s="16">
        <v>0</v>
      </c>
      <c r="F1164" s="16">
        <v>0</v>
      </c>
      <c r="G1164" s="16">
        <v>0</v>
      </c>
      <c r="H1164" s="16">
        <v>0</v>
      </c>
      <c r="I1164" s="16">
        <v>0</v>
      </c>
      <c r="J1164" s="211">
        <v>0</v>
      </c>
      <c r="K1164" s="16">
        <f t="shared" si="1142"/>
        <v>0</v>
      </c>
      <c r="L1164" s="211">
        <v>0</v>
      </c>
      <c r="M1164" s="16">
        <f t="shared" si="1145"/>
        <v>0</v>
      </c>
      <c r="N1164"/>
    </row>
    <row r="1165" spans="2:15" ht="15.75" hidden="1" x14ac:dyDescent="0.25">
      <c r="B1165" s="2" t="str">
        <f t="shared" si="1144"/>
        <v>b</v>
      </c>
      <c r="C1165" s="8" t="s">
        <v>0</v>
      </c>
      <c r="D1165" s="9" t="s">
        <v>12</v>
      </c>
      <c r="E1165" s="16">
        <v>0</v>
      </c>
      <c r="F1165" s="16">
        <v>0</v>
      </c>
      <c r="G1165" s="16">
        <v>0</v>
      </c>
      <c r="H1165" s="16">
        <v>0</v>
      </c>
      <c r="I1165" s="16">
        <v>0</v>
      </c>
      <c r="J1165" s="211">
        <v>0</v>
      </c>
      <c r="K1165" s="16">
        <f t="shared" si="1142"/>
        <v>0</v>
      </c>
      <c r="L1165" s="211">
        <v>0</v>
      </c>
      <c r="M1165" s="16">
        <f t="shared" si="1145"/>
        <v>0</v>
      </c>
      <c r="N1165"/>
    </row>
    <row r="1166" spans="2:15" ht="18" x14ac:dyDescent="0.25">
      <c r="B1166" s="2" t="str">
        <f t="shared" si="1144"/>
        <v>a</v>
      </c>
      <c r="C1166" s="30" t="s">
        <v>0</v>
      </c>
      <c r="D1166" s="31" t="s">
        <v>13</v>
      </c>
      <c r="E1166" s="16">
        <v>12000</v>
      </c>
      <c r="F1166" s="16">
        <v>11686.1</v>
      </c>
      <c r="G1166" s="16">
        <v>8728.9741300000005</v>
      </c>
      <c r="H1166" s="16">
        <v>12000</v>
      </c>
      <c r="I1166" s="16">
        <v>12000</v>
      </c>
      <c r="J1166" s="211">
        <v>12000</v>
      </c>
      <c r="K1166" s="16">
        <f t="shared" si="1142"/>
        <v>0</v>
      </c>
      <c r="L1166" s="211">
        <v>12000</v>
      </c>
      <c r="M1166" s="16">
        <f t="shared" si="1145"/>
        <v>0</v>
      </c>
    </row>
    <row r="1167" spans="2:15" ht="15.75" hidden="1" x14ac:dyDescent="0.25">
      <c r="B1167" s="2" t="str">
        <f t="shared" si="1144"/>
        <v>b</v>
      </c>
      <c r="C1167" s="8" t="s">
        <v>0</v>
      </c>
      <c r="D1167" s="9" t="s">
        <v>14</v>
      </c>
      <c r="E1167" s="16">
        <f t="shared" ref="E1167" si="1149">E1168+E1169</f>
        <v>0</v>
      </c>
      <c r="F1167" s="16">
        <f t="shared" ref="F1167:I1167" si="1150">F1168+F1169</f>
        <v>0</v>
      </c>
      <c r="G1167" s="16">
        <f t="shared" si="1150"/>
        <v>0</v>
      </c>
      <c r="H1167" s="16">
        <f t="shared" si="1150"/>
        <v>0</v>
      </c>
      <c r="I1167" s="16">
        <f t="shared" si="1150"/>
        <v>0</v>
      </c>
      <c r="J1167" s="211">
        <f>J1168+J1169</f>
        <v>0</v>
      </c>
      <c r="K1167" s="16">
        <f t="shared" si="1142"/>
        <v>0</v>
      </c>
      <c r="L1167" s="211">
        <f t="shared" ref="L1167" si="1151">L1168+L1169</f>
        <v>0</v>
      </c>
      <c r="M1167" s="16">
        <f t="shared" si="1145"/>
        <v>0</v>
      </c>
      <c r="N1167"/>
    </row>
    <row r="1168" spans="2:15" ht="30" hidden="1" x14ac:dyDescent="0.25">
      <c r="B1168" s="2" t="str">
        <f t="shared" si="1144"/>
        <v>b</v>
      </c>
      <c r="C1168" s="10" t="s">
        <v>0</v>
      </c>
      <c r="D1168" s="11" t="s">
        <v>15</v>
      </c>
      <c r="E1168" s="17">
        <v>0</v>
      </c>
      <c r="F1168" s="17">
        <v>0</v>
      </c>
      <c r="G1168" s="17">
        <v>0</v>
      </c>
      <c r="H1168" s="17">
        <v>0</v>
      </c>
      <c r="I1168" s="17">
        <v>0</v>
      </c>
      <c r="J1168" s="212">
        <v>0</v>
      </c>
      <c r="K1168" s="17">
        <f t="shared" si="1142"/>
        <v>0</v>
      </c>
      <c r="L1168" s="212">
        <v>0</v>
      </c>
      <c r="M1168" s="17">
        <f t="shared" si="1145"/>
        <v>0</v>
      </c>
      <c r="N1168"/>
    </row>
    <row r="1169" spans="2:14" ht="30" hidden="1" x14ac:dyDescent="0.25">
      <c r="B1169" s="2" t="str">
        <f t="shared" si="1144"/>
        <v>b</v>
      </c>
      <c r="C1169" s="10" t="s">
        <v>0</v>
      </c>
      <c r="D1169" s="11" t="s">
        <v>16</v>
      </c>
      <c r="E1169" s="17">
        <v>0</v>
      </c>
      <c r="F1169" s="17">
        <v>0</v>
      </c>
      <c r="G1169" s="17">
        <v>0</v>
      </c>
      <c r="H1169" s="17">
        <v>0</v>
      </c>
      <c r="I1169" s="17">
        <v>0</v>
      </c>
      <c r="J1169" s="212">
        <v>0</v>
      </c>
      <c r="K1169" s="17">
        <f t="shared" si="1142"/>
        <v>0</v>
      </c>
      <c r="L1169" s="212">
        <v>0</v>
      </c>
      <c r="M1169" s="17">
        <f t="shared" si="1145"/>
        <v>0</v>
      </c>
      <c r="N1169"/>
    </row>
    <row r="1170" spans="2:14" ht="15.75" hidden="1" x14ac:dyDescent="0.25">
      <c r="B1170" s="2" t="str">
        <f t="shared" si="1144"/>
        <v>b</v>
      </c>
      <c r="C1170" s="6" t="s">
        <v>0</v>
      </c>
      <c r="D1170" s="7" t="s">
        <v>17</v>
      </c>
      <c r="E1170" s="15">
        <v>0</v>
      </c>
      <c r="F1170" s="15">
        <v>0</v>
      </c>
      <c r="G1170" s="15">
        <v>0</v>
      </c>
      <c r="H1170" s="15">
        <v>0</v>
      </c>
      <c r="I1170" s="15">
        <v>0</v>
      </c>
      <c r="J1170" s="210">
        <v>0</v>
      </c>
      <c r="K1170" s="15">
        <f t="shared" si="1142"/>
        <v>0</v>
      </c>
      <c r="L1170" s="210">
        <v>0</v>
      </c>
      <c r="M1170" s="15">
        <f t="shared" si="1145"/>
        <v>0</v>
      </c>
      <c r="N1170"/>
    </row>
    <row r="1171" spans="2:14" ht="15.75" hidden="1" x14ac:dyDescent="0.25">
      <c r="B1171" s="2" t="str">
        <f t="shared" si="1144"/>
        <v>b</v>
      </c>
      <c r="C1171" s="6" t="s">
        <v>0</v>
      </c>
      <c r="D1171" s="7" t="s">
        <v>18</v>
      </c>
      <c r="E1171" s="15">
        <v>0</v>
      </c>
      <c r="F1171" s="15">
        <v>0</v>
      </c>
      <c r="G1171" s="15">
        <v>0</v>
      </c>
      <c r="H1171" s="15">
        <v>0</v>
      </c>
      <c r="I1171" s="15">
        <v>0</v>
      </c>
      <c r="J1171" s="210">
        <v>0</v>
      </c>
      <c r="K1171" s="15">
        <f t="shared" si="1142"/>
        <v>0</v>
      </c>
      <c r="L1171" s="210">
        <v>0</v>
      </c>
      <c r="M1171" s="15">
        <f t="shared" si="1145"/>
        <v>0</v>
      </c>
      <c r="N1171"/>
    </row>
    <row r="1172" spans="2:14" ht="15.75" hidden="1" x14ac:dyDescent="0.25">
      <c r="B1172" s="2" t="str">
        <f t="shared" si="1144"/>
        <v>b</v>
      </c>
      <c r="C1172" s="6" t="s">
        <v>0</v>
      </c>
      <c r="D1172" s="7" t="s">
        <v>19</v>
      </c>
      <c r="E1172" s="15">
        <v>0</v>
      </c>
      <c r="F1172" s="15">
        <v>0</v>
      </c>
      <c r="G1172" s="15">
        <v>0</v>
      </c>
      <c r="H1172" s="15">
        <v>0</v>
      </c>
      <c r="I1172" s="15">
        <v>0</v>
      </c>
      <c r="J1172" s="210">
        <v>0</v>
      </c>
      <c r="K1172" s="15">
        <f t="shared" si="1142"/>
        <v>0</v>
      </c>
      <c r="L1172" s="210">
        <v>0</v>
      </c>
      <c r="M1172" s="15">
        <f t="shared" si="1145"/>
        <v>0</v>
      </c>
      <c r="N1172"/>
    </row>
    <row r="1173" spans="2:14" ht="18" x14ac:dyDescent="0.25">
      <c r="B1173" s="2" t="str">
        <f t="shared" si="1144"/>
        <v>a</v>
      </c>
      <c r="C1173" s="24" t="s">
        <v>152</v>
      </c>
      <c r="D1173" s="25" t="s">
        <v>153</v>
      </c>
      <c r="E1173" s="13">
        <f t="shared" ref="E1173" si="1152">E1176+E1186+E1187+E1188</f>
        <v>2100</v>
      </c>
      <c r="F1173" s="13">
        <f t="shared" ref="F1173:I1173" si="1153">F1176+F1186+F1187+F1188</f>
        <v>2091.69</v>
      </c>
      <c r="G1173" s="13">
        <f t="shared" si="1153"/>
        <v>673.34103000000005</v>
      </c>
      <c r="H1173" s="13">
        <f t="shared" si="1153"/>
        <v>2100</v>
      </c>
      <c r="I1173" s="13">
        <f t="shared" si="1153"/>
        <v>1500</v>
      </c>
      <c r="J1173" s="208">
        <f>J1176+J1186+J1187+J1188</f>
        <v>1240</v>
      </c>
      <c r="K1173" s="13">
        <f t="shared" si="1142"/>
        <v>-260</v>
      </c>
      <c r="L1173" s="208">
        <f t="shared" ref="L1173" si="1154">L1176+L1186+L1187+L1188</f>
        <v>2100</v>
      </c>
      <c r="M1173" s="13">
        <f t="shared" si="1145"/>
        <v>860</v>
      </c>
    </row>
    <row r="1174" spans="2:14" ht="15.75" hidden="1" x14ac:dyDescent="0.25">
      <c r="B1174" s="2" t="str">
        <f t="shared" si="1144"/>
        <v>b</v>
      </c>
      <c r="C1174" s="4" t="s">
        <v>0</v>
      </c>
      <c r="D1174" s="5" t="s">
        <v>5</v>
      </c>
      <c r="E1174" s="14">
        <v>0</v>
      </c>
      <c r="F1174" s="14">
        <v>0</v>
      </c>
      <c r="G1174" s="14">
        <v>0</v>
      </c>
      <c r="H1174" s="14">
        <v>0</v>
      </c>
      <c r="I1174" s="14">
        <v>0</v>
      </c>
      <c r="J1174" s="209">
        <v>0</v>
      </c>
      <c r="K1174" s="14">
        <f t="shared" si="1142"/>
        <v>0</v>
      </c>
      <c r="L1174" s="209">
        <v>0</v>
      </c>
      <c r="M1174" s="14">
        <f t="shared" si="1145"/>
        <v>0</v>
      </c>
      <c r="N1174"/>
    </row>
    <row r="1175" spans="2:14" ht="15.75" hidden="1" x14ac:dyDescent="0.25">
      <c r="B1175" s="2" t="str">
        <f t="shared" si="1144"/>
        <v>b</v>
      </c>
      <c r="C1175" s="4" t="s">
        <v>0</v>
      </c>
      <c r="D1175" s="5" t="s">
        <v>6</v>
      </c>
      <c r="E1175" s="14">
        <v>0</v>
      </c>
      <c r="F1175" s="14">
        <v>0</v>
      </c>
      <c r="G1175" s="14">
        <v>0</v>
      </c>
      <c r="H1175" s="14">
        <v>0</v>
      </c>
      <c r="I1175" s="14">
        <v>0</v>
      </c>
      <c r="J1175" s="209">
        <v>0</v>
      </c>
      <c r="K1175" s="14">
        <f t="shared" si="1142"/>
        <v>0</v>
      </c>
      <c r="L1175" s="209">
        <v>0</v>
      </c>
      <c r="M1175" s="14">
        <f t="shared" si="1145"/>
        <v>0</v>
      </c>
      <c r="N1175"/>
    </row>
    <row r="1176" spans="2:14" ht="18" x14ac:dyDescent="0.25">
      <c r="B1176" s="2" t="str">
        <f t="shared" si="1144"/>
        <v>a</v>
      </c>
      <c r="C1176" s="28" t="s">
        <v>0</v>
      </c>
      <c r="D1176" s="29" t="s">
        <v>7</v>
      </c>
      <c r="E1176" s="15">
        <f t="shared" ref="E1176" si="1155">E1177+E1178+E1179+E1180+E1181+E1182+E1183</f>
        <v>2100</v>
      </c>
      <c r="F1176" s="15">
        <f t="shared" ref="F1176:I1176" si="1156">F1177+F1178+F1179+F1180+F1181+F1182+F1183</f>
        <v>2069.4270000000001</v>
      </c>
      <c r="G1176" s="15">
        <f t="shared" si="1156"/>
        <v>673.34103000000005</v>
      </c>
      <c r="H1176" s="15">
        <f t="shared" si="1156"/>
        <v>2100</v>
      </c>
      <c r="I1176" s="15">
        <f t="shared" si="1156"/>
        <v>1500</v>
      </c>
      <c r="J1176" s="210">
        <f>J1177+J1178+J1179+J1180+J1181+J1182+J1183</f>
        <v>1240</v>
      </c>
      <c r="K1176" s="15">
        <f t="shared" si="1142"/>
        <v>-260</v>
      </c>
      <c r="L1176" s="210">
        <f t="shared" ref="L1176" si="1157">L1177+L1178+L1179+L1180+L1181+L1182+L1183</f>
        <v>2100</v>
      </c>
      <c r="M1176" s="15">
        <f t="shared" si="1145"/>
        <v>860</v>
      </c>
    </row>
    <row r="1177" spans="2:14" ht="15.75" hidden="1" x14ac:dyDescent="0.25">
      <c r="B1177" s="2" t="str">
        <f t="shared" si="1144"/>
        <v>b</v>
      </c>
      <c r="C1177" s="8" t="s">
        <v>0</v>
      </c>
      <c r="D1177" s="9" t="s">
        <v>8</v>
      </c>
      <c r="E1177" s="16">
        <v>0</v>
      </c>
      <c r="F1177" s="16">
        <v>0</v>
      </c>
      <c r="G1177" s="16">
        <v>0</v>
      </c>
      <c r="H1177" s="16">
        <v>0</v>
      </c>
      <c r="I1177" s="16">
        <v>0</v>
      </c>
      <c r="J1177" s="211">
        <v>0</v>
      </c>
      <c r="K1177" s="16">
        <f t="shared" si="1142"/>
        <v>0</v>
      </c>
      <c r="L1177" s="211">
        <v>0</v>
      </c>
      <c r="M1177" s="16">
        <f t="shared" si="1145"/>
        <v>0</v>
      </c>
      <c r="N1177"/>
    </row>
    <row r="1178" spans="2:14" ht="18" x14ac:dyDescent="0.25">
      <c r="B1178" s="2" t="str">
        <f t="shared" si="1144"/>
        <v>a</v>
      </c>
      <c r="C1178" s="30" t="s">
        <v>0</v>
      </c>
      <c r="D1178" s="31" t="s">
        <v>9</v>
      </c>
      <c r="E1178" s="16">
        <v>2100</v>
      </c>
      <c r="F1178" s="16">
        <v>1859.827</v>
      </c>
      <c r="G1178" s="16">
        <v>594.34103000000005</v>
      </c>
      <c r="H1178" s="16">
        <v>1930</v>
      </c>
      <c r="I1178" s="16">
        <v>1330</v>
      </c>
      <c r="J1178" s="211">
        <v>1240</v>
      </c>
      <c r="K1178" s="16">
        <f t="shared" si="1142"/>
        <v>-90</v>
      </c>
      <c r="L1178" s="211">
        <v>1930</v>
      </c>
      <c r="M1178" s="16">
        <f t="shared" si="1145"/>
        <v>690</v>
      </c>
    </row>
    <row r="1179" spans="2:14" ht="15.75" hidden="1" x14ac:dyDescent="0.25">
      <c r="B1179" s="2" t="str">
        <f t="shared" si="1144"/>
        <v>b</v>
      </c>
      <c r="C1179" s="8" t="s">
        <v>0</v>
      </c>
      <c r="D1179" s="9" t="s">
        <v>10</v>
      </c>
      <c r="E1179" s="16">
        <v>0</v>
      </c>
      <c r="F1179" s="16">
        <v>0</v>
      </c>
      <c r="G1179" s="16">
        <v>0</v>
      </c>
      <c r="H1179" s="16">
        <v>0</v>
      </c>
      <c r="I1179" s="16">
        <v>0</v>
      </c>
      <c r="J1179" s="211">
        <v>0</v>
      </c>
      <c r="K1179" s="16">
        <f t="shared" si="1142"/>
        <v>0</v>
      </c>
      <c r="L1179" s="211">
        <v>0</v>
      </c>
      <c r="M1179" s="16">
        <f t="shared" si="1145"/>
        <v>0</v>
      </c>
      <c r="N1179"/>
    </row>
    <row r="1180" spans="2:14" ht="15.75" hidden="1" x14ac:dyDescent="0.25">
      <c r="B1180" s="2" t="str">
        <f t="shared" si="1144"/>
        <v>b</v>
      </c>
      <c r="C1180" s="8" t="s">
        <v>0</v>
      </c>
      <c r="D1180" s="9" t="s">
        <v>11</v>
      </c>
      <c r="E1180" s="16">
        <v>0</v>
      </c>
      <c r="F1180" s="16">
        <v>0</v>
      </c>
      <c r="G1180" s="16">
        <v>0</v>
      </c>
      <c r="H1180" s="16">
        <v>0</v>
      </c>
      <c r="I1180" s="16">
        <v>0</v>
      </c>
      <c r="J1180" s="211">
        <v>0</v>
      </c>
      <c r="K1180" s="16">
        <f t="shared" si="1142"/>
        <v>0</v>
      </c>
      <c r="L1180" s="211">
        <v>0</v>
      </c>
      <c r="M1180" s="16">
        <f t="shared" si="1145"/>
        <v>0</v>
      </c>
      <c r="N1180"/>
    </row>
    <row r="1181" spans="2:14" ht="15.75" hidden="1" x14ac:dyDescent="0.25">
      <c r="B1181" s="2" t="str">
        <f t="shared" si="1144"/>
        <v>b</v>
      </c>
      <c r="C1181" s="8" t="s">
        <v>0</v>
      </c>
      <c r="D1181" s="9" t="s">
        <v>12</v>
      </c>
      <c r="E1181" s="16">
        <v>0</v>
      </c>
      <c r="F1181" s="16">
        <v>0</v>
      </c>
      <c r="G1181" s="16">
        <v>0</v>
      </c>
      <c r="H1181" s="16">
        <v>0</v>
      </c>
      <c r="I1181" s="16">
        <v>0</v>
      </c>
      <c r="J1181" s="211">
        <v>0</v>
      </c>
      <c r="K1181" s="16">
        <f t="shared" si="1142"/>
        <v>0</v>
      </c>
      <c r="L1181" s="211">
        <v>0</v>
      </c>
      <c r="M1181" s="16">
        <f t="shared" si="1145"/>
        <v>0</v>
      </c>
      <c r="N1181"/>
    </row>
    <row r="1182" spans="2:14" ht="15.75" hidden="1" x14ac:dyDescent="0.25">
      <c r="B1182" s="2" t="str">
        <f t="shared" si="1144"/>
        <v>b</v>
      </c>
      <c r="C1182" s="8" t="s">
        <v>0</v>
      </c>
      <c r="D1182" s="9" t="s">
        <v>13</v>
      </c>
      <c r="E1182" s="16">
        <v>0</v>
      </c>
      <c r="F1182" s="16">
        <v>0</v>
      </c>
      <c r="G1182" s="16">
        <v>0</v>
      </c>
      <c r="H1182" s="16">
        <v>0</v>
      </c>
      <c r="I1182" s="16">
        <v>0</v>
      </c>
      <c r="J1182" s="211">
        <v>0</v>
      </c>
      <c r="K1182" s="16">
        <f t="shared" si="1142"/>
        <v>0</v>
      </c>
      <c r="L1182" s="211">
        <v>0</v>
      </c>
      <c r="M1182" s="16">
        <f t="shared" si="1145"/>
        <v>0</v>
      </c>
      <c r="N1182"/>
    </row>
    <row r="1183" spans="2:14" ht="18" x14ac:dyDescent="0.25">
      <c r="B1183" s="2" t="str">
        <f t="shared" si="1144"/>
        <v>a</v>
      </c>
      <c r="C1183" s="30" t="s">
        <v>0</v>
      </c>
      <c r="D1183" s="31" t="s">
        <v>14</v>
      </c>
      <c r="E1183" s="16">
        <f t="shared" ref="E1183" si="1158">E1184+E1185</f>
        <v>0</v>
      </c>
      <c r="F1183" s="16">
        <f t="shared" ref="F1183:I1183" si="1159">F1184+F1185</f>
        <v>209.6</v>
      </c>
      <c r="G1183" s="16">
        <f t="shared" si="1159"/>
        <v>79</v>
      </c>
      <c r="H1183" s="16">
        <f t="shared" si="1159"/>
        <v>170</v>
      </c>
      <c r="I1183" s="16">
        <f t="shared" si="1159"/>
        <v>170</v>
      </c>
      <c r="J1183" s="211">
        <f>J1184+J1185</f>
        <v>0</v>
      </c>
      <c r="K1183" s="16">
        <f t="shared" si="1142"/>
        <v>-170</v>
      </c>
      <c r="L1183" s="211">
        <f t="shared" ref="L1183" si="1160">L1184+L1185</f>
        <v>170</v>
      </c>
      <c r="M1183" s="16">
        <f t="shared" si="1145"/>
        <v>170</v>
      </c>
    </row>
    <row r="1184" spans="2:14" ht="36" x14ac:dyDescent="0.25">
      <c r="B1184" s="2" t="str">
        <f t="shared" si="1144"/>
        <v>a</v>
      </c>
      <c r="C1184" s="33" t="s">
        <v>0</v>
      </c>
      <c r="D1184" s="34" t="s">
        <v>15</v>
      </c>
      <c r="E1184" s="17">
        <v>0</v>
      </c>
      <c r="F1184" s="17">
        <v>209.6</v>
      </c>
      <c r="G1184" s="17">
        <v>79</v>
      </c>
      <c r="H1184" s="17">
        <v>170</v>
      </c>
      <c r="I1184" s="17">
        <v>170</v>
      </c>
      <c r="J1184" s="212">
        <v>0</v>
      </c>
      <c r="K1184" s="17">
        <f t="shared" si="1142"/>
        <v>-170</v>
      </c>
      <c r="L1184" s="212">
        <v>170</v>
      </c>
      <c r="M1184" s="17">
        <f t="shared" si="1145"/>
        <v>170</v>
      </c>
    </row>
    <row r="1185" spans="2:14" ht="30" hidden="1" x14ac:dyDescent="0.25">
      <c r="B1185" s="2" t="str">
        <f t="shared" si="1144"/>
        <v>b</v>
      </c>
      <c r="C1185" s="10" t="s">
        <v>0</v>
      </c>
      <c r="D1185" s="11" t="s">
        <v>16</v>
      </c>
      <c r="E1185" s="17">
        <v>0</v>
      </c>
      <c r="F1185" s="17">
        <v>0</v>
      </c>
      <c r="G1185" s="17">
        <v>0</v>
      </c>
      <c r="H1185" s="17">
        <v>0</v>
      </c>
      <c r="I1185" s="17">
        <v>0</v>
      </c>
      <c r="J1185" s="212">
        <v>0</v>
      </c>
      <c r="K1185" s="17">
        <f t="shared" si="1142"/>
        <v>0</v>
      </c>
      <c r="L1185" s="212">
        <v>0</v>
      </c>
      <c r="M1185" s="17">
        <f t="shared" si="1145"/>
        <v>0</v>
      </c>
      <c r="N1185"/>
    </row>
    <row r="1186" spans="2:14" ht="15.75" x14ac:dyDescent="0.25">
      <c r="B1186" s="2" t="str">
        <f t="shared" si="1144"/>
        <v>a</v>
      </c>
      <c r="C1186" s="6" t="s">
        <v>0</v>
      </c>
      <c r="D1186" s="7" t="s">
        <v>17</v>
      </c>
      <c r="E1186" s="15">
        <v>0</v>
      </c>
      <c r="F1186" s="15">
        <v>22.263000000000002</v>
      </c>
      <c r="G1186" s="15">
        <v>0</v>
      </c>
      <c r="H1186" s="15">
        <v>0</v>
      </c>
      <c r="I1186" s="15">
        <v>0</v>
      </c>
      <c r="J1186" s="210">
        <v>0</v>
      </c>
      <c r="K1186" s="15">
        <f t="shared" si="1142"/>
        <v>0</v>
      </c>
      <c r="L1186" s="210">
        <v>0</v>
      </c>
      <c r="M1186" s="15">
        <f t="shared" si="1145"/>
        <v>0</v>
      </c>
    </row>
    <row r="1187" spans="2:14" ht="15.75" hidden="1" x14ac:dyDescent="0.25">
      <c r="B1187" s="2" t="str">
        <f t="shared" si="1144"/>
        <v>b</v>
      </c>
      <c r="C1187" s="6" t="s">
        <v>0</v>
      </c>
      <c r="D1187" s="7" t="s">
        <v>18</v>
      </c>
      <c r="E1187" s="15">
        <v>0</v>
      </c>
      <c r="F1187" s="15">
        <v>0</v>
      </c>
      <c r="G1187" s="15">
        <v>0</v>
      </c>
      <c r="H1187" s="15">
        <v>0</v>
      </c>
      <c r="I1187" s="15">
        <v>0</v>
      </c>
      <c r="J1187" s="210">
        <v>0</v>
      </c>
      <c r="K1187" s="15">
        <f t="shared" si="1142"/>
        <v>0</v>
      </c>
      <c r="L1187" s="210">
        <v>0</v>
      </c>
      <c r="M1187" s="15">
        <f t="shared" si="1145"/>
        <v>0</v>
      </c>
      <c r="N1187"/>
    </row>
    <row r="1188" spans="2:14" ht="15.75" hidden="1" x14ac:dyDescent="0.25">
      <c r="B1188" s="2" t="str">
        <f t="shared" si="1144"/>
        <v>b</v>
      </c>
      <c r="C1188" s="6" t="s">
        <v>0</v>
      </c>
      <c r="D1188" s="7" t="s">
        <v>19</v>
      </c>
      <c r="E1188" s="15">
        <v>0</v>
      </c>
      <c r="F1188" s="15">
        <v>0</v>
      </c>
      <c r="G1188" s="15">
        <v>0</v>
      </c>
      <c r="H1188" s="15">
        <v>0</v>
      </c>
      <c r="I1188" s="15">
        <v>0</v>
      </c>
      <c r="J1188" s="210">
        <v>0</v>
      </c>
      <c r="K1188" s="15">
        <f t="shared" si="1142"/>
        <v>0</v>
      </c>
      <c r="L1188" s="210">
        <v>0</v>
      </c>
      <c r="M1188" s="15">
        <f t="shared" si="1145"/>
        <v>0</v>
      </c>
      <c r="N1188"/>
    </row>
    <row r="1189" spans="2:14" ht="18" x14ac:dyDescent="0.25">
      <c r="B1189" s="2" t="str">
        <f t="shared" si="1144"/>
        <v>a</v>
      </c>
      <c r="C1189" s="24" t="s">
        <v>154</v>
      </c>
      <c r="D1189" s="25" t="s">
        <v>155</v>
      </c>
      <c r="E1189" s="13">
        <f t="shared" ref="E1189" si="1161">E1205+E1221</f>
        <v>11000</v>
      </c>
      <c r="F1189" s="13">
        <f t="shared" ref="F1189:I1189" si="1162">F1205+F1221</f>
        <v>10965.150000000001</v>
      </c>
      <c r="G1189" s="13">
        <f t="shared" si="1162"/>
        <v>5225.3252800000009</v>
      </c>
      <c r="H1189" s="13">
        <f t="shared" si="1162"/>
        <v>11000</v>
      </c>
      <c r="I1189" s="13">
        <f t="shared" si="1162"/>
        <v>7000</v>
      </c>
      <c r="J1189" s="208">
        <f t="shared" ref="J1189:J1204" si="1163">J1205+J1221</f>
        <v>7000</v>
      </c>
      <c r="K1189" s="13">
        <f t="shared" si="1142"/>
        <v>0</v>
      </c>
      <c r="L1189" s="208">
        <f t="shared" ref="L1189" si="1164">L1205+L1221</f>
        <v>23547</v>
      </c>
      <c r="M1189" s="13">
        <f t="shared" si="1145"/>
        <v>16547</v>
      </c>
    </row>
    <row r="1190" spans="2:14" ht="15.75" hidden="1" x14ac:dyDescent="0.25">
      <c r="B1190" s="2" t="str">
        <f t="shared" si="1144"/>
        <v>b</v>
      </c>
      <c r="C1190" s="4" t="s">
        <v>0</v>
      </c>
      <c r="D1190" s="5" t="s">
        <v>5</v>
      </c>
      <c r="E1190" s="14">
        <f t="shared" ref="E1190" si="1165">E1206+E1222</f>
        <v>0</v>
      </c>
      <c r="F1190" s="14">
        <f t="shared" ref="F1190:G1190" si="1166">F1206+F1222</f>
        <v>0</v>
      </c>
      <c r="G1190" s="14">
        <f t="shared" si="1166"/>
        <v>0</v>
      </c>
      <c r="H1190" s="14">
        <f t="shared" ref="H1190:I1204" si="1167">H1206+H1222</f>
        <v>0</v>
      </c>
      <c r="I1190" s="14">
        <f t="shared" si="1167"/>
        <v>0</v>
      </c>
      <c r="J1190" s="209">
        <f t="shared" si="1163"/>
        <v>0</v>
      </c>
      <c r="K1190" s="14">
        <f t="shared" si="1142"/>
        <v>0</v>
      </c>
      <c r="L1190" s="209">
        <f t="shared" ref="L1190" si="1168">L1206+L1222</f>
        <v>0</v>
      </c>
      <c r="M1190" s="14">
        <f t="shared" si="1145"/>
        <v>0</v>
      </c>
      <c r="N1190"/>
    </row>
    <row r="1191" spans="2:14" ht="18" x14ac:dyDescent="0.25">
      <c r="B1191" s="2" t="str">
        <f t="shared" si="1144"/>
        <v>a</v>
      </c>
      <c r="C1191" s="26" t="s">
        <v>0</v>
      </c>
      <c r="D1191" s="27" t="s">
        <v>6</v>
      </c>
      <c r="E1191" s="14">
        <f t="shared" ref="E1191" si="1169">E1207+E1223</f>
        <v>79</v>
      </c>
      <c r="F1191" s="14">
        <f t="shared" ref="F1191:G1191" si="1170">F1207+F1223</f>
        <v>79</v>
      </c>
      <c r="G1191" s="14">
        <f t="shared" si="1170"/>
        <v>79</v>
      </c>
      <c r="H1191" s="14">
        <f t="shared" si="1167"/>
        <v>79</v>
      </c>
      <c r="I1191" s="14">
        <f t="shared" si="1167"/>
        <v>79</v>
      </c>
      <c r="J1191" s="209">
        <f t="shared" si="1163"/>
        <v>79</v>
      </c>
      <c r="K1191" s="14">
        <f t="shared" si="1142"/>
        <v>0</v>
      </c>
      <c r="L1191" s="209">
        <f t="shared" ref="L1191" si="1171">L1207+L1223</f>
        <v>79</v>
      </c>
      <c r="M1191" s="14">
        <f t="shared" si="1145"/>
        <v>0</v>
      </c>
    </row>
    <row r="1192" spans="2:14" ht="18" x14ac:dyDescent="0.25">
      <c r="B1192" s="2" t="str">
        <f t="shared" si="1144"/>
        <v>a</v>
      </c>
      <c r="C1192" s="28" t="s">
        <v>0</v>
      </c>
      <c r="D1192" s="29" t="s">
        <v>7</v>
      </c>
      <c r="E1192" s="15">
        <f t="shared" ref="E1192" si="1172">E1208+E1224</f>
        <v>11000</v>
      </c>
      <c r="F1192" s="15">
        <f t="shared" ref="F1192:G1192" si="1173">F1208+F1224</f>
        <v>10965.150000000001</v>
      </c>
      <c r="G1192" s="15">
        <f t="shared" si="1173"/>
        <v>5225.3252800000009</v>
      </c>
      <c r="H1192" s="15">
        <f t="shared" si="1167"/>
        <v>11000</v>
      </c>
      <c r="I1192" s="15">
        <f t="shared" si="1167"/>
        <v>7000</v>
      </c>
      <c r="J1192" s="210">
        <f t="shared" si="1163"/>
        <v>7000</v>
      </c>
      <c r="K1192" s="15">
        <f t="shared" si="1142"/>
        <v>0</v>
      </c>
      <c r="L1192" s="210">
        <f t="shared" ref="L1192" si="1174">L1208+L1224</f>
        <v>23547</v>
      </c>
      <c r="M1192" s="15">
        <f t="shared" si="1145"/>
        <v>16547</v>
      </c>
    </row>
    <row r="1193" spans="2:14" ht="15.75" hidden="1" x14ac:dyDescent="0.25">
      <c r="B1193" s="2" t="str">
        <f t="shared" si="1144"/>
        <v>b</v>
      </c>
      <c r="C1193" s="8" t="s">
        <v>0</v>
      </c>
      <c r="D1193" s="9" t="s">
        <v>8</v>
      </c>
      <c r="E1193" s="16">
        <f t="shared" ref="E1193" si="1175">E1209+E1225</f>
        <v>0</v>
      </c>
      <c r="F1193" s="16">
        <f t="shared" ref="F1193:G1193" si="1176">F1209+F1225</f>
        <v>0</v>
      </c>
      <c r="G1193" s="16">
        <f t="shared" si="1176"/>
        <v>0</v>
      </c>
      <c r="H1193" s="16">
        <f t="shared" si="1167"/>
        <v>0</v>
      </c>
      <c r="I1193" s="16">
        <f t="shared" si="1167"/>
        <v>0</v>
      </c>
      <c r="J1193" s="211">
        <f t="shared" si="1163"/>
        <v>0</v>
      </c>
      <c r="K1193" s="16">
        <f t="shared" si="1142"/>
        <v>0</v>
      </c>
      <c r="L1193" s="211">
        <f t="shared" ref="L1193" si="1177">L1209+L1225</f>
        <v>0</v>
      </c>
      <c r="M1193" s="16">
        <f t="shared" si="1145"/>
        <v>0</v>
      </c>
      <c r="N1193"/>
    </row>
    <row r="1194" spans="2:14" ht="18" x14ac:dyDescent="0.25">
      <c r="B1194" s="2" t="str">
        <f t="shared" si="1144"/>
        <v>a</v>
      </c>
      <c r="C1194" s="30" t="s">
        <v>0</v>
      </c>
      <c r="D1194" s="31" t="s">
        <v>9</v>
      </c>
      <c r="E1194" s="16">
        <f t="shared" ref="E1194" si="1178">E1210+E1226</f>
        <v>2300</v>
      </c>
      <c r="F1194" s="16">
        <f t="shared" ref="F1194:G1194" si="1179">F1210+F1226</f>
        <v>2265.4499999999998</v>
      </c>
      <c r="G1194" s="16">
        <f t="shared" si="1179"/>
        <v>1224.8552199999999</v>
      </c>
      <c r="H1194" s="16">
        <f t="shared" si="1167"/>
        <v>1280</v>
      </c>
      <c r="I1194" s="16">
        <f t="shared" si="1167"/>
        <v>1280</v>
      </c>
      <c r="J1194" s="211">
        <f t="shared" si="1163"/>
        <v>2300</v>
      </c>
      <c r="K1194" s="16">
        <f t="shared" si="1142"/>
        <v>1020</v>
      </c>
      <c r="L1194" s="211">
        <f t="shared" ref="L1194" si="1180">L1210+L1226</f>
        <v>2292</v>
      </c>
      <c r="M1194" s="16">
        <f t="shared" si="1145"/>
        <v>-8</v>
      </c>
    </row>
    <row r="1195" spans="2:14" ht="15.75" hidden="1" x14ac:dyDescent="0.25">
      <c r="B1195" s="2" t="str">
        <f t="shared" si="1144"/>
        <v>b</v>
      </c>
      <c r="C1195" s="8" t="s">
        <v>0</v>
      </c>
      <c r="D1195" s="9" t="s">
        <v>10</v>
      </c>
      <c r="E1195" s="16">
        <f t="shared" ref="E1195" si="1181">E1211+E1227</f>
        <v>0</v>
      </c>
      <c r="F1195" s="16">
        <f t="shared" ref="F1195:G1195" si="1182">F1211+F1227</f>
        <v>0</v>
      </c>
      <c r="G1195" s="16">
        <f t="shared" si="1182"/>
        <v>0</v>
      </c>
      <c r="H1195" s="16">
        <f t="shared" si="1167"/>
        <v>0</v>
      </c>
      <c r="I1195" s="16">
        <f t="shared" si="1167"/>
        <v>0</v>
      </c>
      <c r="J1195" s="211">
        <f t="shared" si="1163"/>
        <v>0</v>
      </c>
      <c r="K1195" s="16">
        <f t="shared" si="1142"/>
        <v>0</v>
      </c>
      <c r="L1195" s="211">
        <f t="shared" ref="L1195" si="1183">L1211+L1227</f>
        <v>0</v>
      </c>
      <c r="M1195" s="16">
        <f t="shared" si="1145"/>
        <v>0</v>
      </c>
      <c r="N1195"/>
    </row>
    <row r="1196" spans="2:14" ht="15.75" hidden="1" x14ac:dyDescent="0.25">
      <c r="B1196" s="2" t="str">
        <f t="shared" si="1144"/>
        <v>b</v>
      </c>
      <c r="C1196" s="8" t="s">
        <v>0</v>
      </c>
      <c r="D1196" s="9" t="s">
        <v>11</v>
      </c>
      <c r="E1196" s="16">
        <f t="shared" ref="E1196" si="1184">E1212+E1228</f>
        <v>0</v>
      </c>
      <c r="F1196" s="16">
        <f t="shared" ref="F1196:G1196" si="1185">F1212+F1228</f>
        <v>0</v>
      </c>
      <c r="G1196" s="16">
        <f t="shared" si="1185"/>
        <v>0</v>
      </c>
      <c r="H1196" s="16">
        <f t="shared" si="1167"/>
        <v>0</v>
      </c>
      <c r="I1196" s="16">
        <f t="shared" si="1167"/>
        <v>0</v>
      </c>
      <c r="J1196" s="211">
        <f t="shared" si="1163"/>
        <v>0</v>
      </c>
      <c r="K1196" s="16">
        <f t="shared" si="1142"/>
        <v>0</v>
      </c>
      <c r="L1196" s="211">
        <f t="shared" ref="L1196" si="1186">L1212+L1228</f>
        <v>0</v>
      </c>
      <c r="M1196" s="16">
        <f t="shared" si="1145"/>
        <v>0</v>
      </c>
      <c r="N1196"/>
    </row>
    <row r="1197" spans="2:14" ht="15.75" hidden="1" x14ac:dyDescent="0.25">
      <c r="B1197" s="2" t="str">
        <f t="shared" si="1144"/>
        <v>b</v>
      </c>
      <c r="C1197" s="8" t="s">
        <v>0</v>
      </c>
      <c r="D1197" s="9" t="s">
        <v>12</v>
      </c>
      <c r="E1197" s="16">
        <f t="shared" ref="E1197" si="1187">E1213+E1229</f>
        <v>0</v>
      </c>
      <c r="F1197" s="16">
        <f t="shared" ref="F1197:G1197" si="1188">F1213+F1229</f>
        <v>0</v>
      </c>
      <c r="G1197" s="16">
        <f t="shared" si="1188"/>
        <v>0</v>
      </c>
      <c r="H1197" s="16">
        <f t="shared" si="1167"/>
        <v>0</v>
      </c>
      <c r="I1197" s="16">
        <f t="shared" si="1167"/>
        <v>0</v>
      </c>
      <c r="J1197" s="211">
        <f t="shared" si="1163"/>
        <v>0</v>
      </c>
      <c r="K1197" s="16">
        <f t="shared" si="1142"/>
        <v>0</v>
      </c>
      <c r="L1197" s="211">
        <f t="shared" ref="L1197" si="1189">L1213+L1229</f>
        <v>0</v>
      </c>
      <c r="M1197" s="16">
        <f t="shared" si="1145"/>
        <v>0</v>
      </c>
      <c r="N1197"/>
    </row>
    <row r="1198" spans="2:14" ht="18" x14ac:dyDescent="0.25">
      <c r="B1198" s="2" t="str">
        <f t="shared" si="1144"/>
        <v>a</v>
      </c>
      <c r="C1198" s="30" t="s">
        <v>0</v>
      </c>
      <c r="D1198" s="31" t="s">
        <v>13</v>
      </c>
      <c r="E1198" s="16">
        <f t="shared" ref="E1198" si="1190">E1214+E1230</f>
        <v>8700</v>
      </c>
      <c r="F1198" s="16">
        <f t="shared" ref="F1198:G1198" si="1191">F1214+F1230</f>
        <v>8699.7000000000007</v>
      </c>
      <c r="G1198" s="16">
        <f t="shared" si="1191"/>
        <v>4000.4700600000006</v>
      </c>
      <c r="H1198" s="16">
        <f t="shared" si="1167"/>
        <v>9720</v>
      </c>
      <c r="I1198" s="16">
        <f t="shared" si="1167"/>
        <v>5720</v>
      </c>
      <c r="J1198" s="211">
        <f t="shared" si="1163"/>
        <v>4700</v>
      </c>
      <c r="K1198" s="16">
        <f t="shared" si="1142"/>
        <v>-1020</v>
      </c>
      <c r="L1198" s="211">
        <f t="shared" ref="L1198" si="1192">L1214+L1230</f>
        <v>21255</v>
      </c>
      <c r="M1198" s="16">
        <f t="shared" si="1145"/>
        <v>16555</v>
      </c>
    </row>
    <row r="1199" spans="2:14" ht="15.75" hidden="1" x14ac:dyDescent="0.25">
      <c r="B1199" s="2" t="str">
        <f t="shared" si="1144"/>
        <v>b</v>
      </c>
      <c r="C1199" s="8" t="s">
        <v>0</v>
      </c>
      <c r="D1199" s="9" t="s">
        <v>14</v>
      </c>
      <c r="E1199" s="16">
        <f t="shared" ref="E1199" si="1193">E1215+E1231</f>
        <v>0</v>
      </c>
      <c r="F1199" s="16">
        <f t="shared" ref="F1199:G1199" si="1194">F1215+F1231</f>
        <v>0</v>
      </c>
      <c r="G1199" s="16">
        <f t="shared" si="1194"/>
        <v>0</v>
      </c>
      <c r="H1199" s="16">
        <f t="shared" si="1167"/>
        <v>0</v>
      </c>
      <c r="I1199" s="16">
        <f t="shared" si="1167"/>
        <v>0</v>
      </c>
      <c r="J1199" s="211">
        <f t="shared" si="1163"/>
        <v>0</v>
      </c>
      <c r="K1199" s="16">
        <f t="shared" si="1142"/>
        <v>0</v>
      </c>
      <c r="L1199" s="211">
        <f t="shared" ref="L1199" si="1195">L1215+L1231</f>
        <v>0</v>
      </c>
      <c r="M1199" s="16">
        <f t="shared" si="1145"/>
        <v>0</v>
      </c>
      <c r="N1199"/>
    </row>
    <row r="1200" spans="2:14" ht="30" hidden="1" x14ac:dyDescent="0.25">
      <c r="B1200" s="2" t="str">
        <f t="shared" si="1144"/>
        <v>b</v>
      </c>
      <c r="C1200" s="10" t="s">
        <v>0</v>
      </c>
      <c r="D1200" s="11" t="s">
        <v>15</v>
      </c>
      <c r="E1200" s="17">
        <f t="shared" ref="E1200" si="1196">E1216+E1232</f>
        <v>0</v>
      </c>
      <c r="F1200" s="17">
        <f t="shared" ref="F1200:G1200" si="1197">F1216+F1232</f>
        <v>0</v>
      </c>
      <c r="G1200" s="17">
        <f t="shared" si="1197"/>
        <v>0</v>
      </c>
      <c r="H1200" s="17">
        <f t="shared" si="1167"/>
        <v>0</v>
      </c>
      <c r="I1200" s="17">
        <f t="shared" si="1167"/>
        <v>0</v>
      </c>
      <c r="J1200" s="212">
        <f t="shared" si="1163"/>
        <v>0</v>
      </c>
      <c r="K1200" s="17">
        <f t="shared" si="1142"/>
        <v>0</v>
      </c>
      <c r="L1200" s="212">
        <f t="shared" ref="L1200" si="1198">L1216+L1232</f>
        <v>0</v>
      </c>
      <c r="M1200" s="17">
        <f t="shared" si="1145"/>
        <v>0</v>
      </c>
      <c r="N1200"/>
    </row>
    <row r="1201" spans="2:15" ht="30" hidden="1" x14ac:dyDescent="0.25">
      <c r="B1201" s="2" t="str">
        <f t="shared" si="1144"/>
        <v>b</v>
      </c>
      <c r="C1201" s="10" t="s">
        <v>0</v>
      </c>
      <c r="D1201" s="11" t="s">
        <v>16</v>
      </c>
      <c r="E1201" s="17">
        <f t="shared" ref="E1201" si="1199">E1217+E1233</f>
        <v>0</v>
      </c>
      <c r="F1201" s="17">
        <f t="shared" ref="F1201:G1201" si="1200">F1217+F1233</f>
        <v>0</v>
      </c>
      <c r="G1201" s="17">
        <f t="shared" si="1200"/>
        <v>0</v>
      </c>
      <c r="H1201" s="17">
        <f t="shared" si="1167"/>
        <v>0</v>
      </c>
      <c r="I1201" s="17">
        <f t="shared" si="1167"/>
        <v>0</v>
      </c>
      <c r="J1201" s="212">
        <f t="shared" si="1163"/>
        <v>0</v>
      </c>
      <c r="K1201" s="17">
        <f t="shared" si="1142"/>
        <v>0</v>
      </c>
      <c r="L1201" s="212">
        <f t="shared" ref="L1201" si="1201">L1217+L1233</f>
        <v>0</v>
      </c>
      <c r="M1201" s="17">
        <f t="shared" si="1145"/>
        <v>0</v>
      </c>
      <c r="N1201"/>
    </row>
    <row r="1202" spans="2:15" ht="15.75" hidden="1" x14ac:dyDescent="0.25">
      <c r="B1202" s="2" t="str">
        <f t="shared" si="1144"/>
        <v>b</v>
      </c>
      <c r="C1202" s="6" t="s">
        <v>0</v>
      </c>
      <c r="D1202" s="7" t="s">
        <v>17</v>
      </c>
      <c r="E1202" s="15">
        <f t="shared" ref="E1202" si="1202">E1218+E1234</f>
        <v>0</v>
      </c>
      <c r="F1202" s="15">
        <f t="shared" ref="F1202:G1202" si="1203">F1218+F1234</f>
        <v>0</v>
      </c>
      <c r="G1202" s="15">
        <f t="shared" si="1203"/>
        <v>0</v>
      </c>
      <c r="H1202" s="15">
        <f t="shared" si="1167"/>
        <v>0</v>
      </c>
      <c r="I1202" s="15">
        <f t="shared" si="1167"/>
        <v>0</v>
      </c>
      <c r="J1202" s="210">
        <f t="shared" si="1163"/>
        <v>0</v>
      </c>
      <c r="K1202" s="15">
        <f t="shared" si="1142"/>
        <v>0</v>
      </c>
      <c r="L1202" s="210">
        <f t="shared" ref="L1202" si="1204">L1218+L1234</f>
        <v>0</v>
      </c>
      <c r="M1202" s="15">
        <f t="shared" si="1145"/>
        <v>0</v>
      </c>
      <c r="N1202"/>
    </row>
    <row r="1203" spans="2:15" ht="15.75" hidden="1" x14ac:dyDescent="0.25">
      <c r="B1203" s="2" t="str">
        <f t="shared" si="1144"/>
        <v>b</v>
      </c>
      <c r="C1203" s="6" t="s">
        <v>0</v>
      </c>
      <c r="D1203" s="7" t="s">
        <v>18</v>
      </c>
      <c r="E1203" s="15">
        <f t="shared" ref="E1203" si="1205">E1219+E1235</f>
        <v>0</v>
      </c>
      <c r="F1203" s="15">
        <f t="shared" ref="F1203:G1203" si="1206">F1219+F1235</f>
        <v>0</v>
      </c>
      <c r="G1203" s="15">
        <f t="shared" si="1206"/>
        <v>0</v>
      </c>
      <c r="H1203" s="15">
        <f t="shared" si="1167"/>
        <v>0</v>
      </c>
      <c r="I1203" s="15">
        <f t="shared" si="1167"/>
        <v>0</v>
      </c>
      <c r="J1203" s="210">
        <f t="shared" si="1163"/>
        <v>0</v>
      </c>
      <c r="K1203" s="15">
        <f t="shared" si="1142"/>
        <v>0</v>
      </c>
      <c r="L1203" s="210">
        <f t="shared" ref="L1203" si="1207">L1219+L1235</f>
        <v>0</v>
      </c>
      <c r="M1203" s="15">
        <f t="shared" si="1145"/>
        <v>0</v>
      </c>
      <c r="N1203"/>
    </row>
    <row r="1204" spans="2:15" ht="15.75" hidden="1" x14ac:dyDescent="0.25">
      <c r="B1204" s="2" t="str">
        <f t="shared" si="1144"/>
        <v>b</v>
      </c>
      <c r="C1204" s="6" t="s">
        <v>0</v>
      </c>
      <c r="D1204" s="7" t="s">
        <v>19</v>
      </c>
      <c r="E1204" s="15">
        <f t="shared" ref="E1204" si="1208">E1220+E1236</f>
        <v>0</v>
      </c>
      <c r="F1204" s="15">
        <f t="shared" ref="F1204:G1204" si="1209">F1220+F1236</f>
        <v>0</v>
      </c>
      <c r="G1204" s="15">
        <f t="shared" si="1209"/>
        <v>0</v>
      </c>
      <c r="H1204" s="15">
        <f t="shared" si="1167"/>
        <v>0</v>
      </c>
      <c r="I1204" s="15">
        <f t="shared" si="1167"/>
        <v>0</v>
      </c>
      <c r="J1204" s="210">
        <f t="shared" si="1163"/>
        <v>0</v>
      </c>
      <c r="K1204" s="15">
        <f t="shared" si="1142"/>
        <v>0</v>
      </c>
      <c r="L1204" s="210">
        <f t="shared" ref="L1204" si="1210">L1220+L1236</f>
        <v>0</v>
      </c>
      <c r="M1204" s="15">
        <f t="shared" si="1145"/>
        <v>0</v>
      </c>
      <c r="N1204"/>
    </row>
    <row r="1205" spans="2:15" ht="31.5" x14ac:dyDescent="0.25">
      <c r="B1205" s="2" t="str">
        <f t="shared" si="1144"/>
        <v>a</v>
      </c>
      <c r="C1205" s="24" t="s">
        <v>156</v>
      </c>
      <c r="D1205" s="25" t="s">
        <v>155</v>
      </c>
      <c r="E1205" s="13">
        <f t="shared" ref="E1205" si="1211">E1208+E1218+E1219+E1220</f>
        <v>9900</v>
      </c>
      <c r="F1205" s="13">
        <f t="shared" ref="F1205:I1205" si="1212">F1208+F1218+F1219+F1220</f>
        <v>9899.7000000000007</v>
      </c>
      <c r="G1205" s="13">
        <f t="shared" si="1212"/>
        <v>4256.8164600000009</v>
      </c>
      <c r="H1205" s="13">
        <f t="shared" si="1212"/>
        <v>9900</v>
      </c>
      <c r="I1205" s="13">
        <f t="shared" si="1212"/>
        <v>5900</v>
      </c>
      <c r="J1205" s="208">
        <f>J1208+J1218+J1219+J1220</f>
        <v>5900</v>
      </c>
      <c r="K1205" s="13">
        <f t="shared" si="1142"/>
        <v>0</v>
      </c>
      <c r="L1205" s="208">
        <f t="shared" ref="L1205" si="1213">L1208+L1218+L1219+L1220</f>
        <v>21435</v>
      </c>
      <c r="M1205" s="13">
        <f t="shared" si="1145"/>
        <v>15535</v>
      </c>
      <c r="O1205" s="2" t="s">
        <v>577</v>
      </c>
    </row>
    <row r="1206" spans="2:15" ht="15.75" hidden="1" x14ac:dyDescent="0.25">
      <c r="B1206" s="2" t="str">
        <f t="shared" si="1144"/>
        <v>b</v>
      </c>
      <c r="C1206" s="4" t="s">
        <v>0</v>
      </c>
      <c r="D1206" s="5" t="s">
        <v>5</v>
      </c>
      <c r="E1206" s="14">
        <v>0</v>
      </c>
      <c r="F1206" s="14">
        <v>0</v>
      </c>
      <c r="G1206" s="14">
        <v>0</v>
      </c>
      <c r="H1206" s="14">
        <v>0</v>
      </c>
      <c r="I1206" s="14">
        <v>0</v>
      </c>
      <c r="J1206" s="209">
        <v>0</v>
      </c>
      <c r="K1206" s="14">
        <f t="shared" si="1142"/>
        <v>0</v>
      </c>
      <c r="L1206" s="209">
        <v>0</v>
      </c>
      <c r="M1206" s="14">
        <f t="shared" si="1145"/>
        <v>0</v>
      </c>
      <c r="N1206"/>
    </row>
    <row r="1207" spans="2:15" ht="18" x14ac:dyDescent="0.25">
      <c r="B1207" s="2" t="str">
        <f t="shared" si="1144"/>
        <v>a</v>
      </c>
      <c r="C1207" s="26" t="s">
        <v>0</v>
      </c>
      <c r="D1207" s="27" t="s">
        <v>6</v>
      </c>
      <c r="E1207" s="14">
        <v>30</v>
      </c>
      <c r="F1207" s="14">
        <v>30</v>
      </c>
      <c r="G1207" s="14">
        <v>30</v>
      </c>
      <c r="H1207" s="14">
        <v>30</v>
      </c>
      <c r="I1207" s="14">
        <v>30</v>
      </c>
      <c r="J1207" s="209">
        <v>30</v>
      </c>
      <c r="K1207" s="14">
        <f t="shared" si="1142"/>
        <v>0</v>
      </c>
      <c r="L1207" s="209">
        <v>30</v>
      </c>
      <c r="M1207" s="14">
        <f t="shared" si="1145"/>
        <v>0</v>
      </c>
    </row>
    <row r="1208" spans="2:15" ht="18" x14ac:dyDescent="0.25">
      <c r="B1208" s="2" t="str">
        <f t="shared" si="1144"/>
        <v>a</v>
      </c>
      <c r="C1208" s="28" t="s">
        <v>0</v>
      </c>
      <c r="D1208" s="29" t="s">
        <v>7</v>
      </c>
      <c r="E1208" s="15">
        <f t="shared" ref="E1208" si="1214">E1209+E1210+E1211+E1212+E1213+E1214+E1215</f>
        <v>9900</v>
      </c>
      <c r="F1208" s="15">
        <f t="shared" ref="F1208:I1208" si="1215">F1209+F1210+F1211+F1212+F1213+F1214+F1215</f>
        <v>9899.7000000000007</v>
      </c>
      <c r="G1208" s="15">
        <f t="shared" si="1215"/>
        <v>4256.8164600000009</v>
      </c>
      <c r="H1208" s="15">
        <f t="shared" si="1215"/>
        <v>9900</v>
      </c>
      <c r="I1208" s="15">
        <f t="shared" si="1215"/>
        <v>5900</v>
      </c>
      <c r="J1208" s="210">
        <f>J1209+J1210+J1211+J1212+J1213+J1214+J1215</f>
        <v>5900</v>
      </c>
      <c r="K1208" s="15">
        <f t="shared" si="1142"/>
        <v>0</v>
      </c>
      <c r="L1208" s="210">
        <f t="shared" ref="L1208" si="1216">L1209+L1210+L1211+L1212+L1213+L1214+L1215</f>
        <v>21435</v>
      </c>
      <c r="M1208" s="15">
        <f t="shared" si="1145"/>
        <v>15535</v>
      </c>
    </row>
    <row r="1209" spans="2:15" ht="15.75" hidden="1" x14ac:dyDescent="0.25">
      <c r="B1209" s="2" t="str">
        <f t="shared" si="1144"/>
        <v>b</v>
      </c>
      <c r="C1209" s="8" t="s">
        <v>0</v>
      </c>
      <c r="D1209" s="9" t="s">
        <v>8</v>
      </c>
      <c r="E1209" s="16">
        <v>0</v>
      </c>
      <c r="F1209" s="16">
        <v>0</v>
      </c>
      <c r="G1209" s="16">
        <v>0</v>
      </c>
      <c r="H1209" s="16">
        <v>0</v>
      </c>
      <c r="I1209" s="16">
        <v>0</v>
      </c>
      <c r="J1209" s="211">
        <v>0</v>
      </c>
      <c r="K1209" s="16">
        <f t="shared" si="1142"/>
        <v>0</v>
      </c>
      <c r="L1209" s="211">
        <v>0</v>
      </c>
      <c r="M1209" s="16">
        <f t="shared" si="1145"/>
        <v>0</v>
      </c>
      <c r="N1209"/>
    </row>
    <row r="1210" spans="2:15" ht="18" x14ac:dyDescent="0.25">
      <c r="B1210" s="2" t="str">
        <f t="shared" si="1144"/>
        <v>a</v>
      </c>
      <c r="C1210" s="30" t="s">
        <v>0</v>
      </c>
      <c r="D1210" s="31" t="s">
        <v>9</v>
      </c>
      <c r="E1210" s="16">
        <v>1200</v>
      </c>
      <c r="F1210" s="16">
        <v>1200</v>
      </c>
      <c r="G1210" s="16">
        <v>256.34640000000002</v>
      </c>
      <c r="H1210" s="16">
        <v>180</v>
      </c>
      <c r="I1210" s="16">
        <v>180</v>
      </c>
      <c r="J1210" s="211">
        <v>1200</v>
      </c>
      <c r="K1210" s="16">
        <f t="shared" si="1142"/>
        <v>1020</v>
      </c>
      <c r="L1210" s="211">
        <v>180</v>
      </c>
      <c r="M1210" s="16">
        <f t="shared" si="1145"/>
        <v>-1020</v>
      </c>
    </row>
    <row r="1211" spans="2:15" ht="15.75" hidden="1" x14ac:dyDescent="0.25">
      <c r="B1211" s="2" t="str">
        <f t="shared" si="1144"/>
        <v>b</v>
      </c>
      <c r="C1211" s="8" t="s">
        <v>0</v>
      </c>
      <c r="D1211" s="9" t="s">
        <v>10</v>
      </c>
      <c r="E1211" s="16">
        <v>0</v>
      </c>
      <c r="F1211" s="16">
        <v>0</v>
      </c>
      <c r="G1211" s="16">
        <v>0</v>
      </c>
      <c r="H1211" s="16">
        <v>0</v>
      </c>
      <c r="I1211" s="16">
        <v>0</v>
      </c>
      <c r="J1211" s="211">
        <v>0</v>
      </c>
      <c r="K1211" s="16">
        <f t="shared" si="1142"/>
        <v>0</v>
      </c>
      <c r="L1211" s="211">
        <v>0</v>
      </c>
      <c r="M1211" s="16">
        <f t="shared" si="1145"/>
        <v>0</v>
      </c>
      <c r="N1211"/>
    </row>
    <row r="1212" spans="2:15" ht="15.75" hidden="1" x14ac:dyDescent="0.25">
      <c r="B1212" s="2" t="str">
        <f t="shared" si="1144"/>
        <v>b</v>
      </c>
      <c r="C1212" s="8" t="s">
        <v>0</v>
      </c>
      <c r="D1212" s="9" t="s">
        <v>11</v>
      </c>
      <c r="E1212" s="16">
        <v>0</v>
      </c>
      <c r="F1212" s="16">
        <v>0</v>
      </c>
      <c r="G1212" s="16">
        <v>0</v>
      </c>
      <c r="H1212" s="16">
        <v>0</v>
      </c>
      <c r="I1212" s="16">
        <v>0</v>
      </c>
      <c r="J1212" s="211">
        <v>0</v>
      </c>
      <c r="K1212" s="16">
        <f t="shared" si="1142"/>
        <v>0</v>
      </c>
      <c r="L1212" s="211">
        <v>0</v>
      </c>
      <c r="M1212" s="16">
        <f t="shared" si="1145"/>
        <v>0</v>
      </c>
      <c r="N1212"/>
    </row>
    <row r="1213" spans="2:15" ht="15.75" hidden="1" x14ac:dyDescent="0.25">
      <c r="B1213" s="2" t="str">
        <f t="shared" si="1144"/>
        <v>b</v>
      </c>
      <c r="C1213" s="8" t="s">
        <v>0</v>
      </c>
      <c r="D1213" s="9" t="s">
        <v>12</v>
      </c>
      <c r="E1213" s="16">
        <v>0</v>
      </c>
      <c r="F1213" s="16">
        <v>0</v>
      </c>
      <c r="G1213" s="16">
        <v>0</v>
      </c>
      <c r="H1213" s="16">
        <v>0</v>
      </c>
      <c r="I1213" s="16">
        <v>0</v>
      </c>
      <c r="J1213" s="211">
        <v>0</v>
      </c>
      <c r="K1213" s="16">
        <f t="shared" si="1142"/>
        <v>0</v>
      </c>
      <c r="L1213" s="211">
        <v>0</v>
      </c>
      <c r="M1213" s="16">
        <f t="shared" si="1145"/>
        <v>0</v>
      </c>
      <c r="N1213"/>
    </row>
    <row r="1214" spans="2:15" ht="18" x14ac:dyDescent="0.25">
      <c r="B1214" s="2" t="str">
        <f t="shared" si="1144"/>
        <v>a</v>
      </c>
      <c r="C1214" s="30" t="s">
        <v>0</v>
      </c>
      <c r="D1214" s="31" t="s">
        <v>13</v>
      </c>
      <c r="E1214" s="16">
        <v>8700</v>
      </c>
      <c r="F1214" s="16">
        <v>8699.7000000000007</v>
      </c>
      <c r="G1214" s="16">
        <v>4000.4700600000006</v>
      </c>
      <c r="H1214" s="16">
        <v>9720</v>
      </c>
      <c r="I1214" s="16">
        <v>5720</v>
      </c>
      <c r="J1214" s="211">
        <f>4600+100</f>
        <v>4700</v>
      </c>
      <c r="K1214" s="16">
        <f t="shared" si="1142"/>
        <v>-1020</v>
      </c>
      <c r="L1214" s="211">
        <v>21255</v>
      </c>
      <c r="M1214" s="16">
        <f t="shared" si="1145"/>
        <v>16555</v>
      </c>
    </row>
    <row r="1215" spans="2:15" ht="15.75" hidden="1" x14ac:dyDescent="0.25">
      <c r="B1215" s="2" t="str">
        <f t="shared" si="1144"/>
        <v>b</v>
      </c>
      <c r="C1215" s="8" t="s">
        <v>0</v>
      </c>
      <c r="D1215" s="9" t="s">
        <v>14</v>
      </c>
      <c r="E1215" s="16">
        <f t="shared" ref="E1215" si="1217">E1216+E1217</f>
        <v>0</v>
      </c>
      <c r="F1215" s="16">
        <f t="shared" ref="F1215:I1215" si="1218">F1216+F1217</f>
        <v>0</v>
      </c>
      <c r="G1215" s="16">
        <f t="shared" si="1218"/>
        <v>0</v>
      </c>
      <c r="H1215" s="16">
        <f t="shared" si="1218"/>
        <v>0</v>
      </c>
      <c r="I1215" s="16">
        <f t="shared" si="1218"/>
        <v>0</v>
      </c>
      <c r="J1215" s="211">
        <f>J1216+J1217</f>
        <v>0</v>
      </c>
      <c r="K1215" s="16">
        <f t="shared" si="1142"/>
        <v>0</v>
      </c>
      <c r="L1215" s="211">
        <f t="shared" ref="L1215" si="1219">L1216+L1217</f>
        <v>0</v>
      </c>
      <c r="M1215" s="16">
        <f t="shared" si="1145"/>
        <v>0</v>
      </c>
      <c r="N1215"/>
    </row>
    <row r="1216" spans="2:15" ht="30" hidden="1" x14ac:dyDescent="0.25">
      <c r="B1216" s="2" t="str">
        <f t="shared" si="1144"/>
        <v>b</v>
      </c>
      <c r="C1216" s="10" t="s">
        <v>0</v>
      </c>
      <c r="D1216" s="11" t="s">
        <v>15</v>
      </c>
      <c r="E1216" s="17">
        <v>0</v>
      </c>
      <c r="F1216" s="17">
        <v>0</v>
      </c>
      <c r="G1216" s="17">
        <v>0</v>
      </c>
      <c r="H1216" s="17">
        <v>0</v>
      </c>
      <c r="I1216" s="17">
        <v>0</v>
      </c>
      <c r="J1216" s="212">
        <v>0</v>
      </c>
      <c r="K1216" s="17">
        <f t="shared" si="1142"/>
        <v>0</v>
      </c>
      <c r="L1216" s="212">
        <v>0</v>
      </c>
      <c r="M1216" s="17">
        <f t="shared" si="1145"/>
        <v>0</v>
      </c>
      <c r="N1216"/>
    </row>
    <row r="1217" spans="2:14" ht="30" hidden="1" x14ac:dyDescent="0.25">
      <c r="B1217" s="2" t="str">
        <f t="shared" si="1144"/>
        <v>b</v>
      </c>
      <c r="C1217" s="10" t="s">
        <v>0</v>
      </c>
      <c r="D1217" s="11" t="s">
        <v>16</v>
      </c>
      <c r="E1217" s="17">
        <v>0</v>
      </c>
      <c r="F1217" s="17">
        <v>0</v>
      </c>
      <c r="G1217" s="17">
        <v>0</v>
      </c>
      <c r="H1217" s="17">
        <v>0</v>
      </c>
      <c r="I1217" s="17">
        <v>0</v>
      </c>
      <c r="J1217" s="212">
        <v>0</v>
      </c>
      <c r="K1217" s="17">
        <f t="shared" si="1142"/>
        <v>0</v>
      </c>
      <c r="L1217" s="212">
        <v>0</v>
      </c>
      <c r="M1217" s="17">
        <f t="shared" si="1145"/>
        <v>0</v>
      </c>
      <c r="N1217"/>
    </row>
    <row r="1218" spans="2:14" ht="15.75" hidden="1" x14ac:dyDescent="0.25">
      <c r="B1218" s="2" t="str">
        <f t="shared" si="1144"/>
        <v>b</v>
      </c>
      <c r="C1218" s="6" t="s">
        <v>0</v>
      </c>
      <c r="D1218" s="7" t="s">
        <v>17</v>
      </c>
      <c r="E1218" s="15">
        <v>0</v>
      </c>
      <c r="F1218" s="15">
        <v>0</v>
      </c>
      <c r="G1218" s="15">
        <v>0</v>
      </c>
      <c r="H1218" s="15">
        <v>0</v>
      </c>
      <c r="I1218" s="15">
        <v>0</v>
      </c>
      <c r="J1218" s="210">
        <v>0</v>
      </c>
      <c r="K1218" s="15">
        <f t="shared" si="1142"/>
        <v>0</v>
      </c>
      <c r="L1218" s="210">
        <v>0</v>
      </c>
      <c r="M1218" s="15">
        <f t="shared" si="1145"/>
        <v>0</v>
      </c>
      <c r="N1218"/>
    </row>
    <row r="1219" spans="2:14" ht="15.75" hidden="1" x14ac:dyDescent="0.25">
      <c r="B1219" s="2" t="str">
        <f t="shared" si="1144"/>
        <v>b</v>
      </c>
      <c r="C1219" s="6" t="s">
        <v>0</v>
      </c>
      <c r="D1219" s="7" t="s">
        <v>18</v>
      </c>
      <c r="E1219" s="15">
        <v>0</v>
      </c>
      <c r="F1219" s="15">
        <v>0</v>
      </c>
      <c r="G1219" s="15">
        <v>0</v>
      </c>
      <c r="H1219" s="15">
        <v>0</v>
      </c>
      <c r="I1219" s="15">
        <v>0</v>
      </c>
      <c r="J1219" s="210">
        <v>0</v>
      </c>
      <c r="K1219" s="15">
        <f t="shared" si="1142"/>
        <v>0</v>
      </c>
      <c r="L1219" s="210">
        <v>0</v>
      </c>
      <c r="M1219" s="15">
        <f t="shared" si="1145"/>
        <v>0</v>
      </c>
      <c r="N1219"/>
    </row>
    <row r="1220" spans="2:14" ht="15.75" hidden="1" x14ac:dyDescent="0.25">
      <c r="B1220" s="2" t="str">
        <f t="shared" si="1144"/>
        <v>b</v>
      </c>
      <c r="C1220" s="6" t="s">
        <v>0</v>
      </c>
      <c r="D1220" s="7" t="s">
        <v>19</v>
      </c>
      <c r="E1220" s="15">
        <v>0</v>
      </c>
      <c r="F1220" s="15">
        <v>0</v>
      </c>
      <c r="G1220" s="15">
        <v>0</v>
      </c>
      <c r="H1220" s="15">
        <v>0</v>
      </c>
      <c r="I1220" s="15">
        <v>0</v>
      </c>
      <c r="J1220" s="210">
        <v>0</v>
      </c>
      <c r="K1220" s="15">
        <f t="shared" si="1142"/>
        <v>0</v>
      </c>
      <c r="L1220" s="210">
        <v>0</v>
      </c>
      <c r="M1220" s="15">
        <f t="shared" si="1145"/>
        <v>0</v>
      </c>
      <c r="N1220"/>
    </row>
    <row r="1221" spans="2:14" ht="72" x14ac:dyDescent="0.25">
      <c r="B1221" s="2" t="str">
        <f t="shared" si="1144"/>
        <v>a</v>
      </c>
      <c r="C1221" s="24" t="s">
        <v>157</v>
      </c>
      <c r="D1221" s="25" t="s">
        <v>158</v>
      </c>
      <c r="E1221" s="13">
        <f t="shared" ref="E1221" si="1220">E1224+E1234+E1235+E1236</f>
        <v>1100</v>
      </c>
      <c r="F1221" s="13">
        <f t="shared" ref="F1221:I1221" si="1221">F1224+F1234+F1235+F1236</f>
        <v>1065.45</v>
      </c>
      <c r="G1221" s="13">
        <f t="shared" si="1221"/>
        <v>968.5088199999999</v>
      </c>
      <c r="H1221" s="13">
        <f t="shared" si="1221"/>
        <v>1100</v>
      </c>
      <c r="I1221" s="13">
        <f t="shared" si="1221"/>
        <v>1100</v>
      </c>
      <c r="J1221" s="208">
        <f>J1224+J1234+J1235+J1236</f>
        <v>1100</v>
      </c>
      <c r="K1221" s="13">
        <f t="shared" ref="K1221:K1284" si="1222">J1221-I1221</f>
        <v>0</v>
      </c>
      <c r="L1221" s="208">
        <f t="shared" ref="L1221" si="1223">L1224+L1234+L1235+L1236</f>
        <v>2112</v>
      </c>
      <c r="M1221" s="13">
        <f t="shared" si="1145"/>
        <v>1012</v>
      </c>
    </row>
    <row r="1222" spans="2:14" ht="15.75" hidden="1" x14ac:dyDescent="0.25">
      <c r="B1222" s="2" t="str">
        <f t="shared" ref="B1222:B1285" si="1224">IF((E1222+F1222+G1222+I1222++J1222+K1222+L1222)&gt;0,"a","b")</f>
        <v>b</v>
      </c>
      <c r="C1222" s="4" t="s">
        <v>0</v>
      </c>
      <c r="D1222" s="5" t="s">
        <v>5</v>
      </c>
      <c r="E1222" s="14">
        <v>0</v>
      </c>
      <c r="F1222" s="14">
        <v>0</v>
      </c>
      <c r="G1222" s="14">
        <v>0</v>
      </c>
      <c r="H1222" s="14">
        <v>0</v>
      </c>
      <c r="I1222" s="14">
        <v>0</v>
      </c>
      <c r="J1222" s="209">
        <v>0</v>
      </c>
      <c r="K1222" s="14">
        <f t="shared" si="1222"/>
        <v>0</v>
      </c>
      <c r="L1222" s="209">
        <v>0</v>
      </c>
      <c r="M1222" s="14">
        <f t="shared" ref="M1222:M1285" si="1225">L1222-J1222</f>
        <v>0</v>
      </c>
      <c r="N1222"/>
    </row>
    <row r="1223" spans="2:14" ht="18" x14ac:dyDescent="0.25">
      <c r="B1223" s="2" t="str">
        <f t="shared" si="1224"/>
        <v>a</v>
      </c>
      <c r="C1223" s="26" t="s">
        <v>0</v>
      </c>
      <c r="D1223" s="27" t="s">
        <v>6</v>
      </c>
      <c r="E1223" s="14">
        <v>49</v>
      </c>
      <c r="F1223" s="14">
        <v>49</v>
      </c>
      <c r="G1223" s="14">
        <v>49</v>
      </c>
      <c r="H1223" s="14">
        <v>49</v>
      </c>
      <c r="I1223" s="14">
        <v>49</v>
      </c>
      <c r="J1223" s="209">
        <v>49</v>
      </c>
      <c r="K1223" s="14">
        <f t="shared" si="1222"/>
        <v>0</v>
      </c>
      <c r="L1223" s="209">
        <v>49</v>
      </c>
      <c r="M1223" s="14">
        <f t="shared" si="1225"/>
        <v>0</v>
      </c>
    </row>
    <row r="1224" spans="2:14" ht="18" x14ac:dyDescent="0.25">
      <c r="B1224" s="2" t="str">
        <f t="shared" si="1224"/>
        <v>a</v>
      </c>
      <c r="C1224" s="28" t="s">
        <v>0</v>
      </c>
      <c r="D1224" s="29" t="s">
        <v>7</v>
      </c>
      <c r="E1224" s="15">
        <f t="shared" ref="E1224" si="1226">E1225+E1226+E1227+E1228+E1229+E1230+E1231</f>
        <v>1100</v>
      </c>
      <c r="F1224" s="15">
        <f t="shared" ref="F1224:I1224" si="1227">F1225+F1226+F1227+F1228+F1229+F1230+F1231</f>
        <v>1065.45</v>
      </c>
      <c r="G1224" s="15">
        <f t="shared" si="1227"/>
        <v>968.5088199999999</v>
      </c>
      <c r="H1224" s="15">
        <f t="shared" si="1227"/>
        <v>1100</v>
      </c>
      <c r="I1224" s="15">
        <f t="shared" si="1227"/>
        <v>1100</v>
      </c>
      <c r="J1224" s="210">
        <f>J1225+J1226+J1227+J1228+J1229+J1230+J1231</f>
        <v>1100</v>
      </c>
      <c r="K1224" s="15">
        <f t="shared" si="1222"/>
        <v>0</v>
      </c>
      <c r="L1224" s="210">
        <f t="shared" ref="L1224" si="1228">L1225+L1226+L1227+L1228+L1229+L1230+L1231</f>
        <v>2112</v>
      </c>
      <c r="M1224" s="15">
        <f t="shared" si="1225"/>
        <v>1012</v>
      </c>
    </row>
    <row r="1225" spans="2:14" ht="15.75" hidden="1" x14ac:dyDescent="0.25">
      <c r="B1225" s="2" t="str">
        <f t="shared" si="1224"/>
        <v>b</v>
      </c>
      <c r="C1225" s="8" t="s">
        <v>0</v>
      </c>
      <c r="D1225" s="9" t="s">
        <v>8</v>
      </c>
      <c r="E1225" s="16">
        <v>0</v>
      </c>
      <c r="F1225" s="16">
        <v>0</v>
      </c>
      <c r="G1225" s="16">
        <v>0</v>
      </c>
      <c r="H1225" s="16">
        <v>0</v>
      </c>
      <c r="I1225" s="16">
        <v>0</v>
      </c>
      <c r="J1225" s="211">
        <v>0</v>
      </c>
      <c r="K1225" s="16">
        <f t="shared" si="1222"/>
        <v>0</v>
      </c>
      <c r="L1225" s="211">
        <v>0</v>
      </c>
      <c r="M1225" s="16">
        <f t="shared" si="1225"/>
        <v>0</v>
      </c>
      <c r="N1225"/>
    </row>
    <row r="1226" spans="2:14" ht="18" x14ac:dyDescent="0.25">
      <c r="B1226" s="2" t="str">
        <f t="shared" si="1224"/>
        <v>a</v>
      </c>
      <c r="C1226" s="30" t="s">
        <v>0</v>
      </c>
      <c r="D1226" s="31" t="s">
        <v>9</v>
      </c>
      <c r="E1226" s="16">
        <v>1100</v>
      </c>
      <c r="F1226" s="16">
        <v>1065.45</v>
      </c>
      <c r="G1226" s="16">
        <v>968.5088199999999</v>
      </c>
      <c r="H1226" s="16">
        <v>1100</v>
      </c>
      <c r="I1226" s="16">
        <v>1100</v>
      </c>
      <c r="J1226" s="211">
        <v>1100</v>
      </c>
      <c r="K1226" s="16">
        <f t="shared" si="1222"/>
        <v>0</v>
      </c>
      <c r="L1226" s="211">
        <v>2112</v>
      </c>
      <c r="M1226" s="16">
        <f t="shared" si="1225"/>
        <v>1012</v>
      </c>
    </row>
    <row r="1227" spans="2:14" ht="15.75" hidden="1" x14ac:dyDescent="0.25">
      <c r="B1227" s="2" t="str">
        <f t="shared" si="1224"/>
        <v>b</v>
      </c>
      <c r="C1227" s="8" t="s">
        <v>0</v>
      </c>
      <c r="D1227" s="9" t="s">
        <v>10</v>
      </c>
      <c r="E1227" s="16">
        <v>0</v>
      </c>
      <c r="F1227" s="16">
        <v>0</v>
      </c>
      <c r="G1227" s="16">
        <v>0</v>
      </c>
      <c r="H1227" s="16">
        <v>0</v>
      </c>
      <c r="I1227" s="16">
        <v>0</v>
      </c>
      <c r="J1227" s="211">
        <v>0</v>
      </c>
      <c r="K1227" s="16">
        <f t="shared" si="1222"/>
        <v>0</v>
      </c>
      <c r="L1227" s="211">
        <v>0</v>
      </c>
      <c r="M1227" s="16">
        <f t="shared" si="1225"/>
        <v>0</v>
      </c>
      <c r="N1227"/>
    </row>
    <row r="1228" spans="2:14" ht="15.75" hidden="1" x14ac:dyDescent="0.25">
      <c r="B1228" s="2" t="str">
        <f t="shared" si="1224"/>
        <v>b</v>
      </c>
      <c r="C1228" s="8" t="s">
        <v>0</v>
      </c>
      <c r="D1228" s="9" t="s">
        <v>11</v>
      </c>
      <c r="E1228" s="16">
        <v>0</v>
      </c>
      <c r="F1228" s="16">
        <v>0</v>
      </c>
      <c r="G1228" s="16">
        <v>0</v>
      </c>
      <c r="H1228" s="16">
        <v>0</v>
      </c>
      <c r="I1228" s="16">
        <v>0</v>
      </c>
      <c r="J1228" s="211">
        <v>0</v>
      </c>
      <c r="K1228" s="16">
        <f t="shared" si="1222"/>
        <v>0</v>
      </c>
      <c r="L1228" s="211">
        <v>0</v>
      </c>
      <c r="M1228" s="16">
        <f t="shared" si="1225"/>
        <v>0</v>
      </c>
      <c r="N1228"/>
    </row>
    <row r="1229" spans="2:14" ht="15.75" hidden="1" x14ac:dyDescent="0.25">
      <c r="B1229" s="2" t="str">
        <f t="shared" si="1224"/>
        <v>b</v>
      </c>
      <c r="C1229" s="8" t="s">
        <v>0</v>
      </c>
      <c r="D1229" s="9" t="s">
        <v>12</v>
      </c>
      <c r="E1229" s="16">
        <v>0</v>
      </c>
      <c r="F1229" s="16">
        <v>0</v>
      </c>
      <c r="G1229" s="16">
        <v>0</v>
      </c>
      <c r="H1229" s="16">
        <v>0</v>
      </c>
      <c r="I1229" s="16">
        <v>0</v>
      </c>
      <c r="J1229" s="211">
        <v>0</v>
      </c>
      <c r="K1229" s="16">
        <f t="shared" si="1222"/>
        <v>0</v>
      </c>
      <c r="L1229" s="211">
        <v>0</v>
      </c>
      <c r="M1229" s="16">
        <f t="shared" si="1225"/>
        <v>0</v>
      </c>
      <c r="N1229"/>
    </row>
    <row r="1230" spans="2:14" ht="15.75" hidden="1" x14ac:dyDescent="0.25">
      <c r="B1230" s="2" t="str">
        <f t="shared" si="1224"/>
        <v>b</v>
      </c>
      <c r="C1230" s="8" t="s">
        <v>0</v>
      </c>
      <c r="D1230" s="9" t="s">
        <v>13</v>
      </c>
      <c r="E1230" s="16">
        <v>0</v>
      </c>
      <c r="F1230" s="16">
        <v>0</v>
      </c>
      <c r="G1230" s="16">
        <v>0</v>
      </c>
      <c r="H1230" s="16">
        <v>0</v>
      </c>
      <c r="I1230" s="16">
        <v>0</v>
      </c>
      <c r="J1230" s="211">
        <v>0</v>
      </c>
      <c r="K1230" s="16">
        <f t="shared" si="1222"/>
        <v>0</v>
      </c>
      <c r="L1230" s="211">
        <v>0</v>
      </c>
      <c r="M1230" s="16">
        <f t="shared" si="1225"/>
        <v>0</v>
      </c>
      <c r="N1230"/>
    </row>
    <row r="1231" spans="2:14" ht="15.75" hidden="1" x14ac:dyDescent="0.25">
      <c r="B1231" s="2" t="str">
        <f t="shared" si="1224"/>
        <v>b</v>
      </c>
      <c r="C1231" s="8" t="s">
        <v>0</v>
      </c>
      <c r="D1231" s="9" t="s">
        <v>14</v>
      </c>
      <c r="E1231" s="16">
        <f t="shared" ref="E1231" si="1229">E1232+E1233</f>
        <v>0</v>
      </c>
      <c r="F1231" s="16">
        <f t="shared" ref="F1231:I1231" si="1230">F1232+F1233</f>
        <v>0</v>
      </c>
      <c r="G1231" s="16">
        <f t="shared" si="1230"/>
        <v>0</v>
      </c>
      <c r="H1231" s="16">
        <f t="shared" si="1230"/>
        <v>0</v>
      </c>
      <c r="I1231" s="16">
        <f t="shared" si="1230"/>
        <v>0</v>
      </c>
      <c r="J1231" s="211">
        <f>J1232+J1233</f>
        <v>0</v>
      </c>
      <c r="K1231" s="16">
        <f t="shared" si="1222"/>
        <v>0</v>
      </c>
      <c r="L1231" s="211">
        <f t="shared" ref="L1231" si="1231">L1232+L1233</f>
        <v>0</v>
      </c>
      <c r="M1231" s="16">
        <f t="shared" si="1225"/>
        <v>0</v>
      </c>
      <c r="N1231"/>
    </row>
    <row r="1232" spans="2:14" ht="30" hidden="1" x14ac:dyDescent="0.25">
      <c r="B1232" s="2" t="str">
        <f t="shared" si="1224"/>
        <v>b</v>
      </c>
      <c r="C1232" s="10" t="s">
        <v>0</v>
      </c>
      <c r="D1232" s="11" t="s">
        <v>15</v>
      </c>
      <c r="E1232" s="17">
        <v>0</v>
      </c>
      <c r="F1232" s="17">
        <v>0</v>
      </c>
      <c r="G1232" s="17">
        <v>0</v>
      </c>
      <c r="H1232" s="17">
        <v>0</v>
      </c>
      <c r="I1232" s="17">
        <v>0</v>
      </c>
      <c r="J1232" s="212">
        <v>0</v>
      </c>
      <c r="K1232" s="17">
        <f t="shared" si="1222"/>
        <v>0</v>
      </c>
      <c r="L1232" s="212">
        <v>0</v>
      </c>
      <c r="M1232" s="17">
        <f t="shared" si="1225"/>
        <v>0</v>
      </c>
      <c r="N1232"/>
    </row>
    <row r="1233" spans="2:14" ht="30" hidden="1" x14ac:dyDescent="0.25">
      <c r="B1233" s="2" t="str">
        <f t="shared" si="1224"/>
        <v>b</v>
      </c>
      <c r="C1233" s="10" t="s">
        <v>0</v>
      </c>
      <c r="D1233" s="11" t="s">
        <v>16</v>
      </c>
      <c r="E1233" s="17">
        <v>0</v>
      </c>
      <c r="F1233" s="17">
        <v>0</v>
      </c>
      <c r="G1233" s="17">
        <v>0</v>
      </c>
      <c r="H1233" s="17">
        <v>0</v>
      </c>
      <c r="I1233" s="17">
        <v>0</v>
      </c>
      <c r="J1233" s="212">
        <v>0</v>
      </c>
      <c r="K1233" s="17">
        <f t="shared" si="1222"/>
        <v>0</v>
      </c>
      <c r="L1233" s="212">
        <v>0</v>
      </c>
      <c r="M1233" s="17">
        <f t="shared" si="1225"/>
        <v>0</v>
      </c>
      <c r="N1233"/>
    </row>
    <row r="1234" spans="2:14" ht="15.75" hidden="1" x14ac:dyDescent="0.25">
      <c r="B1234" s="2" t="str">
        <f t="shared" si="1224"/>
        <v>b</v>
      </c>
      <c r="C1234" s="6" t="s">
        <v>0</v>
      </c>
      <c r="D1234" s="7" t="s">
        <v>17</v>
      </c>
      <c r="E1234" s="15">
        <v>0</v>
      </c>
      <c r="F1234" s="15">
        <v>0</v>
      </c>
      <c r="G1234" s="15">
        <v>0</v>
      </c>
      <c r="H1234" s="15">
        <v>0</v>
      </c>
      <c r="I1234" s="15">
        <v>0</v>
      </c>
      <c r="J1234" s="210">
        <v>0</v>
      </c>
      <c r="K1234" s="15">
        <f t="shared" si="1222"/>
        <v>0</v>
      </c>
      <c r="L1234" s="210">
        <v>0</v>
      </c>
      <c r="M1234" s="15">
        <f t="shared" si="1225"/>
        <v>0</v>
      </c>
      <c r="N1234"/>
    </row>
    <row r="1235" spans="2:14" ht="15.75" hidden="1" x14ac:dyDescent="0.25">
      <c r="B1235" s="2" t="str">
        <f t="shared" si="1224"/>
        <v>b</v>
      </c>
      <c r="C1235" s="6" t="s">
        <v>0</v>
      </c>
      <c r="D1235" s="7" t="s">
        <v>18</v>
      </c>
      <c r="E1235" s="15">
        <v>0</v>
      </c>
      <c r="F1235" s="15">
        <v>0</v>
      </c>
      <c r="G1235" s="15">
        <v>0</v>
      </c>
      <c r="H1235" s="15">
        <v>0</v>
      </c>
      <c r="I1235" s="15">
        <v>0</v>
      </c>
      <c r="J1235" s="210">
        <v>0</v>
      </c>
      <c r="K1235" s="15">
        <f t="shared" si="1222"/>
        <v>0</v>
      </c>
      <c r="L1235" s="210">
        <v>0</v>
      </c>
      <c r="M1235" s="15">
        <f t="shared" si="1225"/>
        <v>0</v>
      </c>
      <c r="N1235"/>
    </row>
    <row r="1236" spans="2:14" ht="15.75" hidden="1" x14ac:dyDescent="0.25">
      <c r="B1236" s="2" t="str">
        <f t="shared" si="1224"/>
        <v>b</v>
      </c>
      <c r="C1236" s="6" t="s">
        <v>0</v>
      </c>
      <c r="D1236" s="7" t="s">
        <v>19</v>
      </c>
      <c r="E1236" s="15">
        <v>0</v>
      </c>
      <c r="F1236" s="15">
        <v>0</v>
      </c>
      <c r="G1236" s="15">
        <v>0</v>
      </c>
      <c r="H1236" s="15">
        <v>0</v>
      </c>
      <c r="I1236" s="15">
        <v>0</v>
      </c>
      <c r="J1236" s="210">
        <v>0</v>
      </c>
      <c r="K1236" s="15">
        <f t="shared" si="1222"/>
        <v>0</v>
      </c>
      <c r="L1236" s="210">
        <v>0</v>
      </c>
      <c r="M1236" s="15">
        <f t="shared" si="1225"/>
        <v>0</v>
      </c>
      <c r="N1236"/>
    </row>
    <row r="1237" spans="2:14" ht="54" x14ac:dyDescent="0.25">
      <c r="B1237" s="2" t="str">
        <f t="shared" si="1224"/>
        <v>a</v>
      </c>
      <c r="C1237" s="24" t="s">
        <v>159</v>
      </c>
      <c r="D1237" s="25" t="s">
        <v>160</v>
      </c>
      <c r="E1237" s="13">
        <f t="shared" ref="E1237" si="1232">E1253+E1269+E1285+E1301+E1317+E1333+E1349+E1397+E1445+E1461+E1477</f>
        <v>200365</v>
      </c>
      <c r="F1237" s="13">
        <f t="shared" ref="F1237:G1237" si="1233">F1253+F1269+F1285+F1301+F1317+F1333+F1349+F1397+F1445+F1461+F1477</f>
        <v>200183.80000000002</v>
      </c>
      <c r="G1237" s="13">
        <f t="shared" si="1233"/>
        <v>161287.35801000003</v>
      </c>
      <c r="H1237" s="13">
        <f t="shared" ref="H1237:I1252" si="1234">H1253+H1269+H1285+H1301+H1317+H1333+H1349+H1397+H1445+H1461+H1477</f>
        <v>215905</v>
      </c>
      <c r="I1237" s="13">
        <f t="shared" si="1234"/>
        <v>236670</v>
      </c>
      <c r="J1237" s="208">
        <f t="shared" ref="J1237:J1252" si="1235">J1253+J1269+J1285+J1301+J1317+J1333+J1349+J1397+J1445+J1461+J1477</f>
        <v>224440</v>
      </c>
      <c r="K1237" s="13">
        <f t="shared" si="1222"/>
        <v>-12230</v>
      </c>
      <c r="L1237" s="208">
        <f t="shared" ref="L1237:L1252" si="1236">L1253+L1269+L1285+L1301+L1317+L1333+L1349+L1397+L1445+L1461+L1477</f>
        <v>274584</v>
      </c>
      <c r="M1237" s="13">
        <f t="shared" si="1225"/>
        <v>50144</v>
      </c>
    </row>
    <row r="1238" spans="2:14" ht="15.75" hidden="1" x14ac:dyDescent="0.25">
      <c r="B1238" s="2" t="str">
        <f t="shared" si="1224"/>
        <v>b</v>
      </c>
      <c r="C1238" s="4" t="s">
        <v>0</v>
      </c>
      <c r="D1238" s="5" t="s">
        <v>5</v>
      </c>
      <c r="E1238" s="14">
        <f t="shared" ref="E1238" si="1237">E1254+E1270+E1286+E1302+E1318+E1334+E1350+E1398+E1446+E1462+E1478</f>
        <v>0</v>
      </c>
      <c r="F1238" s="14">
        <f t="shared" ref="F1238:G1238" si="1238">F1254+F1270+F1286+F1302+F1318+F1334+F1350+F1398+F1446+F1462+F1478</f>
        <v>0</v>
      </c>
      <c r="G1238" s="14">
        <f t="shared" si="1238"/>
        <v>0</v>
      </c>
      <c r="H1238" s="14">
        <f t="shared" si="1234"/>
        <v>0</v>
      </c>
      <c r="I1238" s="14">
        <f t="shared" si="1234"/>
        <v>0</v>
      </c>
      <c r="J1238" s="209">
        <f t="shared" si="1235"/>
        <v>0</v>
      </c>
      <c r="K1238" s="14">
        <f t="shared" si="1222"/>
        <v>0</v>
      </c>
      <c r="L1238" s="209">
        <f t="shared" si="1236"/>
        <v>0</v>
      </c>
      <c r="M1238" s="14">
        <f t="shared" si="1225"/>
        <v>0</v>
      </c>
      <c r="N1238"/>
    </row>
    <row r="1239" spans="2:14" ht="18" x14ac:dyDescent="0.25">
      <c r="B1239" s="2" t="str">
        <f t="shared" si="1224"/>
        <v>a</v>
      </c>
      <c r="C1239" s="26" t="s">
        <v>0</v>
      </c>
      <c r="D1239" s="27" t="s">
        <v>6</v>
      </c>
      <c r="E1239" s="14">
        <f t="shared" ref="E1239" si="1239">E1255+E1271+E1287+E1303+E1319+E1335+E1351+E1399+E1447+E1463+E1479</f>
        <v>3505</v>
      </c>
      <c r="F1239" s="14">
        <f t="shared" ref="F1239:G1239" si="1240">F1255+F1271+F1287+F1303+F1319+F1335+F1351+F1399+F1447+F1463+F1479</f>
        <v>3505</v>
      </c>
      <c r="G1239" s="14">
        <f t="shared" si="1240"/>
        <v>3505</v>
      </c>
      <c r="H1239" s="14">
        <f t="shared" si="1234"/>
        <v>3505</v>
      </c>
      <c r="I1239" s="14">
        <f t="shared" si="1234"/>
        <v>3446</v>
      </c>
      <c r="J1239" s="209">
        <f t="shared" si="1235"/>
        <v>7500</v>
      </c>
      <c r="K1239" s="14">
        <f t="shared" si="1222"/>
        <v>4054</v>
      </c>
      <c r="L1239" s="209">
        <f t="shared" si="1236"/>
        <v>7500</v>
      </c>
      <c r="M1239" s="14">
        <f t="shared" si="1225"/>
        <v>0</v>
      </c>
    </row>
    <row r="1240" spans="2:14" ht="18" x14ac:dyDescent="0.25">
      <c r="B1240" s="2" t="str">
        <f t="shared" si="1224"/>
        <v>a</v>
      </c>
      <c r="C1240" s="28" t="s">
        <v>0</v>
      </c>
      <c r="D1240" s="29" t="s">
        <v>7</v>
      </c>
      <c r="E1240" s="15">
        <f t="shared" ref="E1240" si="1241">E1256+E1272+E1288+E1304+E1320+E1336+E1352+E1400+E1448+E1464+E1480</f>
        <v>200232</v>
      </c>
      <c r="F1240" s="15">
        <f t="shared" ref="F1240:G1240" si="1242">F1256+F1272+F1288+F1304+F1320+F1336+F1352+F1400+F1448+F1464+F1480</f>
        <v>200027.2</v>
      </c>
      <c r="G1240" s="15">
        <f t="shared" si="1242"/>
        <v>161225.06299000001</v>
      </c>
      <c r="H1240" s="15">
        <f t="shared" si="1234"/>
        <v>215820</v>
      </c>
      <c r="I1240" s="15">
        <f t="shared" si="1234"/>
        <v>236585</v>
      </c>
      <c r="J1240" s="210">
        <f t="shared" si="1235"/>
        <v>224355</v>
      </c>
      <c r="K1240" s="15">
        <f t="shared" si="1222"/>
        <v>-12230</v>
      </c>
      <c r="L1240" s="210">
        <f t="shared" si="1236"/>
        <v>273104</v>
      </c>
      <c r="M1240" s="15">
        <f t="shared" si="1225"/>
        <v>48749</v>
      </c>
    </row>
    <row r="1241" spans="2:14" ht="15.75" hidden="1" x14ac:dyDescent="0.25">
      <c r="B1241" s="2" t="str">
        <f t="shared" si="1224"/>
        <v>b</v>
      </c>
      <c r="C1241" s="8" t="s">
        <v>0</v>
      </c>
      <c r="D1241" s="9" t="s">
        <v>8</v>
      </c>
      <c r="E1241" s="16">
        <f t="shared" ref="E1241" si="1243">E1257+E1273+E1289+E1305+E1321+E1337+E1353+E1401+E1449+E1465+E1481</f>
        <v>0</v>
      </c>
      <c r="F1241" s="16">
        <f t="shared" ref="F1241:G1241" si="1244">F1257+F1273+F1289+F1305+F1321+F1337+F1353+F1401+F1449+F1465+F1481</f>
        <v>0</v>
      </c>
      <c r="G1241" s="16">
        <f t="shared" si="1244"/>
        <v>0</v>
      </c>
      <c r="H1241" s="16">
        <f t="shared" si="1234"/>
        <v>0</v>
      </c>
      <c r="I1241" s="16">
        <f t="shared" si="1234"/>
        <v>0</v>
      </c>
      <c r="J1241" s="211">
        <f t="shared" si="1235"/>
        <v>0</v>
      </c>
      <c r="K1241" s="16">
        <f t="shared" si="1222"/>
        <v>0</v>
      </c>
      <c r="L1241" s="211">
        <f t="shared" si="1236"/>
        <v>0</v>
      </c>
      <c r="M1241" s="16">
        <f t="shared" si="1225"/>
        <v>0</v>
      </c>
      <c r="N1241"/>
    </row>
    <row r="1242" spans="2:14" ht="18" x14ac:dyDescent="0.25">
      <c r="B1242" s="2" t="str">
        <f t="shared" si="1224"/>
        <v>a</v>
      </c>
      <c r="C1242" s="30" t="s">
        <v>0</v>
      </c>
      <c r="D1242" s="31" t="s">
        <v>9</v>
      </c>
      <c r="E1242" s="16">
        <f t="shared" ref="E1242" si="1245">E1258+E1274+E1290+E1306+E1322+E1338+E1354+E1402+E1450+E1466+E1482</f>
        <v>38668</v>
      </c>
      <c r="F1242" s="16">
        <f t="shared" ref="F1242:G1242" si="1246">F1258+F1274+F1290+F1306+F1322+F1338+F1354+F1402+F1450+F1466+F1482</f>
        <v>39232.205000000002</v>
      </c>
      <c r="G1242" s="16">
        <f t="shared" si="1246"/>
        <v>29188.163670000002</v>
      </c>
      <c r="H1242" s="16">
        <f t="shared" si="1234"/>
        <v>41138</v>
      </c>
      <c r="I1242" s="16">
        <f t="shared" si="1234"/>
        <v>71450</v>
      </c>
      <c r="J1242" s="211">
        <f t="shared" si="1235"/>
        <v>90714</v>
      </c>
      <c r="K1242" s="16">
        <f t="shared" si="1222"/>
        <v>19264</v>
      </c>
      <c r="L1242" s="211">
        <f t="shared" si="1236"/>
        <v>113912</v>
      </c>
      <c r="M1242" s="16">
        <f t="shared" si="1225"/>
        <v>23198</v>
      </c>
    </row>
    <row r="1243" spans="2:14" ht="15.75" hidden="1" x14ac:dyDescent="0.25">
      <c r="B1243" s="2" t="str">
        <f t="shared" si="1224"/>
        <v>b</v>
      </c>
      <c r="C1243" s="8" t="s">
        <v>0</v>
      </c>
      <c r="D1243" s="9" t="s">
        <v>10</v>
      </c>
      <c r="E1243" s="16">
        <f t="shared" ref="E1243" si="1247">E1259+E1275+E1291+E1307+E1323+E1339+E1355+E1403+E1451+E1467+E1483</f>
        <v>0</v>
      </c>
      <c r="F1243" s="16">
        <f t="shared" ref="F1243:G1243" si="1248">F1259+F1275+F1291+F1307+F1323+F1339+F1355+F1403+F1451+F1467+F1483</f>
        <v>0</v>
      </c>
      <c r="G1243" s="16">
        <f t="shared" si="1248"/>
        <v>0</v>
      </c>
      <c r="H1243" s="16">
        <f t="shared" si="1234"/>
        <v>0</v>
      </c>
      <c r="I1243" s="16">
        <f t="shared" si="1234"/>
        <v>0</v>
      </c>
      <c r="J1243" s="211">
        <f t="shared" si="1235"/>
        <v>0</v>
      </c>
      <c r="K1243" s="16">
        <f t="shared" si="1222"/>
        <v>0</v>
      </c>
      <c r="L1243" s="211">
        <f t="shared" si="1236"/>
        <v>0</v>
      </c>
      <c r="M1243" s="16">
        <f t="shared" si="1225"/>
        <v>0</v>
      </c>
      <c r="N1243"/>
    </row>
    <row r="1244" spans="2:14" ht="15.75" hidden="1" x14ac:dyDescent="0.25">
      <c r="B1244" s="2" t="str">
        <f t="shared" si="1224"/>
        <v>b</v>
      </c>
      <c r="C1244" s="8" t="s">
        <v>0</v>
      </c>
      <c r="D1244" s="9" t="s">
        <v>11</v>
      </c>
      <c r="E1244" s="16">
        <f t="shared" ref="E1244" si="1249">E1260+E1276+E1292+E1308+E1324+E1340+E1356+E1404+E1452+E1468+E1484</f>
        <v>0</v>
      </c>
      <c r="F1244" s="16">
        <f t="shared" ref="F1244:G1244" si="1250">F1260+F1276+F1292+F1308+F1324+F1340+F1356+F1404+F1452+F1468+F1484</f>
        <v>0</v>
      </c>
      <c r="G1244" s="16">
        <f t="shared" si="1250"/>
        <v>0</v>
      </c>
      <c r="H1244" s="16">
        <f t="shared" si="1234"/>
        <v>0</v>
      </c>
      <c r="I1244" s="16">
        <f t="shared" si="1234"/>
        <v>0</v>
      </c>
      <c r="J1244" s="211">
        <f t="shared" si="1235"/>
        <v>0</v>
      </c>
      <c r="K1244" s="16">
        <f t="shared" si="1222"/>
        <v>0</v>
      </c>
      <c r="L1244" s="211">
        <f t="shared" si="1236"/>
        <v>0</v>
      </c>
      <c r="M1244" s="16">
        <f t="shared" si="1225"/>
        <v>0</v>
      </c>
      <c r="N1244"/>
    </row>
    <row r="1245" spans="2:14" ht="15.75" x14ac:dyDescent="0.25">
      <c r="B1245" s="2" t="str">
        <f t="shared" si="1224"/>
        <v>a</v>
      </c>
      <c r="C1245" s="8" t="s">
        <v>0</v>
      </c>
      <c r="D1245" s="9" t="s">
        <v>12</v>
      </c>
      <c r="E1245" s="16">
        <f t="shared" ref="E1245" si="1251">E1261+E1277+E1293+E1309+E1325+E1341+E1357+E1405+E1453+E1469+E1485</f>
        <v>0</v>
      </c>
      <c r="F1245" s="16">
        <f t="shared" ref="F1245:G1245" si="1252">F1261+F1277+F1293+F1309+F1325+F1341+F1357+F1405+F1453+F1469+F1485</f>
        <v>0</v>
      </c>
      <c r="G1245" s="16">
        <f t="shared" si="1252"/>
        <v>0</v>
      </c>
      <c r="H1245" s="16">
        <f t="shared" si="1234"/>
        <v>0</v>
      </c>
      <c r="I1245" s="16">
        <f t="shared" si="1234"/>
        <v>0</v>
      </c>
      <c r="J1245" s="211">
        <f t="shared" si="1235"/>
        <v>0</v>
      </c>
      <c r="K1245" s="16">
        <f t="shared" si="1222"/>
        <v>0</v>
      </c>
      <c r="L1245" s="211">
        <f t="shared" si="1236"/>
        <v>550</v>
      </c>
      <c r="M1245" s="16">
        <f t="shared" si="1225"/>
        <v>550</v>
      </c>
      <c r="N1245"/>
    </row>
    <row r="1246" spans="2:14" ht="18" x14ac:dyDescent="0.25">
      <c r="B1246" s="2" t="str">
        <f t="shared" si="1224"/>
        <v>a</v>
      </c>
      <c r="C1246" s="30" t="s">
        <v>0</v>
      </c>
      <c r="D1246" s="31" t="s">
        <v>13</v>
      </c>
      <c r="E1246" s="16">
        <f t="shared" ref="E1246" si="1253">E1262+E1278+E1294+E1310+E1326+E1342+E1358+E1406+E1454+E1470+E1486</f>
        <v>160847</v>
      </c>
      <c r="F1246" s="16">
        <f t="shared" ref="F1246:G1246" si="1254">F1262+F1278+F1294+F1310+F1326+F1342+F1358+F1406+F1454+F1470+F1486</f>
        <v>159877.48500000002</v>
      </c>
      <c r="G1246" s="16">
        <f t="shared" si="1254"/>
        <v>131452.38112000001</v>
      </c>
      <c r="H1246" s="16">
        <f t="shared" si="1234"/>
        <v>174084</v>
      </c>
      <c r="I1246" s="16">
        <f t="shared" si="1234"/>
        <v>159135</v>
      </c>
      <c r="J1246" s="211">
        <f t="shared" si="1235"/>
        <v>130064</v>
      </c>
      <c r="K1246" s="16">
        <f t="shared" si="1222"/>
        <v>-29071</v>
      </c>
      <c r="L1246" s="211">
        <f t="shared" si="1236"/>
        <v>155065</v>
      </c>
      <c r="M1246" s="16">
        <f t="shared" si="1225"/>
        <v>25001</v>
      </c>
    </row>
    <row r="1247" spans="2:14" ht="18" x14ac:dyDescent="0.25">
      <c r="B1247" s="2" t="str">
        <f t="shared" si="1224"/>
        <v>a</v>
      </c>
      <c r="C1247" s="30" t="s">
        <v>0</v>
      </c>
      <c r="D1247" s="31" t="s">
        <v>14</v>
      </c>
      <c r="E1247" s="16">
        <f t="shared" ref="E1247" si="1255">E1263+E1279+E1295+E1311+E1327+E1343+E1359+E1407+E1455+E1471+E1487</f>
        <v>717</v>
      </c>
      <c r="F1247" s="16">
        <f t="shared" ref="F1247:G1247" si="1256">F1263+F1279+F1295+F1311+F1327+F1343+F1359+F1407+F1455+F1471+F1487</f>
        <v>917.51</v>
      </c>
      <c r="G1247" s="16">
        <f t="shared" si="1256"/>
        <v>584.51819999999998</v>
      </c>
      <c r="H1247" s="16">
        <f t="shared" si="1234"/>
        <v>598</v>
      </c>
      <c r="I1247" s="16">
        <f t="shared" si="1234"/>
        <v>6000</v>
      </c>
      <c r="J1247" s="211">
        <f t="shared" si="1235"/>
        <v>3577</v>
      </c>
      <c r="K1247" s="16">
        <f t="shared" si="1222"/>
        <v>-2423</v>
      </c>
      <c r="L1247" s="211">
        <f t="shared" si="1236"/>
        <v>3577</v>
      </c>
      <c r="M1247" s="16">
        <f t="shared" si="1225"/>
        <v>0</v>
      </c>
    </row>
    <row r="1248" spans="2:14" ht="36" x14ac:dyDescent="0.25">
      <c r="B1248" s="2" t="str">
        <f t="shared" si="1224"/>
        <v>a</v>
      </c>
      <c r="C1248" s="33" t="s">
        <v>0</v>
      </c>
      <c r="D1248" s="34" t="s">
        <v>15</v>
      </c>
      <c r="E1248" s="17">
        <f t="shared" ref="E1248" si="1257">E1264+E1280+E1296+E1312+E1328+E1344+E1360+E1408+E1456+E1472+E1488</f>
        <v>717</v>
      </c>
      <c r="F1248" s="17">
        <f t="shared" ref="F1248:G1248" si="1258">F1264+F1280+F1296+F1312+F1328+F1344+F1360+F1408+F1456+F1472+F1488</f>
        <v>917.51</v>
      </c>
      <c r="G1248" s="17">
        <f t="shared" si="1258"/>
        <v>584.51819999999998</v>
      </c>
      <c r="H1248" s="17">
        <f t="shared" si="1234"/>
        <v>598</v>
      </c>
      <c r="I1248" s="17">
        <f t="shared" si="1234"/>
        <v>6000</v>
      </c>
      <c r="J1248" s="212">
        <f t="shared" si="1235"/>
        <v>3577</v>
      </c>
      <c r="K1248" s="17">
        <f t="shared" si="1222"/>
        <v>-2423</v>
      </c>
      <c r="L1248" s="212">
        <f t="shared" si="1236"/>
        <v>3577</v>
      </c>
      <c r="M1248" s="17">
        <f t="shared" si="1225"/>
        <v>0</v>
      </c>
    </row>
    <row r="1249" spans="2:15" ht="30" hidden="1" x14ac:dyDescent="0.25">
      <c r="B1249" s="2" t="str">
        <f t="shared" si="1224"/>
        <v>b</v>
      </c>
      <c r="C1249" s="10" t="s">
        <v>0</v>
      </c>
      <c r="D1249" s="11" t="s">
        <v>16</v>
      </c>
      <c r="E1249" s="17">
        <f t="shared" ref="E1249" si="1259">E1265+E1281+E1297+E1313+E1329+E1345+E1361+E1409+E1457+E1473+E1489</f>
        <v>0</v>
      </c>
      <c r="F1249" s="17">
        <f t="shared" ref="F1249:G1249" si="1260">F1265+F1281+F1297+F1313+F1329+F1345+F1361+F1409+F1457+F1473+F1489</f>
        <v>0</v>
      </c>
      <c r="G1249" s="17">
        <f t="shared" si="1260"/>
        <v>0</v>
      </c>
      <c r="H1249" s="17">
        <f t="shared" si="1234"/>
        <v>0</v>
      </c>
      <c r="I1249" s="17">
        <f t="shared" si="1234"/>
        <v>0</v>
      </c>
      <c r="J1249" s="212">
        <f t="shared" si="1235"/>
        <v>0</v>
      </c>
      <c r="K1249" s="17">
        <f t="shared" si="1222"/>
        <v>0</v>
      </c>
      <c r="L1249" s="212">
        <f t="shared" si="1236"/>
        <v>0</v>
      </c>
      <c r="M1249" s="17">
        <f t="shared" si="1225"/>
        <v>0</v>
      </c>
      <c r="N1249"/>
    </row>
    <row r="1250" spans="2:15" ht="18" x14ac:dyDescent="0.25">
      <c r="B1250" s="2" t="str">
        <f t="shared" si="1224"/>
        <v>a</v>
      </c>
      <c r="C1250" s="28" t="s">
        <v>0</v>
      </c>
      <c r="D1250" s="29" t="s">
        <v>17</v>
      </c>
      <c r="E1250" s="15">
        <f t="shared" ref="E1250" si="1261">E1266+E1282+E1298+E1314+E1330+E1346+E1362+E1410+E1458+E1474+E1490</f>
        <v>133</v>
      </c>
      <c r="F1250" s="15">
        <f t="shared" ref="F1250:G1250" si="1262">F1266+F1282+F1298+F1314+F1330+F1346+F1362+F1410+F1458+F1474+F1490</f>
        <v>156.6</v>
      </c>
      <c r="G1250" s="15">
        <f t="shared" si="1262"/>
        <v>62.295020000000001</v>
      </c>
      <c r="H1250" s="15">
        <f t="shared" si="1234"/>
        <v>85</v>
      </c>
      <c r="I1250" s="15">
        <f t="shared" si="1234"/>
        <v>85</v>
      </c>
      <c r="J1250" s="210">
        <f t="shared" si="1235"/>
        <v>85</v>
      </c>
      <c r="K1250" s="15">
        <f t="shared" si="1222"/>
        <v>0</v>
      </c>
      <c r="L1250" s="210">
        <f t="shared" si="1236"/>
        <v>1480</v>
      </c>
      <c r="M1250" s="15">
        <f t="shared" si="1225"/>
        <v>1395</v>
      </c>
    </row>
    <row r="1251" spans="2:15" ht="15.75" hidden="1" x14ac:dyDescent="0.25">
      <c r="B1251" s="2" t="str">
        <f t="shared" si="1224"/>
        <v>b</v>
      </c>
      <c r="C1251" s="6" t="s">
        <v>0</v>
      </c>
      <c r="D1251" s="7" t="s">
        <v>18</v>
      </c>
      <c r="E1251" s="15">
        <f t="shared" ref="E1251" si="1263">E1267+E1283+E1299+E1315+E1331+E1347+E1363+E1411+E1459+E1475+E1491</f>
        <v>0</v>
      </c>
      <c r="F1251" s="15">
        <f t="shared" ref="F1251:G1251" si="1264">F1267+F1283+F1299+F1315+F1331+F1347+F1363+F1411+F1459+F1475+F1491</f>
        <v>0</v>
      </c>
      <c r="G1251" s="15">
        <f t="shared" si="1264"/>
        <v>0</v>
      </c>
      <c r="H1251" s="15">
        <f t="shared" si="1234"/>
        <v>0</v>
      </c>
      <c r="I1251" s="15">
        <f t="shared" si="1234"/>
        <v>0</v>
      </c>
      <c r="J1251" s="210">
        <f t="shared" si="1235"/>
        <v>0</v>
      </c>
      <c r="K1251" s="15">
        <f t="shared" si="1222"/>
        <v>0</v>
      </c>
      <c r="L1251" s="210">
        <f t="shared" si="1236"/>
        <v>0</v>
      </c>
      <c r="M1251" s="15">
        <f t="shared" si="1225"/>
        <v>0</v>
      </c>
      <c r="N1251"/>
    </row>
    <row r="1252" spans="2:15" ht="15.75" hidden="1" x14ac:dyDescent="0.25">
      <c r="B1252" s="2" t="str">
        <f t="shared" si="1224"/>
        <v>b</v>
      </c>
      <c r="C1252" s="6" t="s">
        <v>0</v>
      </c>
      <c r="D1252" s="7" t="s">
        <v>19</v>
      </c>
      <c r="E1252" s="15">
        <f t="shared" ref="E1252" si="1265">E1268+E1284+E1300+E1316+E1332+E1348+E1364+E1412+E1460+E1476+E1492</f>
        <v>0</v>
      </c>
      <c r="F1252" s="15">
        <f t="shared" ref="F1252:G1252" si="1266">F1268+F1284+F1300+F1316+F1332+F1348+F1364+F1412+F1460+F1476+F1492</f>
        <v>0</v>
      </c>
      <c r="G1252" s="15">
        <f t="shared" si="1266"/>
        <v>0</v>
      </c>
      <c r="H1252" s="15">
        <f t="shared" si="1234"/>
        <v>0</v>
      </c>
      <c r="I1252" s="15">
        <f t="shared" si="1234"/>
        <v>0</v>
      </c>
      <c r="J1252" s="210">
        <f t="shared" si="1235"/>
        <v>0</v>
      </c>
      <c r="K1252" s="15">
        <f t="shared" si="1222"/>
        <v>0</v>
      </c>
      <c r="L1252" s="210">
        <f t="shared" si="1236"/>
        <v>0</v>
      </c>
      <c r="M1252" s="15">
        <f t="shared" si="1225"/>
        <v>0</v>
      </c>
      <c r="N1252"/>
    </row>
    <row r="1253" spans="2:15" ht="18" x14ac:dyDescent="0.25">
      <c r="B1253" s="2" t="str">
        <f t="shared" si="1224"/>
        <v>a</v>
      </c>
      <c r="C1253" s="24" t="s">
        <v>161</v>
      </c>
      <c r="D1253" s="25" t="s">
        <v>162</v>
      </c>
      <c r="E1253" s="13">
        <f t="shared" ref="E1253" si="1267">E1256+E1266+E1267+E1268</f>
        <v>24000</v>
      </c>
      <c r="F1253" s="13">
        <f t="shared" ref="F1253:I1253" si="1268">F1256+F1266+F1267+F1268</f>
        <v>24077</v>
      </c>
      <c r="G1253" s="13">
        <f t="shared" si="1268"/>
        <v>19685.185879999997</v>
      </c>
      <c r="H1253" s="13">
        <f t="shared" si="1268"/>
        <v>27457</v>
      </c>
      <c r="I1253" s="13">
        <f t="shared" si="1268"/>
        <v>27500</v>
      </c>
      <c r="J1253" s="208">
        <f>J1256+J1266+J1267+J1268</f>
        <v>27442</v>
      </c>
      <c r="K1253" s="13">
        <f t="shared" si="1222"/>
        <v>-58</v>
      </c>
      <c r="L1253" s="208">
        <f t="shared" ref="L1253" si="1269">L1256+L1266+L1267+L1268</f>
        <v>27457</v>
      </c>
      <c r="M1253" s="13">
        <f t="shared" si="1225"/>
        <v>15</v>
      </c>
      <c r="O1253" s="2" t="s">
        <v>577</v>
      </c>
    </row>
    <row r="1254" spans="2:15" ht="15.75" hidden="1" x14ac:dyDescent="0.25">
      <c r="B1254" s="2" t="str">
        <f t="shared" si="1224"/>
        <v>b</v>
      </c>
      <c r="C1254" s="4" t="s">
        <v>0</v>
      </c>
      <c r="D1254" s="5" t="s">
        <v>5</v>
      </c>
      <c r="E1254" s="14">
        <v>0</v>
      </c>
      <c r="F1254" s="14">
        <v>0</v>
      </c>
      <c r="G1254" s="14">
        <v>0</v>
      </c>
      <c r="H1254" s="14">
        <v>0</v>
      </c>
      <c r="I1254" s="14">
        <v>0</v>
      </c>
      <c r="J1254" s="209">
        <v>0</v>
      </c>
      <c r="K1254" s="14">
        <f t="shared" si="1222"/>
        <v>0</v>
      </c>
      <c r="L1254" s="209">
        <v>0</v>
      </c>
      <c r="M1254" s="14">
        <f t="shared" si="1225"/>
        <v>0</v>
      </c>
      <c r="N1254"/>
    </row>
    <row r="1255" spans="2:15" ht="15.75" hidden="1" x14ac:dyDescent="0.25">
      <c r="B1255" s="2" t="str">
        <f t="shared" si="1224"/>
        <v>b</v>
      </c>
      <c r="C1255" s="4" t="s">
        <v>0</v>
      </c>
      <c r="D1255" s="5" t="s">
        <v>6</v>
      </c>
      <c r="E1255" s="14">
        <v>0</v>
      </c>
      <c r="F1255" s="14">
        <v>0</v>
      </c>
      <c r="G1255" s="14">
        <v>0</v>
      </c>
      <c r="H1255" s="14">
        <v>0</v>
      </c>
      <c r="I1255" s="14">
        <v>0</v>
      </c>
      <c r="J1255" s="209">
        <v>0</v>
      </c>
      <c r="K1255" s="14">
        <f t="shared" si="1222"/>
        <v>0</v>
      </c>
      <c r="L1255" s="209">
        <v>0</v>
      </c>
      <c r="M1255" s="14">
        <f t="shared" si="1225"/>
        <v>0</v>
      </c>
      <c r="N1255"/>
    </row>
    <row r="1256" spans="2:15" ht="18" x14ac:dyDescent="0.25">
      <c r="B1256" s="2" t="str">
        <f t="shared" si="1224"/>
        <v>a</v>
      </c>
      <c r="C1256" s="28" t="s">
        <v>0</v>
      </c>
      <c r="D1256" s="29" t="s">
        <v>7</v>
      </c>
      <c r="E1256" s="15">
        <f t="shared" ref="E1256" si="1270">E1257+E1258+E1259+E1260+E1261+E1262+E1263</f>
        <v>24000</v>
      </c>
      <c r="F1256" s="15">
        <f t="shared" ref="F1256:I1256" si="1271">F1257+F1258+F1259+F1260+F1261+F1262+F1263</f>
        <v>24077</v>
      </c>
      <c r="G1256" s="15">
        <f t="shared" si="1271"/>
        <v>19685.185879999997</v>
      </c>
      <c r="H1256" s="15">
        <f t="shared" si="1271"/>
        <v>27457</v>
      </c>
      <c r="I1256" s="15">
        <f t="shared" si="1271"/>
        <v>27500</v>
      </c>
      <c r="J1256" s="210">
        <f>J1257+J1258+J1259+J1260+J1261+J1262+J1263</f>
        <v>27442</v>
      </c>
      <c r="K1256" s="15">
        <f t="shared" si="1222"/>
        <v>-58</v>
      </c>
      <c r="L1256" s="210">
        <f t="shared" ref="L1256" si="1272">L1257+L1258+L1259+L1260+L1261+L1262+L1263</f>
        <v>27457</v>
      </c>
      <c r="M1256" s="15">
        <f t="shared" si="1225"/>
        <v>15</v>
      </c>
    </row>
    <row r="1257" spans="2:15" ht="15.75" hidden="1" x14ac:dyDescent="0.25">
      <c r="B1257" s="2" t="str">
        <f t="shared" si="1224"/>
        <v>b</v>
      </c>
      <c r="C1257" s="8" t="s">
        <v>0</v>
      </c>
      <c r="D1257" s="9" t="s">
        <v>8</v>
      </c>
      <c r="E1257" s="16">
        <v>0</v>
      </c>
      <c r="F1257" s="16">
        <v>0</v>
      </c>
      <c r="G1257" s="16">
        <v>0</v>
      </c>
      <c r="H1257" s="16">
        <v>0</v>
      </c>
      <c r="I1257" s="16">
        <v>0</v>
      </c>
      <c r="J1257" s="211">
        <v>0</v>
      </c>
      <c r="K1257" s="16">
        <f t="shared" si="1222"/>
        <v>0</v>
      </c>
      <c r="L1257" s="211">
        <v>0</v>
      </c>
      <c r="M1257" s="16">
        <f t="shared" si="1225"/>
        <v>0</v>
      </c>
      <c r="N1257"/>
    </row>
    <row r="1258" spans="2:15" ht="15.75" hidden="1" x14ac:dyDescent="0.25">
      <c r="B1258" s="2" t="str">
        <f t="shared" si="1224"/>
        <v>b</v>
      </c>
      <c r="C1258" s="8" t="s">
        <v>0</v>
      </c>
      <c r="D1258" s="9" t="s">
        <v>9</v>
      </c>
      <c r="E1258" s="16">
        <v>0</v>
      </c>
      <c r="F1258" s="16">
        <v>0</v>
      </c>
      <c r="G1258" s="16">
        <v>0</v>
      </c>
      <c r="H1258" s="16">
        <v>0</v>
      </c>
      <c r="I1258" s="16">
        <v>0</v>
      </c>
      <c r="J1258" s="211">
        <v>0</v>
      </c>
      <c r="K1258" s="16">
        <f t="shared" si="1222"/>
        <v>0</v>
      </c>
      <c r="L1258" s="211">
        <v>0</v>
      </c>
      <c r="M1258" s="16">
        <f t="shared" si="1225"/>
        <v>0</v>
      </c>
      <c r="N1258"/>
    </row>
    <row r="1259" spans="2:15" ht="15.75" hidden="1" x14ac:dyDescent="0.25">
      <c r="B1259" s="2" t="str">
        <f t="shared" si="1224"/>
        <v>b</v>
      </c>
      <c r="C1259" s="8" t="s">
        <v>0</v>
      </c>
      <c r="D1259" s="9" t="s">
        <v>10</v>
      </c>
      <c r="E1259" s="16">
        <v>0</v>
      </c>
      <c r="F1259" s="16">
        <v>0</v>
      </c>
      <c r="G1259" s="16">
        <v>0</v>
      </c>
      <c r="H1259" s="16">
        <v>0</v>
      </c>
      <c r="I1259" s="16">
        <v>0</v>
      </c>
      <c r="J1259" s="211">
        <v>0</v>
      </c>
      <c r="K1259" s="16">
        <f t="shared" si="1222"/>
        <v>0</v>
      </c>
      <c r="L1259" s="211">
        <v>0</v>
      </c>
      <c r="M1259" s="16">
        <f t="shared" si="1225"/>
        <v>0</v>
      </c>
      <c r="N1259"/>
    </row>
    <row r="1260" spans="2:15" ht="15.75" hidden="1" x14ac:dyDescent="0.25">
      <c r="B1260" s="2" t="str">
        <f t="shared" si="1224"/>
        <v>b</v>
      </c>
      <c r="C1260" s="8" t="s">
        <v>0</v>
      </c>
      <c r="D1260" s="9" t="s">
        <v>11</v>
      </c>
      <c r="E1260" s="16">
        <v>0</v>
      </c>
      <c r="F1260" s="16">
        <v>0</v>
      </c>
      <c r="G1260" s="16">
        <v>0</v>
      </c>
      <c r="H1260" s="16">
        <v>0</v>
      </c>
      <c r="I1260" s="16">
        <v>0</v>
      </c>
      <c r="J1260" s="211">
        <v>0</v>
      </c>
      <c r="K1260" s="16">
        <f t="shared" si="1222"/>
        <v>0</v>
      </c>
      <c r="L1260" s="211">
        <v>0</v>
      </c>
      <c r="M1260" s="16">
        <f t="shared" si="1225"/>
        <v>0</v>
      </c>
      <c r="N1260"/>
    </row>
    <row r="1261" spans="2:15" ht="15.75" hidden="1" x14ac:dyDescent="0.25">
      <c r="B1261" s="2" t="str">
        <f t="shared" si="1224"/>
        <v>b</v>
      </c>
      <c r="C1261" s="8" t="s">
        <v>0</v>
      </c>
      <c r="D1261" s="9" t="s">
        <v>12</v>
      </c>
      <c r="E1261" s="16">
        <v>0</v>
      </c>
      <c r="F1261" s="16">
        <v>0</v>
      </c>
      <c r="G1261" s="16">
        <v>0</v>
      </c>
      <c r="H1261" s="16">
        <v>0</v>
      </c>
      <c r="I1261" s="16">
        <v>0</v>
      </c>
      <c r="J1261" s="211">
        <v>0</v>
      </c>
      <c r="K1261" s="16">
        <f t="shared" si="1222"/>
        <v>0</v>
      </c>
      <c r="L1261" s="211">
        <v>0</v>
      </c>
      <c r="M1261" s="16">
        <f t="shared" si="1225"/>
        <v>0</v>
      </c>
      <c r="N1261"/>
    </row>
    <row r="1262" spans="2:15" ht="18" x14ac:dyDescent="0.25">
      <c r="B1262" s="2" t="str">
        <f t="shared" si="1224"/>
        <v>a</v>
      </c>
      <c r="C1262" s="30" t="s">
        <v>0</v>
      </c>
      <c r="D1262" s="31" t="s">
        <v>13</v>
      </c>
      <c r="E1262" s="16">
        <v>24000</v>
      </c>
      <c r="F1262" s="16">
        <v>24077</v>
      </c>
      <c r="G1262" s="16">
        <v>19685.185879999997</v>
      </c>
      <c r="H1262" s="16">
        <v>27457</v>
      </c>
      <c r="I1262" s="16">
        <v>27500</v>
      </c>
      <c r="J1262" s="211">
        <f>27500-58</f>
        <v>27442</v>
      </c>
      <c r="K1262" s="16">
        <f t="shared" si="1222"/>
        <v>-58</v>
      </c>
      <c r="L1262" s="211">
        <v>27457</v>
      </c>
      <c r="M1262" s="16">
        <f t="shared" si="1225"/>
        <v>15</v>
      </c>
    </row>
    <row r="1263" spans="2:15" ht="15.75" hidden="1" x14ac:dyDescent="0.25">
      <c r="B1263" s="2" t="str">
        <f t="shared" si="1224"/>
        <v>b</v>
      </c>
      <c r="C1263" s="8" t="s">
        <v>0</v>
      </c>
      <c r="D1263" s="9" t="s">
        <v>14</v>
      </c>
      <c r="E1263" s="16">
        <f t="shared" ref="E1263" si="1273">E1264+E1265</f>
        <v>0</v>
      </c>
      <c r="F1263" s="16">
        <f t="shared" ref="F1263:I1263" si="1274">F1264+F1265</f>
        <v>0</v>
      </c>
      <c r="G1263" s="16">
        <f t="shared" si="1274"/>
        <v>0</v>
      </c>
      <c r="H1263" s="16">
        <f t="shared" si="1274"/>
        <v>0</v>
      </c>
      <c r="I1263" s="16">
        <f t="shared" si="1274"/>
        <v>0</v>
      </c>
      <c r="J1263" s="211">
        <f>J1264+J1265</f>
        <v>0</v>
      </c>
      <c r="K1263" s="16">
        <f t="shared" si="1222"/>
        <v>0</v>
      </c>
      <c r="L1263" s="211">
        <f t="shared" ref="L1263" si="1275">L1264+L1265</f>
        <v>0</v>
      </c>
      <c r="M1263" s="16">
        <f t="shared" si="1225"/>
        <v>0</v>
      </c>
      <c r="N1263"/>
    </row>
    <row r="1264" spans="2:15" ht="30" hidden="1" x14ac:dyDescent="0.25">
      <c r="B1264" s="2" t="str">
        <f t="shared" si="1224"/>
        <v>b</v>
      </c>
      <c r="C1264" s="10" t="s">
        <v>0</v>
      </c>
      <c r="D1264" s="11" t="s">
        <v>15</v>
      </c>
      <c r="E1264" s="17">
        <v>0</v>
      </c>
      <c r="F1264" s="17">
        <v>0</v>
      </c>
      <c r="G1264" s="17">
        <v>0</v>
      </c>
      <c r="H1264" s="17">
        <v>0</v>
      </c>
      <c r="I1264" s="17">
        <v>0</v>
      </c>
      <c r="J1264" s="212">
        <v>0</v>
      </c>
      <c r="K1264" s="17">
        <f t="shared" si="1222"/>
        <v>0</v>
      </c>
      <c r="L1264" s="212">
        <v>0</v>
      </c>
      <c r="M1264" s="17">
        <f t="shared" si="1225"/>
        <v>0</v>
      </c>
      <c r="N1264"/>
    </row>
    <row r="1265" spans="2:15" ht="30" hidden="1" x14ac:dyDescent="0.25">
      <c r="B1265" s="2" t="str">
        <f t="shared" si="1224"/>
        <v>b</v>
      </c>
      <c r="C1265" s="10" t="s">
        <v>0</v>
      </c>
      <c r="D1265" s="11" t="s">
        <v>16</v>
      </c>
      <c r="E1265" s="17">
        <v>0</v>
      </c>
      <c r="F1265" s="17">
        <v>0</v>
      </c>
      <c r="G1265" s="17">
        <v>0</v>
      </c>
      <c r="H1265" s="17">
        <v>0</v>
      </c>
      <c r="I1265" s="17">
        <v>0</v>
      </c>
      <c r="J1265" s="212">
        <v>0</v>
      </c>
      <c r="K1265" s="17">
        <f t="shared" si="1222"/>
        <v>0</v>
      </c>
      <c r="L1265" s="212">
        <v>0</v>
      </c>
      <c r="M1265" s="17">
        <f t="shared" si="1225"/>
        <v>0</v>
      </c>
      <c r="N1265"/>
    </row>
    <row r="1266" spans="2:15" ht="15.75" hidden="1" x14ac:dyDescent="0.25">
      <c r="B1266" s="2" t="str">
        <f t="shared" si="1224"/>
        <v>b</v>
      </c>
      <c r="C1266" s="6" t="s">
        <v>0</v>
      </c>
      <c r="D1266" s="7" t="s">
        <v>17</v>
      </c>
      <c r="E1266" s="15">
        <v>0</v>
      </c>
      <c r="F1266" s="15">
        <v>0</v>
      </c>
      <c r="G1266" s="15">
        <v>0</v>
      </c>
      <c r="H1266" s="15">
        <v>0</v>
      </c>
      <c r="I1266" s="15">
        <v>0</v>
      </c>
      <c r="J1266" s="210">
        <v>0</v>
      </c>
      <c r="K1266" s="15">
        <f t="shared" si="1222"/>
        <v>0</v>
      </c>
      <c r="L1266" s="210">
        <v>0</v>
      </c>
      <c r="M1266" s="15">
        <f t="shared" si="1225"/>
        <v>0</v>
      </c>
      <c r="N1266"/>
    </row>
    <row r="1267" spans="2:15" ht="15.75" hidden="1" x14ac:dyDescent="0.25">
      <c r="B1267" s="2" t="str">
        <f t="shared" si="1224"/>
        <v>b</v>
      </c>
      <c r="C1267" s="6" t="s">
        <v>0</v>
      </c>
      <c r="D1267" s="7" t="s">
        <v>18</v>
      </c>
      <c r="E1267" s="15">
        <v>0</v>
      </c>
      <c r="F1267" s="15">
        <v>0</v>
      </c>
      <c r="G1267" s="15">
        <v>0</v>
      </c>
      <c r="H1267" s="15">
        <v>0</v>
      </c>
      <c r="I1267" s="15">
        <v>0</v>
      </c>
      <c r="J1267" s="210">
        <v>0</v>
      </c>
      <c r="K1267" s="15">
        <f t="shared" si="1222"/>
        <v>0</v>
      </c>
      <c r="L1267" s="210">
        <v>0</v>
      </c>
      <c r="M1267" s="15">
        <f t="shared" si="1225"/>
        <v>0</v>
      </c>
      <c r="N1267"/>
    </row>
    <row r="1268" spans="2:15" ht="15.75" hidden="1" x14ac:dyDescent="0.25">
      <c r="B1268" s="2" t="str">
        <f t="shared" si="1224"/>
        <v>b</v>
      </c>
      <c r="C1268" s="6" t="s">
        <v>0</v>
      </c>
      <c r="D1268" s="7" t="s">
        <v>19</v>
      </c>
      <c r="E1268" s="15">
        <v>0</v>
      </c>
      <c r="F1268" s="15">
        <v>0</v>
      </c>
      <c r="G1268" s="15">
        <v>0</v>
      </c>
      <c r="H1268" s="15">
        <v>0</v>
      </c>
      <c r="I1268" s="15">
        <v>0</v>
      </c>
      <c r="J1268" s="210">
        <v>0</v>
      </c>
      <c r="K1268" s="15">
        <f t="shared" si="1222"/>
        <v>0</v>
      </c>
      <c r="L1268" s="210">
        <v>0</v>
      </c>
      <c r="M1268" s="15">
        <f t="shared" si="1225"/>
        <v>0</v>
      </c>
      <c r="N1268"/>
    </row>
    <row r="1269" spans="2:15" ht="18" x14ac:dyDescent="0.25">
      <c r="B1269" s="2" t="str">
        <f t="shared" si="1224"/>
        <v>a</v>
      </c>
      <c r="C1269" s="24" t="s">
        <v>163</v>
      </c>
      <c r="D1269" s="25" t="s">
        <v>164</v>
      </c>
      <c r="E1269" s="13">
        <f t="shared" ref="E1269" si="1276">E1272+E1282+E1283+E1284</f>
        <v>13500</v>
      </c>
      <c r="F1269" s="13">
        <f t="shared" ref="F1269:I1269" si="1277">F1272+F1282+F1283+F1284</f>
        <v>13500</v>
      </c>
      <c r="G1269" s="13">
        <f t="shared" si="1277"/>
        <v>13480.83489</v>
      </c>
      <c r="H1269" s="13">
        <f t="shared" si="1277"/>
        <v>15000</v>
      </c>
      <c r="I1269" s="13">
        <f t="shared" si="1277"/>
        <v>15000</v>
      </c>
      <c r="J1269" s="208">
        <f>J1272+J1282+J1283+J1284</f>
        <v>14594</v>
      </c>
      <c r="K1269" s="13">
        <f t="shared" si="1222"/>
        <v>-406</v>
      </c>
      <c r="L1269" s="208">
        <f t="shared" ref="L1269" si="1278">L1272+L1282+L1283+L1284</f>
        <v>15000</v>
      </c>
      <c r="M1269" s="13">
        <f t="shared" si="1225"/>
        <v>406</v>
      </c>
      <c r="O1269" s="2" t="s">
        <v>577</v>
      </c>
    </row>
    <row r="1270" spans="2:15" ht="15.75" hidden="1" x14ac:dyDescent="0.25">
      <c r="B1270" s="2" t="str">
        <f t="shared" si="1224"/>
        <v>b</v>
      </c>
      <c r="C1270" s="4" t="s">
        <v>0</v>
      </c>
      <c r="D1270" s="5" t="s">
        <v>5</v>
      </c>
      <c r="E1270" s="14">
        <v>0</v>
      </c>
      <c r="F1270" s="14">
        <v>0</v>
      </c>
      <c r="G1270" s="14">
        <v>0</v>
      </c>
      <c r="H1270" s="14">
        <v>0</v>
      </c>
      <c r="I1270" s="14">
        <v>0</v>
      </c>
      <c r="J1270" s="209">
        <v>0</v>
      </c>
      <c r="K1270" s="14">
        <f t="shared" si="1222"/>
        <v>0</v>
      </c>
      <c r="L1270" s="209">
        <v>0</v>
      </c>
      <c r="M1270" s="14">
        <f t="shared" si="1225"/>
        <v>0</v>
      </c>
      <c r="N1270"/>
    </row>
    <row r="1271" spans="2:15" ht="15.75" hidden="1" x14ac:dyDescent="0.25">
      <c r="B1271" s="2" t="str">
        <f t="shared" si="1224"/>
        <v>b</v>
      </c>
      <c r="C1271" s="4" t="s">
        <v>0</v>
      </c>
      <c r="D1271" s="5" t="s">
        <v>6</v>
      </c>
      <c r="E1271" s="14">
        <v>0</v>
      </c>
      <c r="F1271" s="14">
        <v>0</v>
      </c>
      <c r="G1271" s="14">
        <v>0</v>
      </c>
      <c r="H1271" s="14">
        <v>0</v>
      </c>
      <c r="I1271" s="14">
        <v>0</v>
      </c>
      <c r="J1271" s="209">
        <v>0</v>
      </c>
      <c r="K1271" s="14">
        <f t="shared" si="1222"/>
        <v>0</v>
      </c>
      <c r="L1271" s="209">
        <v>0</v>
      </c>
      <c r="M1271" s="14">
        <f t="shared" si="1225"/>
        <v>0</v>
      </c>
      <c r="N1271"/>
    </row>
    <row r="1272" spans="2:15" ht="18" x14ac:dyDescent="0.25">
      <c r="B1272" s="2" t="str">
        <f t="shared" si="1224"/>
        <v>a</v>
      </c>
      <c r="C1272" s="28" t="s">
        <v>0</v>
      </c>
      <c r="D1272" s="29" t="s">
        <v>7</v>
      </c>
      <c r="E1272" s="15">
        <f t="shared" ref="E1272" si="1279">E1273+E1274+E1275+E1276+E1277+E1278+E1279</f>
        <v>13500</v>
      </c>
      <c r="F1272" s="15">
        <f t="shared" ref="F1272:I1272" si="1280">F1273+F1274+F1275+F1276+F1277+F1278+F1279</f>
        <v>13500</v>
      </c>
      <c r="G1272" s="15">
        <f t="shared" si="1280"/>
        <v>13480.83489</v>
      </c>
      <c r="H1272" s="15">
        <f t="shared" si="1280"/>
        <v>15000</v>
      </c>
      <c r="I1272" s="15">
        <f t="shared" si="1280"/>
        <v>15000</v>
      </c>
      <c r="J1272" s="210">
        <f>J1273+J1274+J1275+J1276+J1277+J1278+J1279</f>
        <v>14594</v>
      </c>
      <c r="K1272" s="15">
        <f t="shared" si="1222"/>
        <v>-406</v>
      </c>
      <c r="L1272" s="210">
        <f t="shared" ref="L1272" si="1281">L1273+L1274+L1275+L1276+L1277+L1278+L1279</f>
        <v>15000</v>
      </c>
      <c r="M1272" s="15">
        <f t="shared" si="1225"/>
        <v>406</v>
      </c>
    </row>
    <row r="1273" spans="2:15" ht="15.75" hidden="1" x14ac:dyDescent="0.25">
      <c r="B1273" s="2" t="str">
        <f t="shared" si="1224"/>
        <v>b</v>
      </c>
      <c r="C1273" s="8" t="s">
        <v>0</v>
      </c>
      <c r="D1273" s="9" t="s">
        <v>8</v>
      </c>
      <c r="E1273" s="16">
        <v>0</v>
      </c>
      <c r="F1273" s="16">
        <v>0</v>
      </c>
      <c r="G1273" s="16">
        <v>0</v>
      </c>
      <c r="H1273" s="16">
        <v>0</v>
      </c>
      <c r="I1273" s="16">
        <v>0</v>
      </c>
      <c r="J1273" s="211">
        <v>0</v>
      </c>
      <c r="K1273" s="16">
        <f t="shared" si="1222"/>
        <v>0</v>
      </c>
      <c r="L1273" s="211">
        <v>0</v>
      </c>
      <c r="M1273" s="16">
        <f t="shared" si="1225"/>
        <v>0</v>
      </c>
      <c r="N1273"/>
    </row>
    <row r="1274" spans="2:15" ht="18" x14ac:dyDescent="0.25">
      <c r="B1274" s="2" t="str">
        <f t="shared" si="1224"/>
        <v>a</v>
      </c>
      <c r="C1274" s="30" t="s">
        <v>0</v>
      </c>
      <c r="D1274" s="31" t="s">
        <v>9</v>
      </c>
      <c r="E1274" s="16">
        <v>200</v>
      </c>
      <c r="F1274" s="16">
        <v>204</v>
      </c>
      <c r="G1274" s="16">
        <v>187</v>
      </c>
      <c r="H1274" s="16">
        <v>204</v>
      </c>
      <c r="I1274" s="16">
        <v>204</v>
      </c>
      <c r="J1274" s="211">
        <v>204</v>
      </c>
      <c r="K1274" s="16">
        <f t="shared" si="1222"/>
        <v>0</v>
      </c>
      <c r="L1274" s="211">
        <v>204</v>
      </c>
      <c r="M1274" s="16">
        <f t="shared" si="1225"/>
        <v>0</v>
      </c>
    </row>
    <row r="1275" spans="2:15" ht="15.75" hidden="1" x14ac:dyDescent="0.25">
      <c r="B1275" s="2" t="str">
        <f t="shared" si="1224"/>
        <v>b</v>
      </c>
      <c r="C1275" s="8" t="s">
        <v>0</v>
      </c>
      <c r="D1275" s="9" t="s">
        <v>10</v>
      </c>
      <c r="E1275" s="16">
        <v>0</v>
      </c>
      <c r="F1275" s="16">
        <v>0</v>
      </c>
      <c r="G1275" s="16">
        <v>0</v>
      </c>
      <c r="H1275" s="16">
        <v>0</v>
      </c>
      <c r="I1275" s="16">
        <v>0</v>
      </c>
      <c r="J1275" s="211">
        <v>0</v>
      </c>
      <c r="K1275" s="16">
        <f t="shared" si="1222"/>
        <v>0</v>
      </c>
      <c r="L1275" s="211">
        <v>0</v>
      </c>
      <c r="M1275" s="16">
        <f t="shared" si="1225"/>
        <v>0</v>
      </c>
      <c r="N1275"/>
    </row>
    <row r="1276" spans="2:15" ht="15.75" hidden="1" x14ac:dyDescent="0.25">
      <c r="B1276" s="2" t="str">
        <f t="shared" si="1224"/>
        <v>b</v>
      </c>
      <c r="C1276" s="8" t="s">
        <v>0</v>
      </c>
      <c r="D1276" s="9" t="s">
        <v>11</v>
      </c>
      <c r="E1276" s="16">
        <v>0</v>
      </c>
      <c r="F1276" s="16">
        <v>0</v>
      </c>
      <c r="G1276" s="16">
        <v>0</v>
      </c>
      <c r="H1276" s="16">
        <v>0</v>
      </c>
      <c r="I1276" s="16">
        <v>0</v>
      </c>
      <c r="J1276" s="211">
        <v>0</v>
      </c>
      <c r="K1276" s="16">
        <f t="shared" si="1222"/>
        <v>0</v>
      </c>
      <c r="L1276" s="211">
        <v>0</v>
      </c>
      <c r="M1276" s="16">
        <f t="shared" si="1225"/>
        <v>0</v>
      </c>
      <c r="N1276"/>
    </row>
    <row r="1277" spans="2:15" ht="15.75" hidden="1" x14ac:dyDescent="0.25">
      <c r="B1277" s="2" t="str">
        <f t="shared" si="1224"/>
        <v>b</v>
      </c>
      <c r="C1277" s="8" t="s">
        <v>0</v>
      </c>
      <c r="D1277" s="9" t="s">
        <v>12</v>
      </c>
      <c r="E1277" s="16">
        <v>0</v>
      </c>
      <c r="F1277" s="16">
        <v>0</v>
      </c>
      <c r="G1277" s="16">
        <v>0</v>
      </c>
      <c r="H1277" s="16">
        <v>0</v>
      </c>
      <c r="I1277" s="16">
        <v>0</v>
      </c>
      <c r="J1277" s="211">
        <v>0</v>
      </c>
      <c r="K1277" s="16">
        <f t="shared" si="1222"/>
        <v>0</v>
      </c>
      <c r="L1277" s="211">
        <v>0</v>
      </c>
      <c r="M1277" s="16">
        <f t="shared" si="1225"/>
        <v>0</v>
      </c>
      <c r="N1277"/>
    </row>
    <row r="1278" spans="2:15" ht="18" x14ac:dyDescent="0.25">
      <c r="B1278" s="2" t="str">
        <f t="shared" si="1224"/>
        <v>a</v>
      </c>
      <c r="C1278" s="30" t="s">
        <v>0</v>
      </c>
      <c r="D1278" s="31" t="s">
        <v>13</v>
      </c>
      <c r="E1278" s="16">
        <v>13300</v>
      </c>
      <c r="F1278" s="16">
        <v>13296</v>
      </c>
      <c r="G1278" s="16">
        <v>13293.83489</v>
      </c>
      <c r="H1278" s="16">
        <v>14796</v>
      </c>
      <c r="I1278" s="16">
        <v>14796</v>
      </c>
      <c r="J1278" s="211">
        <f>14796-406</f>
        <v>14390</v>
      </c>
      <c r="K1278" s="16">
        <f t="shared" si="1222"/>
        <v>-406</v>
      </c>
      <c r="L1278" s="211">
        <v>14796</v>
      </c>
      <c r="M1278" s="16">
        <f t="shared" si="1225"/>
        <v>406</v>
      </c>
    </row>
    <row r="1279" spans="2:15" ht="15.75" hidden="1" x14ac:dyDescent="0.25">
      <c r="B1279" s="2" t="str">
        <f t="shared" si="1224"/>
        <v>b</v>
      </c>
      <c r="C1279" s="8" t="s">
        <v>0</v>
      </c>
      <c r="D1279" s="9" t="s">
        <v>14</v>
      </c>
      <c r="E1279" s="16">
        <f t="shared" ref="E1279" si="1282">E1280+E1281</f>
        <v>0</v>
      </c>
      <c r="F1279" s="16">
        <f t="shared" ref="F1279:I1279" si="1283">F1280+F1281</f>
        <v>0</v>
      </c>
      <c r="G1279" s="16">
        <f t="shared" si="1283"/>
        <v>0</v>
      </c>
      <c r="H1279" s="16">
        <f t="shared" si="1283"/>
        <v>0</v>
      </c>
      <c r="I1279" s="16">
        <f t="shared" si="1283"/>
        <v>0</v>
      </c>
      <c r="J1279" s="211">
        <f>J1280+J1281</f>
        <v>0</v>
      </c>
      <c r="K1279" s="16">
        <f t="shared" si="1222"/>
        <v>0</v>
      </c>
      <c r="L1279" s="211">
        <f t="shared" ref="L1279" si="1284">L1280+L1281</f>
        <v>0</v>
      </c>
      <c r="M1279" s="16">
        <f t="shared" si="1225"/>
        <v>0</v>
      </c>
      <c r="N1279"/>
    </row>
    <row r="1280" spans="2:15" ht="30" hidden="1" x14ac:dyDescent="0.25">
      <c r="B1280" s="2" t="str">
        <f t="shared" si="1224"/>
        <v>b</v>
      </c>
      <c r="C1280" s="10" t="s">
        <v>0</v>
      </c>
      <c r="D1280" s="11" t="s">
        <v>15</v>
      </c>
      <c r="E1280" s="17">
        <v>0</v>
      </c>
      <c r="F1280" s="17">
        <v>0</v>
      </c>
      <c r="G1280" s="17">
        <v>0</v>
      </c>
      <c r="H1280" s="17">
        <v>0</v>
      </c>
      <c r="I1280" s="17">
        <v>0</v>
      </c>
      <c r="J1280" s="212">
        <v>0</v>
      </c>
      <c r="K1280" s="17">
        <f t="shared" si="1222"/>
        <v>0</v>
      </c>
      <c r="L1280" s="212">
        <v>0</v>
      </c>
      <c r="M1280" s="17">
        <f t="shared" si="1225"/>
        <v>0</v>
      </c>
      <c r="N1280"/>
    </row>
    <row r="1281" spans="2:15" ht="30" hidden="1" x14ac:dyDescent="0.25">
      <c r="B1281" s="2" t="str">
        <f t="shared" si="1224"/>
        <v>b</v>
      </c>
      <c r="C1281" s="10" t="s">
        <v>0</v>
      </c>
      <c r="D1281" s="11" t="s">
        <v>16</v>
      </c>
      <c r="E1281" s="17">
        <v>0</v>
      </c>
      <c r="F1281" s="17">
        <v>0</v>
      </c>
      <c r="G1281" s="17">
        <v>0</v>
      </c>
      <c r="H1281" s="17">
        <v>0</v>
      </c>
      <c r="I1281" s="17">
        <v>0</v>
      </c>
      <c r="J1281" s="212">
        <v>0</v>
      </c>
      <c r="K1281" s="17">
        <f t="shared" si="1222"/>
        <v>0</v>
      </c>
      <c r="L1281" s="212">
        <v>0</v>
      </c>
      <c r="M1281" s="17">
        <f t="shared" si="1225"/>
        <v>0</v>
      </c>
      <c r="N1281"/>
    </row>
    <row r="1282" spans="2:15" ht="15.75" hidden="1" x14ac:dyDescent="0.25">
      <c r="B1282" s="2" t="str">
        <f t="shared" si="1224"/>
        <v>b</v>
      </c>
      <c r="C1282" s="6" t="s">
        <v>0</v>
      </c>
      <c r="D1282" s="7" t="s">
        <v>17</v>
      </c>
      <c r="E1282" s="15">
        <v>0</v>
      </c>
      <c r="F1282" s="15">
        <v>0</v>
      </c>
      <c r="G1282" s="15">
        <v>0</v>
      </c>
      <c r="H1282" s="15">
        <v>0</v>
      </c>
      <c r="I1282" s="15">
        <v>0</v>
      </c>
      <c r="J1282" s="210">
        <v>0</v>
      </c>
      <c r="K1282" s="15">
        <f t="shared" si="1222"/>
        <v>0</v>
      </c>
      <c r="L1282" s="210">
        <v>0</v>
      </c>
      <c r="M1282" s="15">
        <f t="shared" si="1225"/>
        <v>0</v>
      </c>
      <c r="N1282"/>
    </row>
    <row r="1283" spans="2:15" ht="15.75" hidden="1" x14ac:dyDescent="0.25">
      <c r="B1283" s="2" t="str">
        <f t="shared" si="1224"/>
        <v>b</v>
      </c>
      <c r="C1283" s="6" t="s">
        <v>0</v>
      </c>
      <c r="D1283" s="7" t="s">
        <v>18</v>
      </c>
      <c r="E1283" s="15">
        <v>0</v>
      </c>
      <c r="F1283" s="15">
        <v>0</v>
      </c>
      <c r="G1283" s="15">
        <v>0</v>
      </c>
      <c r="H1283" s="15">
        <v>0</v>
      </c>
      <c r="I1283" s="15">
        <v>0</v>
      </c>
      <c r="J1283" s="210">
        <v>0</v>
      </c>
      <c r="K1283" s="15">
        <f t="shared" si="1222"/>
        <v>0</v>
      </c>
      <c r="L1283" s="210">
        <v>0</v>
      </c>
      <c r="M1283" s="15">
        <f t="shared" si="1225"/>
        <v>0</v>
      </c>
      <c r="N1283"/>
    </row>
    <row r="1284" spans="2:15" ht="15.75" hidden="1" x14ac:dyDescent="0.25">
      <c r="B1284" s="2" t="str">
        <f t="shared" si="1224"/>
        <v>b</v>
      </c>
      <c r="C1284" s="6" t="s">
        <v>0</v>
      </c>
      <c r="D1284" s="7" t="s">
        <v>19</v>
      </c>
      <c r="E1284" s="15">
        <v>0</v>
      </c>
      <c r="F1284" s="15">
        <v>0</v>
      </c>
      <c r="G1284" s="15">
        <v>0</v>
      </c>
      <c r="H1284" s="15">
        <v>0</v>
      </c>
      <c r="I1284" s="15">
        <v>0</v>
      </c>
      <c r="J1284" s="210">
        <v>0</v>
      </c>
      <c r="K1284" s="15">
        <f t="shared" si="1222"/>
        <v>0</v>
      </c>
      <c r="L1284" s="210">
        <v>0</v>
      </c>
      <c r="M1284" s="15">
        <f t="shared" si="1225"/>
        <v>0</v>
      </c>
      <c r="N1284"/>
    </row>
    <row r="1285" spans="2:15" ht="36" x14ac:dyDescent="0.25">
      <c r="B1285" s="2" t="str">
        <f t="shared" si="1224"/>
        <v>a</v>
      </c>
      <c r="C1285" s="24" t="s">
        <v>165</v>
      </c>
      <c r="D1285" s="25" t="s">
        <v>166</v>
      </c>
      <c r="E1285" s="13">
        <f t="shared" ref="E1285" si="1285">E1288+E1298+E1299+E1300</f>
        <v>2000</v>
      </c>
      <c r="F1285" s="13">
        <f t="shared" ref="F1285:I1285" si="1286">F1288+F1298+F1299+F1300</f>
        <v>2000</v>
      </c>
      <c r="G1285" s="13">
        <f t="shared" si="1286"/>
        <v>1666.66</v>
      </c>
      <c r="H1285" s="13">
        <f t="shared" si="1286"/>
        <v>2000</v>
      </c>
      <c r="I1285" s="13">
        <f t="shared" si="1286"/>
        <v>2000</v>
      </c>
      <c r="J1285" s="208">
        <f>J1288+J1298+J1299+J1300</f>
        <v>2000</v>
      </c>
      <c r="K1285" s="13">
        <f t="shared" ref="K1285:K1348" si="1287">J1285-I1285</f>
        <v>0</v>
      </c>
      <c r="L1285" s="208">
        <f t="shared" ref="L1285" si="1288">L1288+L1298+L1299+L1300</f>
        <v>2000</v>
      </c>
      <c r="M1285" s="13">
        <f t="shared" si="1225"/>
        <v>0</v>
      </c>
      <c r="O1285" s="2" t="s">
        <v>577</v>
      </c>
    </row>
    <row r="1286" spans="2:15" ht="15.75" hidden="1" x14ac:dyDescent="0.25">
      <c r="B1286" s="2" t="str">
        <f t="shared" ref="B1286:B1349" si="1289">IF((E1286+F1286+G1286+I1286++J1286+K1286+L1286)&gt;0,"a","b")</f>
        <v>b</v>
      </c>
      <c r="C1286" s="4" t="s">
        <v>0</v>
      </c>
      <c r="D1286" s="5" t="s">
        <v>5</v>
      </c>
      <c r="E1286" s="14">
        <v>0</v>
      </c>
      <c r="F1286" s="14">
        <v>0</v>
      </c>
      <c r="G1286" s="14">
        <v>0</v>
      </c>
      <c r="H1286" s="14">
        <v>0</v>
      </c>
      <c r="I1286" s="14">
        <v>0</v>
      </c>
      <c r="J1286" s="209">
        <v>0</v>
      </c>
      <c r="K1286" s="14">
        <f t="shared" si="1287"/>
        <v>0</v>
      </c>
      <c r="L1286" s="209">
        <v>0</v>
      </c>
      <c r="M1286" s="14">
        <f t="shared" ref="M1286:M1349" si="1290">L1286-J1286</f>
        <v>0</v>
      </c>
      <c r="N1286"/>
    </row>
    <row r="1287" spans="2:15" ht="15.75" hidden="1" x14ac:dyDescent="0.25">
      <c r="B1287" s="2" t="str">
        <f t="shared" si="1289"/>
        <v>b</v>
      </c>
      <c r="C1287" s="4" t="s">
        <v>0</v>
      </c>
      <c r="D1287" s="5" t="s">
        <v>6</v>
      </c>
      <c r="E1287" s="14">
        <v>0</v>
      </c>
      <c r="F1287" s="14">
        <v>0</v>
      </c>
      <c r="G1287" s="14">
        <v>0</v>
      </c>
      <c r="H1287" s="14">
        <v>0</v>
      </c>
      <c r="I1287" s="14">
        <v>0</v>
      </c>
      <c r="J1287" s="209">
        <v>0</v>
      </c>
      <c r="K1287" s="14">
        <f t="shared" si="1287"/>
        <v>0</v>
      </c>
      <c r="L1287" s="209">
        <v>0</v>
      </c>
      <c r="M1287" s="14">
        <f t="shared" si="1290"/>
        <v>0</v>
      </c>
      <c r="N1287"/>
    </row>
    <row r="1288" spans="2:15" ht="18" x14ac:dyDescent="0.25">
      <c r="B1288" s="2" t="str">
        <f t="shared" si="1289"/>
        <v>a</v>
      </c>
      <c r="C1288" s="28" t="s">
        <v>0</v>
      </c>
      <c r="D1288" s="29" t="s">
        <v>7</v>
      </c>
      <c r="E1288" s="15">
        <f t="shared" ref="E1288" si="1291">E1289+E1290+E1291+E1292+E1293+E1294+E1295</f>
        <v>2000</v>
      </c>
      <c r="F1288" s="15">
        <f t="shared" ref="F1288:I1288" si="1292">F1289+F1290+F1291+F1292+F1293+F1294+F1295</f>
        <v>2000</v>
      </c>
      <c r="G1288" s="15">
        <f t="shared" si="1292"/>
        <v>1666.66</v>
      </c>
      <c r="H1288" s="15">
        <f t="shared" si="1292"/>
        <v>2000</v>
      </c>
      <c r="I1288" s="15">
        <f t="shared" si="1292"/>
        <v>2000</v>
      </c>
      <c r="J1288" s="210">
        <f>J1289+J1290+J1291+J1292+J1293+J1294+J1295</f>
        <v>2000</v>
      </c>
      <c r="K1288" s="15">
        <f t="shared" si="1287"/>
        <v>0</v>
      </c>
      <c r="L1288" s="210">
        <f t="shared" ref="L1288" si="1293">L1289+L1290+L1291+L1292+L1293+L1294+L1295</f>
        <v>2000</v>
      </c>
      <c r="M1288" s="15">
        <f t="shared" si="1290"/>
        <v>0</v>
      </c>
    </row>
    <row r="1289" spans="2:15" ht="15.75" hidden="1" x14ac:dyDescent="0.25">
      <c r="B1289" s="2" t="str">
        <f t="shared" si="1289"/>
        <v>b</v>
      </c>
      <c r="C1289" s="8" t="s">
        <v>0</v>
      </c>
      <c r="D1289" s="9" t="s">
        <v>8</v>
      </c>
      <c r="E1289" s="16">
        <v>0</v>
      </c>
      <c r="F1289" s="16">
        <v>0</v>
      </c>
      <c r="G1289" s="16">
        <v>0</v>
      </c>
      <c r="H1289" s="16">
        <v>0</v>
      </c>
      <c r="I1289" s="16">
        <v>0</v>
      </c>
      <c r="J1289" s="211">
        <v>0</v>
      </c>
      <c r="K1289" s="16">
        <f t="shared" si="1287"/>
        <v>0</v>
      </c>
      <c r="L1289" s="211">
        <v>0</v>
      </c>
      <c r="M1289" s="16">
        <f t="shared" si="1290"/>
        <v>0</v>
      </c>
      <c r="N1289"/>
    </row>
    <row r="1290" spans="2:15" ht="15.75" hidden="1" x14ac:dyDescent="0.25">
      <c r="B1290" s="2" t="str">
        <f t="shared" si="1289"/>
        <v>b</v>
      </c>
      <c r="C1290" s="8" t="s">
        <v>0</v>
      </c>
      <c r="D1290" s="9" t="s">
        <v>9</v>
      </c>
      <c r="E1290" s="16">
        <v>0</v>
      </c>
      <c r="F1290" s="16">
        <v>0</v>
      </c>
      <c r="G1290" s="16">
        <v>0</v>
      </c>
      <c r="H1290" s="16">
        <v>0</v>
      </c>
      <c r="I1290" s="16">
        <v>0</v>
      </c>
      <c r="J1290" s="211">
        <v>0</v>
      </c>
      <c r="K1290" s="16">
        <f t="shared" si="1287"/>
        <v>0</v>
      </c>
      <c r="L1290" s="211">
        <v>0</v>
      </c>
      <c r="M1290" s="16">
        <f t="shared" si="1290"/>
        <v>0</v>
      </c>
      <c r="N1290"/>
    </row>
    <row r="1291" spans="2:15" ht="15.75" hidden="1" x14ac:dyDescent="0.25">
      <c r="B1291" s="2" t="str">
        <f t="shared" si="1289"/>
        <v>b</v>
      </c>
      <c r="C1291" s="8" t="s">
        <v>0</v>
      </c>
      <c r="D1291" s="9" t="s">
        <v>10</v>
      </c>
      <c r="E1291" s="16">
        <v>0</v>
      </c>
      <c r="F1291" s="16">
        <v>0</v>
      </c>
      <c r="G1291" s="16">
        <v>0</v>
      </c>
      <c r="H1291" s="16">
        <v>0</v>
      </c>
      <c r="I1291" s="16">
        <v>0</v>
      </c>
      <c r="J1291" s="211">
        <v>0</v>
      </c>
      <c r="K1291" s="16">
        <f t="shared" si="1287"/>
        <v>0</v>
      </c>
      <c r="L1291" s="211">
        <v>0</v>
      </c>
      <c r="M1291" s="16">
        <f t="shared" si="1290"/>
        <v>0</v>
      </c>
      <c r="N1291"/>
    </row>
    <row r="1292" spans="2:15" ht="15.75" hidden="1" x14ac:dyDescent="0.25">
      <c r="B1292" s="2" t="str">
        <f t="shared" si="1289"/>
        <v>b</v>
      </c>
      <c r="C1292" s="8" t="s">
        <v>0</v>
      </c>
      <c r="D1292" s="9" t="s">
        <v>11</v>
      </c>
      <c r="E1292" s="16">
        <v>0</v>
      </c>
      <c r="F1292" s="16">
        <v>0</v>
      </c>
      <c r="G1292" s="16">
        <v>0</v>
      </c>
      <c r="H1292" s="16">
        <v>0</v>
      </c>
      <c r="I1292" s="16">
        <v>0</v>
      </c>
      <c r="J1292" s="211">
        <v>0</v>
      </c>
      <c r="K1292" s="16">
        <f t="shared" si="1287"/>
        <v>0</v>
      </c>
      <c r="L1292" s="211">
        <v>0</v>
      </c>
      <c r="M1292" s="16">
        <f t="shared" si="1290"/>
        <v>0</v>
      </c>
      <c r="N1292"/>
    </row>
    <row r="1293" spans="2:15" ht="15.75" hidden="1" x14ac:dyDescent="0.25">
      <c r="B1293" s="2" t="str">
        <f t="shared" si="1289"/>
        <v>b</v>
      </c>
      <c r="C1293" s="8" t="s">
        <v>0</v>
      </c>
      <c r="D1293" s="9" t="s">
        <v>12</v>
      </c>
      <c r="E1293" s="16">
        <v>0</v>
      </c>
      <c r="F1293" s="16">
        <v>0</v>
      </c>
      <c r="G1293" s="16">
        <v>0</v>
      </c>
      <c r="H1293" s="16">
        <v>0</v>
      </c>
      <c r="I1293" s="16">
        <v>0</v>
      </c>
      <c r="J1293" s="211">
        <v>0</v>
      </c>
      <c r="K1293" s="16">
        <f t="shared" si="1287"/>
        <v>0</v>
      </c>
      <c r="L1293" s="211">
        <v>0</v>
      </c>
      <c r="M1293" s="16">
        <f t="shared" si="1290"/>
        <v>0</v>
      </c>
      <c r="N1293"/>
    </row>
    <row r="1294" spans="2:15" ht="18" x14ac:dyDescent="0.25">
      <c r="B1294" s="2" t="str">
        <f t="shared" si="1289"/>
        <v>a</v>
      </c>
      <c r="C1294" s="30" t="s">
        <v>0</v>
      </c>
      <c r="D1294" s="31" t="s">
        <v>13</v>
      </c>
      <c r="E1294" s="16">
        <v>2000</v>
      </c>
      <c r="F1294" s="16">
        <v>2000</v>
      </c>
      <c r="G1294" s="16">
        <v>1666.66</v>
      </c>
      <c r="H1294" s="16">
        <v>2000</v>
      </c>
      <c r="I1294" s="16">
        <v>2000</v>
      </c>
      <c r="J1294" s="211">
        <v>2000</v>
      </c>
      <c r="K1294" s="16">
        <f t="shared" si="1287"/>
        <v>0</v>
      </c>
      <c r="L1294" s="211">
        <v>2000</v>
      </c>
      <c r="M1294" s="16">
        <f t="shared" si="1290"/>
        <v>0</v>
      </c>
    </row>
    <row r="1295" spans="2:15" ht="15.75" hidden="1" x14ac:dyDescent="0.25">
      <c r="B1295" s="2" t="str">
        <f t="shared" si="1289"/>
        <v>b</v>
      </c>
      <c r="C1295" s="8" t="s">
        <v>0</v>
      </c>
      <c r="D1295" s="9" t="s">
        <v>14</v>
      </c>
      <c r="E1295" s="16">
        <f t="shared" ref="E1295" si="1294">E1296+E1297</f>
        <v>0</v>
      </c>
      <c r="F1295" s="16">
        <f t="shared" ref="F1295:I1295" si="1295">F1296+F1297</f>
        <v>0</v>
      </c>
      <c r="G1295" s="16">
        <f t="shared" si="1295"/>
        <v>0</v>
      </c>
      <c r="H1295" s="16">
        <f t="shared" si="1295"/>
        <v>0</v>
      </c>
      <c r="I1295" s="16">
        <f t="shared" si="1295"/>
        <v>0</v>
      </c>
      <c r="J1295" s="211">
        <f>J1296+J1297</f>
        <v>0</v>
      </c>
      <c r="K1295" s="16">
        <f t="shared" si="1287"/>
        <v>0</v>
      </c>
      <c r="L1295" s="211">
        <f t="shared" ref="L1295" si="1296">L1296+L1297</f>
        <v>0</v>
      </c>
      <c r="M1295" s="16">
        <f t="shared" si="1290"/>
        <v>0</v>
      </c>
      <c r="N1295"/>
    </row>
    <row r="1296" spans="2:15" ht="30" hidden="1" x14ac:dyDescent="0.25">
      <c r="B1296" s="2" t="str">
        <f t="shared" si="1289"/>
        <v>b</v>
      </c>
      <c r="C1296" s="10" t="s">
        <v>0</v>
      </c>
      <c r="D1296" s="11" t="s">
        <v>15</v>
      </c>
      <c r="E1296" s="17">
        <v>0</v>
      </c>
      <c r="F1296" s="17">
        <v>0</v>
      </c>
      <c r="G1296" s="17">
        <v>0</v>
      </c>
      <c r="H1296" s="17">
        <v>0</v>
      </c>
      <c r="I1296" s="17">
        <v>0</v>
      </c>
      <c r="J1296" s="212">
        <v>0</v>
      </c>
      <c r="K1296" s="17">
        <f t="shared" si="1287"/>
        <v>0</v>
      </c>
      <c r="L1296" s="212">
        <v>0</v>
      </c>
      <c r="M1296" s="17">
        <f t="shared" si="1290"/>
        <v>0</v>
      </c>
      <c r="N1296"/>
    </row>
    <row r="1297" spans="2:15" ht="30" hidden="1" x14ac:dyDescent="0.25">
      <c r="B1297" s="2" t="str">
        <f t="shared" si="1289"/>
        <v>b</v>
      </c>
      <c r="C1297" s="10" t="s">
        <v>0</v>
      </c>
      <c r="D1297" s="11" t="s">
        <v>16</v>
      </c>
      <c r="E1297" s="17">
        <v>0</v>
      </c>
      <c r="F1297" s="17">
        <v>0</v>
      </c>
      <c r="G1297" s="17">
        <v>0</v>
      </c>
      <c r="H1297" s="17">
        <v>0</v>
      </c>
      <c r="I1297" s="17">
        <v>0</v>
      </c>
      <c r="J1297" s="212">
        <v>0</v>
      </c>
      <c r="K1297" s="17">
        <f t="shared" si="1287"/>
        <v>0</v>
      </c>
      <c r="L1297" s="212">
        <v>0</v>
      </c>
      <c r="M1297" s="17">
        <f t="shared" si="1290"/>
        <v>0</v>
      </c>
      <c r="N1297"/>
    </row>
    <row r="1298" spans="2:15" ht="15.75" hidden="1" x14ac:dyDescent="0.25">
      <c r="B1298" s="2" t="str">
        <f t="shared" si="1289"/>
        <v>b</v>
      </c>
      <c r="C1298" s="6" t="s">
        <v>0</v>
      </c>
      <c r="D1298" s="7" t="s">
        <v>17</v>
      </c>
      <c r="E1298" s="15">
        <v>0</v>
      </c>
      <c r="F1298" s="15">
        <v>0</v>
      </c>
      <c r="G1298" s="15">
        <v>0</v>
      </c>
      <c r="H1298" s="15">
        <v>0</v>
      </c>
      <c r="I1298" s="15">
        <v>0</v>
      </c>
      <c r="J1298" s="210">
        <v>0</v>
      </c>
      <c r="K1298" s="15">
        <f t="shared" si="1287"/>
        <v>0</v>
      </c>
      <c r="L1298" s="210">
        <v>0</v>
      </c>
      <c r="M1298" s="15">
        <f t="shared" si="1290"/>
        <v>0</v>
      </c>
      <c r="N1298"/>
    </row>
    <row r="1299" spans="2:15" ht="15.75" hidden="1" x14ac:dyDescent="0.25">
      <c r="B1299" s="2" t="str">
        <f t="shared" si="1289"/>
        <v>b</v>
      </c>
      <c r="C1299" s="6" t="s">
        <v>0</v>
      </c>
      <c r="D1299" s="7" t="s">
        <v>18</v>
      </c>
      <c r="E1299" s="15">
        <v>0</v>
      </c>
      <c r="F1299" s="15">
        <v>0</v>
      </c>
      <c r="G1299" s="15">
        <v>0</v>
      </c>
      <c r="H1299" s="15">
        <v>0</v>
      </c>
      <c r="I1299" s="15">
        <v>0</v>
      </c>
      <c r="J1299" s="210">
        <v>0</v>
      </c>
      <c r="K1299" s="15">
        <f t="shared" si="1287"/>
        <v>0</v>
      </c>
      <c r="L1299" s="210">
        <v>0</v>
      </c>
      <c r="M1299" s="15">
        <f t="shared" si="1290"/>
        <v>0</v>
      </c>
      <c r="N1299"/>
    </row>
    <row r="1300" spans="2:15" ht="15.75" hidden="1" x14ac:dyDescent="0.25">
      <c r="B1300" s="2" t="str">
        <f t="shared" si="1289"/>
        <v>b</v>
      </c>
      <c r="C1300" s="6" t="s">
        <v>0</v>
      </c>
      <c r="D1300" s="7" t="s">
        <v>19</v>
      </c>
      <c r="E1300" s="15">
        <v>0</v>
      </c>
      <c r="F1300" s="15">
        <v>0</v>
      </c>
      <c r="G1300" s="15">
        <v>0</v>
      </c>
      <c r="H1300" s="15">
        <v>0</v>
      </c>
      <c r="I1300" s="15">
        <v>0</v>
      </c>
      <c r="J1300" s="210">
        <v>0</v>
      </c>
      <c r="K1300" s="15">
        <f t="shared" si="1287"/>
        <v>0</v>
      </c>
      <c r="L1300" s="210">
        <v>0</v>
      </c>
      <c r="M1300" s="15">
        <f t="shared" si="1290"/>
        <v>0</v>
      </c>
      <c r="N1300"/>
    </row>
    <row r="1301" spans="2:15" ht="36" x14ac:dyDescent="0.25">
      <c r="B1301" s="2" t="str">
        <f t="shared" si="1289"/>
        <v>a</v>
      </c>
      <c r="C1301" s="24" t="s">
        <v>167</v>
      </c>
      <c r="D1301" s="25" t="s">
        <v>168</v>
      </c>
      <c r="E1301" s="13">
        <f t="shared" ref="E1301" si="1297">E1304+E1314+E1315+E1316</f>
        <v>36340</v>
      </c>
      <c r="F1301" s="13">
        <f t="shared" ref="F1301:I1301" si="1298">F1304+F1314+F1315+F1316</f>
        <v>36290</v>
      </c>
      <c r="G1301" s="13">
        <f t="shared" si="1298"/>
        <v>31710.756650000003</v>
      </c>
      <c r="H1301" s="13">
        <f t="shared" si="1298"/>
        <v>36638</v>
      </c>
      <c r="I1301" s="13">
        <f t="shared" si="1298"/>
        <v>36640</v>
      </c>
      <c r="J1301" s="208">
        <f>J1304+J1314+J1315+J1316</f>
        <v>36640</v>
      </c>
      <c r="K1301" s="13">
        <f t="shared" si="1287"/>
        <v>0</v>
      </c>
      <c r="L1301" s="208">
        <f t="shared" ref="L1301" si="1299">L1304+L1314+L1315+L1316</f>
        <v>36640</v>
      </c>
      <c r="M1301" s="13">
        <f t="shared" si="1290"/>
        <v>0</v>
      </c>
      <c r="O1301" s="2" t="s">
        <v>577</v>
      </c>
    </row>
    <row r="1302" spans="2:15" ht="15.75" hidden="1" x14ac:dyDescent="0.25">
      <c r="B1302" s="2" t="str">
        <f t="shared" si="1289"/>
        <v>b</v>
      </c>
      <c r="C1302" s="4" t="s">
        <v>0</v>
      </c>
      <c r="D1302" s="5" t="s">
        <v>5</v>
      </c>
      <c r="E1302" s="14">
        <v>0</v>
      </c>
      <c r="F1302" s="14">
        <v>0</v>
      </c>
      <c r="G1302" s="14">
        <v>0</v>
      </c>
      <c r="H1302" s="14">
        <v>0</v>
      </c>
      <c r="I1302" s="14">
        <v>0</v>
      </c>
      <c r="J1302" s="209">
        <v>0</v>
      </c>
      <c r="K1302" s="14">
        <f t="shared" si="1287"/>
        <v>0</v>
      </c>
      <c r="L1302" s="209">
        <v>0</v>
      </c>
      <c r="M1302" s="14">
        <f t="shared" si="1290"/>
        <v>0</v>
      </c>
      <c r="N1302"/>
    </row>
    <row r="1303" spans="2:15" ht="15.75" hidden="1" x14ac:dyDescent="0.25">
      <c r="B1303" s="2" t="str">
        <f t="shared" si="1289"/>
        <v>b</v>
      </c>
      <c r="C1303" s="4" t="s">
        <v>0</v>
      </c>
      <c r="D1303" s="5" t="s">
        <v>6</v>
      </c>
      <c r="E1303" s="14">
        <v>0</v>
      </c>
      <c r="F1303" s="14">
        <v>0</v>
      </c>
      <c r="G1303" s="14">
        <v>0</v>
      </c>
      <c r="H1303" s="14">
        <v>0</v>
      </c>
      <c r="I1303" s="14">
        <v>0</v>
      </c>
      <c r="J1303" s="209">
        <v>0</v>
      </c>
      <c r="K1303" s="14">
        <f t="shared" si="1287"/>
        <v>0</v>
      </c>
      <c r="L1303" s="209">
        <v>0</v>
      </c>
      <c r="M1303" s="14">
        <f t="shared" si="1290"/>
        <v>0</v>
      </c>
      <c r="N1303"/>
    </row>
    <row r="1304" spans="2:15" ht="18" x14ac:dyDescent="0.25">
      <c r="B1304" s="2" t="str">
        <f t="shared" si="1289"/>
        <v>a</v>
      </c>
      <c r="C1304" s="28" t="s">
        <v>0</v>
      </c>
      <c r="D1304" s="29" t="s">
        <v>7</v>
      </c>
      <c r="E1304" s="15">
        <f t="shared" ref="E1304" si="1300">E1305+E1306+E1307+E1308+E1309+E1310+E1311</f>
        <v>36340</v>
      </c>
      <c r="F1304" s="15">
        <f t="shared" ref="F1304:I1304" si="1301">F1305+F1306+F1307+F1308+F1309+F1310+F1311</f>
        <v>36290</v>
      </c>
      <c r="G1304" s="15">
        <f t="shared" si="1301"/>
        <v>31710.756650000003</v>
      </c>
      <c r="H1304" s="15">
        <f t="shared" si="1301"/>
        <v>36638</v>
      </c>
      <c r="I1304" s="15">
        <f t="shared" si="1301"/>
        <v>36640</v>
      </c>
      <c r="J1304" s="210">
        <f>J1305+J1306+J1307+J1308+J1309+J1310+J1311</f>
        <v>36640</v>
      </c>
      <c r="K1304" s="15">
        <f t="shared" si="1287"/>
        <v>0</v>
      </c>
      <c r="L1304" s="210">
        <f t="shared" ref="L1304" si="1302">L1305+L1306+L1307+L1308+L1309+L1310+L1311</f>
        <v>36640</v>
      </c>
      <c r="M1304" s="15">
        <f t="shared" si="1290"/>
        <v>0</v>
      </c>
    </row>
    <row r="1305" spans="2:15" ht="15.75" hidden="1" x14ac:dyDescent="0.25">
      <c r="B1305" s="2" t="str">
        <f t="shared" si="1289"/>
        <v>b</v>
      </c>
      <c r="C1305" s="8" t="s">
        <v>0</v>
      </c>
      <c r="D1305" s="9" t="s">
        <v>8</v>
      </c>
      <c r="E1305" s="16">
        <v>0</v>
      </c>
      <c r="F1305" s="16">
        <v>0</v>
      </c>
      <c r="G1305" s="16">
        <v>0</v>
      </c>
      <c r="H1305" s="16">
        <v>0</v>
      </c>
      <c r="I1305" s="16">
        <v>0</v>
      </c>
      <c r="J1305" s="211">
        <v>0</v>
      </c>
      <c r="K1305" s="16">
        <f t="shared" si="1287"/>
        <v>0</v>
      </c>
      <c r="L1305" s="211">
        <v>0</v>
      </c>
      <c r="M1305" s="16">
        <f t="shared" si="1290"/>
        <v>0</v>
      </c>
      <c r="N1305"/>
    </row>
    <row r="1306" spans="2:15" ht="18" x14ac:dyDescent="0.25">
      <c r="B1306" s="2" t="str">
        <f t="shared" si="1289"/>
        <v>a</v>
      </c>
      <c r="C1306" s="30" t="s">
        <v>0</v>
      </c>
      <c r="D1306" s="31" t="s">
        <v>9</v>
      </c>
      <c r="E1306" s="16">
        <v>36</v>
      </c>
      <c r="F1306" s="16">
        <v>36</v>
      </c>
      <c r="G1306" s="16">
        <v>33</v>
      </c>
      <c r="H1306" s="16">
        <v>36</v>
      </c>
      <c r="I1306" s="16">
        <v>36</v>
      </c>
      <c r="J1306" s="211">
        <v>36</v>
      </c>
      <c r="K1306" s="16">
        <f t="shared" si="1287"/>
        <v>0</v>
      </c>
      <c r="L1306" s="211">
        <v>36</v>
      </c>
      <c r="M1306" s="16">
        <f t="shared" si="1290"/>
        <v>0</v>
      </c>
    </row>
    <row r="1307" spans="2:15" ht="15.75" hidden="1" x14ac:dyDescent="0.25">
      <c r="B1307" s="2" t="str">
        <f t="shared" si="1289"/>
        <v>b</v>
      </c>
      <c r="C1307" s="8" t="s">
        <v>0</v>
      </c>
      <c r="D1307" s="9" t="s">
        <v>10</v>
      </c>
      <c r="E1307" s="16">
        <v>0</v>
      </c>
      <c r="F1307" s="16">
        <v>0</v>
      </c>
      <c r="G1307" s="16">
        <v>0</v>
      </c>
      <c r="H1307" s="16">
        <v>0</v>
      </c>
      <c r="I1307" s="16">
        <v>0</v>
      </c>
      <c r="J1307" s="211">
        <v>0</v>
      </c>
      <c r="K1307" s="16">
        <f t="shared" si="1287"/>
        <v>0</v>
      </c>
      <c r="L1307" s="211">
        <v>0</v>
      </c>
      <c r="M1307" s="16">
        <f t="shared" si="1290"/>
        <v>0</v>
      </c>
      <c r="N1307"/>
    </row>
    <row r="1308" spans="2:15" ht="15.75" hidden="1" x14ac:dyDescent="0.25">
      <c r="B1308" s="2" t="str">
        <f t="shared" si="1289"/>
        <v>b</v>
      </c>
      <c r="C1308" s="8" t="s">
        <v>0</v>
      </c>
      <c r="D1308" s="9" t="s">
        <v>11</v>
      </c>
      <c r="E1308" s="16">
        <v>0</v>
      </c>
      <c r="F1308" s="16">
        <v>0</v>
      </c>
      <c r="G1308" s="16">
        <v>0</v>
      </c>
      <c r="H1308" s="16">
        <v>0</v>
      </c>
      <c r="I1308" s="16">
        <v>0</v>
      </c>
      <c r="J1308" s="211">
        <v>0</v>
      </c>
      <c r="K1308" s="16">
        <f t="shared" si="1287"/>
        <v>0</v>
      </c>
      <c r="L1308" s="211">
        <v>0</v>
      </c>
      <c r="M1308" s="16">
        <f t="shared" si="1290"/>
        <v>0</v>
      </c>
      <c r="N1308"/>
    </row>
    <row r="1309" spans="2:15" ht="15.75" hidden="1" x14ac:dyDescent="0.25">
      <c r="B1309" s="2" t="str">
        <f t="shared" si="1289"/>
        <v>b</v>
      </c>
      <c r="C1309" s="8" t="s">
        <v>0</v>
      </c>
      <c r="D1309" s="9" t="s">
        <v>12</v>
      </c>
      <c r="E1309" s="16">
        <v>0</v>
      </c>
      <c r="F1309" s="16">
        <v>0</v>
      </c>
      <c r="G1309" s="16">
        <v>0</v>
      </c>
      <c r="H1309" s="16">
        <v>0</v>
      </c>
      <c r="I1309" s="16">
        <v>0</v>
      </c>
      <c r="J1309" s="211">
        <v>0</v>
      </c>
      <c r="K1309" s="16">
        <f t="shared" si="1287"/>
        <v>0</v>
      </c>
      <c r="L1309" s="211">
        <v>0</v>
      </c>
      <c r="M1309" s="16">
        <f t="shared" si="1290"/>
        <v>0</v>
      </c>
      <c r="N1309"/>
    </row>
    <row r="1310" spans="2:15" ht="18" x14ac:dyDescent="0.25">
      <c r="B1310" s="2" t="str">
        <f t="shared" si="1289"/>
        <v>a</v>
      </c>
      <c r="C1310" s="30" t="s">
        <v>0</v>
      </c>
      <c r="D1310" s="31" t="s">
        <v>13</v>
      </c>
      <c r="E1310" s="16">
        <v>36304</v>
      </c>
      <c r="F1310" s="16">
        <v>36254</v>
      </c>
      <c r="G1310" s="16">
        <v>31677.756650000003</v>
      </c>
      <c r="H1310" s="16">
        <v>36602</v>
      </c>
      <c r="I1310" s="16">
        <v>36604</v>
      </c>
      <c r="J1310" s="211">
        <v>36604</v>
      </c>
      <c r="K1310" s="16">
        <f t="shared" si="1287"/>
        <v>0</v>
      </c>
      <c r="L1310" s="211">
        <v>36604</v>
      </c>
      <c r="M1310" s="16">
        <f t="shared" si="1290"/>
        <v>0</v>
      </c>
    </row>
    <row r="1311" spans="2:15" ht="15.75" hidden="1" x14ac:dyDescent="0.25">
      <c r="B1311" s="2" t="str">
        <f t="shared" si="1289"/>
        <v>b</v>
      </c>
      <c r="C1311" s="8" t="s">
        <v>0</v>
      </c>
      <c r="D1311" s="9" t="s">
        <v>14</v>
      </c>
      <c r="E1311" s="16">
        <f t="shared" ref="E1311" si="1303">E1312+E1313</f>
        <v>0</v>
      </c>
      <c r="F1311" s="16">
        <f t="shared" ref="F1311:I1311" si="1304">F1312+F1313</f>
        <v>0</v>
      </c>
      <c r="G1311" s="16">
        <f t="shared" si="1304"/>
        <v>0</v>
      </c>
      <c r="H1311" s="16">
        <f t="shared" si="1304"/>
        <v>0</v>
      </c>
      <c r="I1311" s="16">
        <f t="shared" si="1304"/>
        <v>0</v>
      </c>
      <c r="J1311" s="211">
        <f>J1312+J1313</f>
        <v>0</v>
      </c>
      <c r="K1311" s="16">
        <f t="shared" si="1287"/>
        <v>0</v>
      </c>
      <c r="L1311" s="211">
        <f t="shared" ref="L1311" si="1305">L1312+L1313</f>
        <v>0</v>
      </c>
      <c r="M1311" s="16">
        <f t="shared" si="1290"/>
        <v>0</v>
      </c>
      <c r="N1311"/>
    </row>
    <row r="1312" spans="2:15" ht="30" hidden="1" x14ac:dyDescent="0.25">
      <c r="B1312" s="2" t="str">
        <f t="shared" si="1289"/>
        <v>b</v>
      </c>
      <c r="C1312" s="10" t="s">
        <v>0</v>
      </c>
      <c r="D1312" s="11" t="s">
        <v>15</v>
      </c>
      <c r="E1312" s="17">
        <v>0</v>
      </c>
      <c r="F1312" s="17">
        <v>0</v>
      </c>
      <c r="G1312" s="17">
        <v>0</v>
      </c>
      <c r="H1312" s="17">
        <v>0</v>
      </c>
      <c r="I1312" s="17">
        <v>0</v>
      </c>
      <c r="J1312" s="212">
        <v>0</v>
      </c>
      <c r="K1312" s="17">
        <f t="shared" si="1287"/>
        <v>0</v>
      </c>
      <c r="L1312" s="212">
        <v>0</v>
      </c>
      <c r="M1312" s="17">
        <f t="shared" si="1290"/>
        <v>0</v>
      </c>
      <c r="N1312"/>
    </row>
    <row r="1313" spans="2:15" ht="30" hidden="1" x14ac:dyDescent="0.25">
      <c r="B1313" s="2" t="str">
        <f t="shared" si="1289"/>
        <v>b</v>
      </c>
      <c r="C1313" s="10" t="s">
        <v>0</v>
      </c>
      <c r="D1313" s="11" t="s">
        <v>16</v>
      </c>
      <c r="E1313" s="17">
        <v>0</v>
      </c>
      <c r="F1313" s="17">
        <v>0</v>
      </c>
      <c r="G1313" s="17">
        <v>0</v>
      </c>
      <c r="H1313" s="17">
        <v>0</v>
      </c>
      <c r="I1313" s="17">
        <v>0</v>
      </c>
      <c r="J1313" s="212">
        <v>0</v>
      </c>
      <c r="K1313" s="17">
        <f t="shared" si="1287"/>
        <v>0</v>
      </c>
      <c r="L1313" s="212">
        <v>0</v>
      </c>
      <c r="M1313" s="17">
        <f t="shared" si="1290"/>
        <v>0</v>
      </c>
      <c r="N1313"/>
    </row>
    <row r="1314" spans="2:15" ht="15.75" hidden="1" x14ac:dyDescent="0.25">
      <c r="B1314" s="2" t="str">
        <f t="shared" si="1289"/>
        <v>b</v>
      </c>
      <c r="C1314" s="6" t="s">
        <v>0</v>
      </c>
      <c r="D1314" s="7" t="s">
        <v>17</v>
      </c>
      <c r="E1314" s="15">
        <v>0</v>
      </c>
      <c r="F1314" s="15">
        <v>0</v>
      </c>
      <c r="G1314" s="15">
        <v>0</v>
      </c>
      <c r="H1314" s="15">
        <v>0</v>
      </c>
      <c r="I1314" s="15">
        <v>0</v>
      </c>
      <c r="J1314" s="210">
        <v>0</v>
      </c>
      <c r="K1314" s="15">
        <f t="shared" si="1287"/>
        <v>0</v>
      </c>
      <c r="L1314" s="210">
        <v>0</v>
      </c>
      <c r="M1314" s="15">
        <f t="shared" si="1290"/>
        <v>0</v>
      </c>
      <c r="N1314"/>
    </row>
    <row r="1315" spans="2:15" ht="15.75" hidden="1" x14ac:dyDescent="0.25">
      <c r="B1315" s="2" t="str">
        <f t="shared" si="1289"/>
        <v>b</v>
      </c>
      <c r="C1315" s="6" t="s">
        <v>0</v>
      </c>
      <c r="D1315" s="7" t="s">
        <v>18</v>
      </c>
      <c r="E1315" s="15">
        <v>0</v>
      </c>
      <c r="F1315" s="15">
        <v>0</v>
      </c>
      <c r="G1315" s="15">
        <v>0</v>
      </c>
      <c r="H1315" s="15">
        <v>0</v>
      </c>
      <c r="I1315" s="15">
        <v>0</v>
      </c>
      <c r="J1315" s="210">
        <v>0</v>
      </c>
      <c r="K1315" s="15">
        <f t="shared" si="1287"/>
        <v>0</v>
      </c>
      <c r="L1315" s="210">
        <v>0</v>
      </c>
      <c r="M1315" s="15">
        <f t="shared" si="1290"/>
        <v>0</v>
      </c>
      <c r="N1315"/>
    </row>
    <row r="1316" spans="2:15" ht="15.75" hidden="1" x14ac:dyDescent="0.25">
      <c r="B1316" s="2" t="str">
        <f t="shared" si="1289"/>
        <v>b</v>
      </c>
      <c r="C1316" s="6" t="s">
        <v>0</v>
      </c>
      <c r="D1316" s="7" t="s">
        <v>19</v>
      </c>
      <c r="E1316" s="15">
        <v>0</v>
      </c>
      <c r="F1316" s="15">
        <v>0</v>
      </c>
      <c r="G1316" s="15">
        <v>0</v>
      </c>
      <c r="H1316" s="15">
        <v>0</v>
      </c>
      <c r="I1316" s="15">
        <v>0</v>
      </c>
      <c r="J1316" s="210">
        <v>0</v>
      </c>
      <c r="K1316" s="15">
        <f t="shared" si="1287"/>
        <v>0</v>
      </c>
      <c r="L1316" s="210">
        <v>0</v>
      </c>
      <c r="M1316" s="15">
        <f t="shared" si="1290"/>
        <v>0</v>
      </c>
      <c r="N1316"/>
    </row>
    <row r="1317" spans="2:15" ht="36" x14ac:dyDescent="0.25">
      <c r="B1317" s="2" t="str">
        <f t="shared" si="1289"/>
        <v>a</v>
      </c>
      <c r="C1317" s="24" t="s">
        <v>169</v>
      </c>
      <c r="D1317" s="25" t="s">
        <v>170</v>
      </c>
      <c r="E1317" s="13">
        <f t="shared" ref="E1317" si="1306">E1320+E1330+E1331+E1332</f>
        <v>3000</v>
      </c>
      <c r="F1317" s="13">
        <f t="shared" ref="F1317:I1317" si="1307">F1320+F1330+F1331+F1332</f>
        <v>3000</v>
      </c>
      <c r="G1317" s="13">
        <f t="shared" si="1307"/>
        <v>2834.6281800000002</v>
      </c>
      <c r="H1317" s="13">
        <f t="shared" si="1307"/>
        <v>3730</v>
      </c>
      <c r="I1317" s="13">
        <f t="shared" si="1307"/>
        <v>3600</v>
      </c>
      <c r="J1317" s="208">
        <f>J1320+J1330+J1331+J1332</f>
        <v>2300</v>
      </c>
      <c r="K1317" s="13">
        <f t="shared" si="1287"/>
        <v>-1300</v>
      </c>
      <c r="L1317" s="208">
        <f t="shared" ref="L1317" si="1308">L1320+L1330+L1331+L1332</f>
        <v>3730</v>
      </c>
      <c r="M1317" s="13">
        <f t="shared" si="1290"/>
        <v>1430</v>
      </c>
      <c r="N1317" s="40" t="s">
        <v>432</v>
      </c>
      <c r="O1317" s="2" t="s">
        <v>577</v>
      </c>
    </row>
    <row r="1318" spans="2:15" ht="15.75" hidden="1" x14ac:dyDescent="0.25">
      <c r="B1318" s="2" t="str">
        <f t="shared" si="1289"/>
        <v>b</v>
      </c>
      <c r="C1318" s="4" t="s">
        <v>0</v>
      </c>
      <c r="D1318" s="5" t="s">
        <v>5</v>
      </c>
      <c r="E1318" s="14">
        <v>0</v>
      </c>
      <c r="F1318" s="14">
        <v>0</v>
      </c>
      <c r="G1318" s="14">
        <v>0</v>
      </c>
      <c r="H1318" s="14">
        <v>0</v>
      </c>
      <c r="I1318" s="14">
        <v>0</v>
      </c>
      <c r="J1318" s="209">
        <v>0</v>
      </c>
      <c r="K1318" s="14">
        <f t="shared" si="1287"/>
        <v>0</v>
      </c>
      <c r="L1318" s="209">
        <v>0</v>
      </c>
      <c r="M1318" s="14">
        <f t="shared" si="1290"/>
        <v>0</v>
      </c>
      <c r="N1318"/>
    </row>
    <row r="1319" spans="2:15" ht="15.75" hidden="1" x14ac:dyDescent="0.25">
      <c r="B1319" s="2" t="str">
        <f t="shared" si="1289"/>
        <v>b</v>
      </c>
      <c r="C1319" s="4" t="s">
        <v>0</v>
      </c>
      <c r="D1319" s="5" t="s">
        <v>6</v>
      </c>
      <c r="E1319" s="14">
        <v>0</v>
      </c>
      <c r="F1319" s="14">
        <v>0</v>
      </c>
      <c r="G1319" s="14">
        <v>0</v>
      </c>
      <c r="H1319" s="14">
        <v>0</v>
      </c>
      <c r="I1319" s="14">
        <v>0</v>
      </c>
      <c r="J1319" s="209">
        <v>0</v>
      </c>
      <c r="K1319" s="14">
        <f t="shared" si="1287"/>
        <v>0</v>
      </c>
      <c r="L1319" s="209">
        <v>0</v>
      </c>
      <c r="M1319" s="14">
        <f t="shared" si="1290"/>
        <v>0</v>
      </c>
      <c r="N1319"/>
    </row>
    <row r="1320" spans="2:15" ht="18" x14ac:dyDescent="0.25">
      <c r="B1320" s="2" t="str">
        <f t="shared" si="1289"/>
        <v>a</v>
      </c>
      <c r="C1320" s="28" t="s">
        <v>0</v>
      </c>
      <c r="D1320" s="29" t="s">
        <v>7</v>
      </c>
      <c r="E1320" s="15">
        <f t="shared" ref="E1320" si="1309">E1321+E1322+E1323+E1324+E1325+E1326+E1327</f>
        <v>3000</v>
      </c>
      <c r="F1320" s="15">
        <f t="shared" ref="F1320:I1320" si="1310">F1321+F1322+F1323+F1324+F1325+F1326+F1327</f>
        <v>3000</v>
      </c>
      <c r="G1320" s="15">
        <f t="shared" si="1310"/>
        <v>2834.6281800000002</v>
      </c>
      <c r="H1320" s="15">
        <f t="shared" si="1310"/>
        <v>3730</v>
      </c>
      <c r="I1320" s="15">
        <f t="shared" si="1310"/>
        <v>3600</v>
      </c>
      <c r="J1320" s="210">
        <f>J1321+J1322+J1323+J1324+J1325+J1326+J1327</f>
        <v>2300</v>
      </c>
      <c r="K1320" s="15">
        <f t="shared" si="1287"/>
        <v>-1300</v>
      </c>
      <c r="L1320" s="210">
        <f t="shared" ref="L1320" si="1311">L1321+L1322+L1323+L1324+L1325+L1326+L1327</f>
        <v>3730</v>
      </c>
      <c r="M1320" s="15">
        <f t="shared" si="1290"/>
        <v>1430</v>
      </c>
    </row>
    <row r="1321" spans="2:15" ht="15.75" hidden="1" x14ac:dyDescent="0.25">
      <c r="B1321" s="2" t="str">
        <f t="shared" si="1289"/>
        <v>b</v>
      </c>
      <c r="C1321" s="8" t="s">
        <v>0</v>
      </c>
      <c r="D1321" s="9" t="s">
        <v>8</v>
      </c>
      <c r="E1321" s="16">
        <v>0</v>
      </c>
      <c r="F1321" s="16">
        <v>0</v>
      </c>
      <c r="G1321" s="16">
        <v>0</v>
      </c>
      <c r="H1321" s="16">
        <v>0</v>
      </c>
      <c r="I1321" s="16">
        <v>0</v>
      </c>
      <c r="J1321" s="211">
        <v>0</v>
      </c>
      <c r="K1321" s="16">
        <f t="shared" si="1287"/>
        <v>0</v>
      </c>
      <c r="L1321" s="211">
        <v>0</v>
      </c>
      <c r="M1321" s="16">
        <f t="shared" si="1290"/>
        <v>0</v>
      </c>
      <c r="N1321"/>
    </row>
    <row r="1322" spans="2:15" ht="18" x14ac:dyDescent="0.25">
      <c r="B1322" s="2" t="str">
        <f t="shared" si="1289"/>
        <v>a</v>
      </c>
      <c r="C1322" s="30" t="s">
        <v>0</v>
      </c>
      <c r="D1322" s="31" t="s">
        <v>9</v>
      </c>
      <c r="E1322" s="16">
        <v>286</v>
      </c>
      <c r="F1322" s="16">
        <v>288.13499999999999</v>
      </c>
      <c r="G1322" s="16">
        <v>264.29677000000004</v>
      </c>
      <c r="H1322" s="16">
        <v>286</v>
      </c>
      <c r="I1322" s="16">
        <v>290</v>
      </c>
      <c r="J1322" s="211">
        <v>286</v>
      </c>
      <c r="K1322" s="16">
        <f t="shared" si="1287"/>
        <v>-4</v>
      </c>
      <c r="L1322" s="211">
        <v>286</v>
      </c>
      <c r="M1322" s="16">
        <f t="shared" si="1290"/>
        <v>0</v>
      </c>
    </row>
    <row r="1323" spans="2:15" ht="15.75" hidden="1" x14ac:dyDescent="0.25">
      <c r="B1323" s="2" t="str">
        <f t="shared" si="1289"/>
        <v>b</v>
      </c>
      <c r="C1323" s="8" t="s">
        <v>0</v>
      </c>
      <c r="D1323" s="9" t="s">
        <v>10</v>
      </c>
      <c r="E1323" s="16">
        <v>0</v>
      </c>
      <c r="F1323" s="16">
        <v>0</v>
      </c>
      <c r="G1323" s="16">
        <v>0</v>
      </c>
      <c r="H1323" s="16">
        <v>0</v>
      </c>
      <c r="I1323" s="16">
        <v>0</v>
      </c>
      <c r="J1323" s="211">
        <v>0</v>
      </c>
      <c r="K1323" s="16">
        <f t="shared" si="1287"/>
        <v>0</v>
      </c>
      <c r="L1323" s="211">
        <v>0</v>
      </c>
      <c r="M1323" s="16">
        <f t="shared" si="1290"/>
        <v>0</v>
      </c>
      <c r="N1323"/>
    </row>
    <row r="1324" spans="2:15" ht="15.75" hidden="1" x14ac:dyDescent="0.25">
      <c r="B1324" s="2" t="str">
        <f t="shared" si="1289"/>
        <v>b</v>
      </c>
      <c r="C1324" s="8" t="s">
        <v>0</v>
      </c>
      <c r="D1324" s="9" t="s">
        <v>11</v>
      </c>
      <c r="E1324" s="16">
        <v>0</v>
      </c>
      <c r="F1324" s="16">
        <v>0</v>
      </c>
      <c r="G1324" s="16">
        <v>0</v>
      </c>
      <c r="H1324" s="16">
        <v>0</v>
      </c>
      <c r="I1324" s="16">
        <v>0</v>
      </c>
      <c r="J1324" s="211">
        <v>0</v>
      </c>
      <c r="K1324" s="16">
        <f t="shared" si="1287"/>
        <v>0</v>
      </c>
      <c r="L1324" s="211">
        <v>0</v>
      </c>
      <c r="M1324" s="16">
        <f t="shared" si="1290"/>
        <v>0</v>
      </c>
      <c r="N1324"/>
    </row>
    <row r="1325" spans="2:15" ht="15.75" hidden="1" x14ac:dyDescent="0.25">
      <c r="B1325" s="2" t="str">
        <f t="shared" si="1289"/>
        <v>b</v>
      </c>
      <c r="C1325" s="8" t="s">
        <v>0</v>
      </c>
      <c r="D1325" s="9" t="s">
        <v>12</v>
      </c>
      <c r="E1325" s="16">
        <v>0</v>
      </c>
      <c r="F1325" s="16">
        <v>0</v>
      </c>
      <c r="G1325" s="16">
        <v>0</v>
      </c>
      <c r="H1325" s="16">
        <v>0</v>
      </c>
      <c r="I1325" s="16">
        <v>0</v>
      </c>
      <c r="J1325" s="211">
        <v>0</v>
      </c>
      <c r="K1325" s="16">
        <f t="shared" si="1287"/>
        <v>0</v>
      </c>
      <c r="L1325" s="211">
        <v>0</v>
      </c>
      <c r="M1325" s="16">
        <f t="shared" si="1290"/>
        <v>0</v>
      </c>
      <c r="N1325"/>
    </row>
    <row r="1326" spans="2:15" ht="18" x14ac:dyDescent="0.25">
      <c r="B1326" s="2" t="str">
        <f t="shared" si="1289"/>
        <v>a</v>
      </c>
      <c r="C1326" s="30" t="s">
        <v>0</v>
      </c>
      <c r="D1326" s="31" t="s">
        <v>13</v>
      </c>
      <c r="E1326" s="16">
        <v>2714</v>
      </c>
      <c r="F1326" s="16">
        <v>2711.8649999999998</v>
      </c>
      <c r="G1326" s="16">
        <v>2570.3314100000002</v>
      </c>
      <c r="H1326" s="16">
        <v>3444</v>
      </c>
      <c r="I1326" s="16">
        <v>3310</v>
      </c>
      <c r="J1326" s="211">
        <f>370+500+1144</f>
        <v>2014</v>
      </c>
      <c r="K1326" s="16">
        <f t="shared" si="1287"/>
        <v>-1296</v>
      </c>
      <c r="L1326" s="211">
        <v>3444</v>
      </c>
      <c r="M1326" s="16">
        <f t="shared" si="1290"/>
        <v>1430</v>
      </c>
    </row>
    <row r="1327" spans="2:15" ht="15.75" hidden="1" x14ac:dyDescent="0.25">
      <c r="B1327" s="2" t="str">
        <f t="shared" si="1289"/>
        <v>b</v>
      </c>
      <c r="C1327" s="8" t="s">
        <v>0</v>
      </c>
      <c r="D1327" s="9" t="s">
        <v>14</v>
      </c>
      <c r="E1327" s="16">
        <f t="shared" ref="E1327" si="1312">E1328+E1329</f>
        <v>0</v>
      </c>
      <c r="F1327" s="16">
        <f t="shared" ref="F1327:I1327" si="1313">F1328+F1329</f>
        <v>0</v>
      </c>
      <c r="G1327" s="16">
        <f t="shared" si="1313"/>
        <v>0</v>
      </c>
      <c r="H1327" s="16">
        <f t="shared" si="1313"/>
        <v>0</v>
      </c>
      <c r="I1327" s="16">
        <f t="shared" si="1313"/>
        <v>0</v>
      </c>
      <c r="J1327" s="211">
        <f>J1328+J1329</f>
        <v>0</v>
      </c>
      <c r="K1327" s="16">
        <f t="shared" si="1287"/>
        <v>0</v>
      </c>
      <c r="L1327" s="211">
        <f t="shared" ref="L1327" si="1314">L1328+L1329</f>
        <v>0</v>
      </c>
      <c r="M1327" s="16">
        <f t="shared" si="1290"/>
        <v>0</v>
      </c>
      <c r="N1327"/>
    </row>
    <row r="1328" spans="2:15" ht="30" hidden="1" x14ac:dyDescent="0.25">
      <c r="B1328" s="2" t="str">
        <f t="shared" si="1289"/>
        <v>b</v>
      </c>
      <c r="C1328" s="10" t="s">
        <v>0</v>
      </c>
      <c r="D1328" s="11" t="s">
        <v>15</v>
      </c>
      <c r="E1328" s="17">
        <v>0</v>
      </c>
      <c r="F1328" s="17">
        <v>0</v>
      </c>
      <c r="G1328" s="17">
        <v>0</v>
      </c>
      <c r="H1328" s="17">
        <v>0</v>
      </c>
      <c r="I1328" s="17">
        <v>0</v>
      </c>
      <c r="J1328" s="212">
        <v>0</v>
      </c>
      <c r="K1328" s="17">
        <f t="shared" si="1287"/>
        <v>0</v>
      </c>
      <c r="L1328" s="212">
        <v>0</v>
      </c>
      <c r="M1328" s="17">
        <f t="shared" si="1290"/>
        <v>0</v>
      </c>
      <c r="N1328"/>
    </row>
    <row r="1329" spans="2:15" ht="30" hidden="1" x14ac:dyDescent="0.25">
      <c r="B1329" s="2" t="str">
        <f t="shared" si="1289"/>
        <v>b</v>
      </c>
      <c r="C1329" s="10" t="s">
        <v>0</v>
      </c>
      <c r="D1329" s="11" t="s">
        <v>16</v>
      </c>
      <c r="E1329" s="17">
        <v>0</v>
      </c>
      <c r="F1329" s="17">
        <v>0</v>
      </c>
      <c r="G1329" s="17">
        <v>0</v>
      </c>
      <c r="H1329" s="17">
        <v>0</v>
      </c>
      <c r="I1329" s="17">
        <v>0</v>
      </c>
      <c r="J1329" s="212">
        <v>0</v>
      </c>
      <c r="K1329" s="17">
        <f t="shared" si="1287"/>
        <v>0</v>
      </c>
      <c r="L1329" s="212">
        <v>0</v>
      </c>
      <c r="M1329" s="17">
        <f t="shared" si="1290"/>
        <v>0</v>
      </c>
      <c r="N1329"/>
    </row>
    <row r="1330" spans="2:15" ht="15.75" hidden="1" x14ac:dyDescent="0.25">
      <c r="B1330" s="2" t="str">
        <f t="shared" si="1289"/>
        <v>b</v>
      </c>
      <c r="C1330" s="6" t="s">
        <v>0</v>
      </c>
      <c r="D1330" s="7" t="s">
        <v>17</v>
      </c>
      <c r="E1330" s="15">
        <v>0</v>
      </c>
      <c r="F1330" s="15">
        <v>0</v>
      </c>
      <c r="G1330" s="15">
        <v>0</v>
      </c>
      <c r="H1330" s="15">
        <v>0</v>
      </c>
      <c r="I1330" s="15">
        <v>0</v>
      </c>
      <c r="J1330" s="210">
        <v>0</v>
      </c>
      <c r="K1330" s="15">
        <f t="shared" si="1287"/>
        <v>0</v>
      </c>
      <c r="L1330" s="210">
        <v>0</v>
      </c>
      <c r="M1330" s="15">
        <f t="shared" si="1290"/>
        <v>0</v>
      </c>
      <c r="N1330"/>
    </row>
    <row r="1331" spans="2:15" ht="15.75" hidden="1" x14ac:dyDescent="0.25">
      <c r="B1331" s="2" t="str">
        <f t="shared" si="1289"/>
        <v>b</v>
      </c>
      <c r="C1331" s="6" t="s">
        <v>0</v>
      </c>
      <c r="D1331" s="7" t="s">
        <v>18</v>
      </c>
      <c r="E1331" s="15">
        <v>0</v>
      </c>
      <c r="F1331" s="15">
        <v>0</v>
      </c>
      <c r="G1331" s="15">
        <v>0</v>
      </c>
      <c r="H1331" s="15">
        <v>0</v>
      </c>
      <c r="I1331" s="15">
        <v>0</v>
      </c>
      <c r="J1331" s="210">
        <v>0</v>
      </c>
      <c r="K1331" s="15">
        <f t="shared" si="1287"/>
        <v>0</v>
      </c>
      <c r="L1331" s="210">
        <v>0</v>
      </c>
      <c r="M1331" s="15">
        <f t="shared" si="1290"/>
        <v>0</v>
      </c>
      <c r="N1331"/>
    </row>
    <row r="1332" spans="2:15" ht="15.75" hidden="1" x14ac:dyDescent="0.25">
      <c r="B1332" s="2" t="str">
        <f t="shared" si="1289"/>
        <v>b</v>
      </c>
      <c r="C1332" s="6" t="s">
        <v>0</v>
      </c>
      <c r="D1332" s="7" t="s">
        <v>19</v>
      </c>
      <c r="E1332" s="15">
        <v>0</v>
      </c>
      <c r="F1332" s="15">
        <v>0</v>
      </c>
      <c r="G1332" s="15">
        <v>0</v>
      </c>
      <c r="H1332" s="15">
        <v>0</v>
      </c>
      <c r="I1332" s="15">
        <v>0</v>
      </c>
      <c r="J1332" s="210">
        <v>0</v>
      </c>
      <c r="K1332" s="15">
        <f t="shared" si="1287"/>
        <v>0</v>
      </c>
      <c r="L1332" s="210">
        <v>0</v>
      </c>
      <c r="M1332" s="15">
        <f t="shared" si="1290"/>
        <v>0</v>
      </c>
      <c r="N1332"/>
    </row>
    <row r="1333" spans="2:15" ht="72" x14ac:dyDescent="0.25">
      <c r="B1333" s="2" t="str">
        <f t="shared" si="1289"/>
        <v>a</v>
      </c>
      <c r="C1333" s="24" t="s">
        <v>171</v>
      </c>
      <c r="D1333" s="25" t="s">
        <v>172</v>
      </c>
      <c r="E1333" s="13">
        <f t="shared" ref="E1333" si="1315">E1336+E1346+E1347+E1348</f>
        <v>9800</v>
      </c>
      <c r="F1333" s="13">
        <f t="shared" ref="F1333:I1333" si="1316">F1336+F1346+F1347+F1348</f>
        <v>9748.5</v>
      </c>
      <c r="G1333" s="13">
        <f t="shared" si="1316"/>
        <v>8837.5631099999991</v>
      </c>
      <c r="H1333" s="13">
        <f t="shared" si="1316"/>
        <v>11480</v>
      </c>
      <c r="I1333" s="13">
        <f t="shared" si="1316"/>
        <v>11200</v>
      </c>
      <c r="J1333" s="208">
        <f>J1336+J1346+J1347+J1348</f>
        <v>11200</v>
      </c>
      <c r="K1333" s="13">
        <f t="shared" si="1287"/>
        <v>0</v>
      </c>
      <c r="L1333" s="208">
        <f t="shared" ref="L1333" si="1317">L1336+L1346+L1347+L1348</f>
        <v>11480</v>
      </c>
      <c r="M1333" s="13">
        <f t="shared" si="1290"/>
        <v>280</v>
      </c>
      <c r="O1333" s="2" t="s">
        <v>577</v>
      </c>
    </row>
    <row r="1334" spans="2:15" ht="15.75" hidden="1" x14ac:dyDescent="0.25">
      <c r="B1334" s="2" t="str">
        <f t="shared" si="1289"/>
        <v>b</v>
      </c>
      <c r="C1334" s="4" t="s">
        <v>0</v>
      </c>
      <c r="D1334" s="5" t="s">
        <v>5</v>
      </c>
      <c r="E1334" s="14">
        <v>0</v>
      </c>
      <c r="F1334" s="14">
        <v>0</v>
      </c>
      <c r="G1334" s="14">
        <v>0</v>
      </c>
      <c r="H1334" s="14">
        <v>0</v>
      </c>
      <c r="I1334" s="14">
        <v>0</v>
      </c>
      <c r="J1334" s="209">
        <v>0</v>
      </c>
      <c r="K1334" s="14">
        <f t="shared" si="1287"/>
        <v>0</v>
      </c>
      <c r="L1334" s="209">
        <v>0</v>
      </c>
      <c r="M1334" s="14">
        <f t="shared" si="1290"/>
        <v>0</v>
      </c>
      <c r="N1334"/>
    </row>
    <row r="1335" spans="2:15" ht="15.75" hidden="1" x14ac:dyDescent="0.25">
      <c r="B1335" s="2" t="str">
        <f t="shared" si="1289"/>
        <v>b</v>
      </c>
      <c r="C1335" s="4" t="s">
        <v>0</v>
      </c>
      <c r="D1335" s="5" t="s">
        <v>6</v>
      </c>
      <c r="E1335" s="14">
        <v>0</v>
      </c>
      <c r="F1335" s="14">
        <v>0</v>
      </c>
      <c r="G1335" s="14">
        <v>0</v>
      </c>
      <c r="H1335" s="14">
        <v>0</v>
      </c>
      <c r="I1335" s="14">
        <v>0</v>
      </c>
      <c r="J1335" s="209">
        <v>0</v>
      </c>
      <c r="K1335" s="14">
        <f t="shared" si="1287"/>
        <v>0</v>
      </c>
      <c r="L1335" s="209">
        <v>0</v>
      </c>
      <c r="M1335" s="14">
        <f t="shared" si="1290"/>
        <v>0</v>
      </c>
      <c r="N1335"/>
    </row>
    <row r="1336" spans="2:15" ht="18" x14ac:dyDescent="0.25">
      <c r="B1336" s="2" t="str">
        <f t="shared" si="1289"/>
        <v>a</v>
      </c>
      <c r="C1336" s="28" t="s">
        <v>0</v>
      </c>
      <c r="D1336" s="29" t="s">
        <v>7</v>
      </c>
      <c r="E1336" s="15">
        <f t="shared" ref="E1336" si="1318">E1337+E1338+E1339+E1340+E1341+E1342+E1343</f>
        <v>9800</v>
      </c>
      <c r="F1336" s="15">
        <f t="shared" ref="F1336:I1336" si="1319">F1337+F1338+F1339+F1340+F1341+F1342+F1343</f>
        <v>9748.5</v>
      </c>
      <c r="G1336" s="15">
        <f t="shared" si="1319"/>
        <v>8837.5631099999991</v>
      </c>
      <c r="H1336" s="15">
        <f t="shared" si="1319"/>
        <v>11480</v>
      </c>
      <c r="I1336" s="15">
        <f t="shared" si="1319"/>
        <v>11200</v>
      </c>
      <c r="J1336" s="210">
        <f>J1337+J1338+J1339+J1340+J1341+J1342+J1343</f>
        <v>11200</v>
      </c>
      <c r="K1336" s="15">
        <f t="shared" si="1287"/>
        <v>0</v>
      </c>
      <c r="L1336" s="210">
        <f t="shared" ref="L1336" si="1320">L1337+L1338+L1339+L1340+L1341+L1342+L1343</f>
        <v>11480</v>
      </c>
      <c r="M1336" s="15">
        <f t="shared" si="1290"/>
        <v>280</v>
      </c>
    </row>
    <row r="1337" spans="2:15" ht="15.75" hidden="1" x14ac:dyDescent="0.25">
      <c r="B1337" s="2" t="str">
        <f t="shared" si="1289"/>
        <v>b</v>
      </c>
      <c r="C1337" s="8" t="s">
        <v>0</v>
      </c>
      <c r="D1337" s="9" t="s">
        <v>8</v>
      </c>
      <c r="E1337" s="16">
        <v>0</v>
      </c>
      <c r="F1337" s="16">
        <v>0</v>
      </c>
      <c r="G1337" s="16">
        <v>0</v>
      </c>
      <c r="H1337" s="16">
        <v>0</v>
      </c>
      <c r="I1337" s="16">
        <v>0</v>
      </c>
      <c r="J1337" s="211">
        <v>0</v>
      </c>
      <c r="K1337" s="16">
        <f t="shared" si="1287"/>
        <v>0</v>
      </c>
      <c r="L1337" s="211">
        <v>0</v>
      </c>
      <c r="M1337" s="16">
        <f t="shared" si="1290"/>
        <v>0</v>
      </c>
      <c r="N1337"/>
    </row>
    <row r="1338" spans="2:15" ht="18" x14ac:dyDescent="0.25">
      <c r="B1338" s="2" t="str">
        <f t="shared" si="1289"/>
        <v>a</v>
      </c>
      <c r="C1338" s="30" t="s">
        <v>0</v>
      </c>
      <c r="D1338" s="31" t="s">
        <v>9</v>
      </c>
      <c r="E1338" s="16">
        <v>216</v>
      </c>
      <c r="F1338" s="16">
        <v>240</v>
      </c>
      <c r="G1338" s="16">
        <v>207.67741000000001</v>
      </c>
      <c r="H1338" s="16">
        <v>300</v>
      </c>
      <c r="I1338" s="16">
        <v>300</v>
      </c>
      <c r="J1338" s="211">
        <v>300</v>
      </c>
      <c r="K1338" s="16">
        <f t="shared" si="1287"/>
        <v>0</v>
      </c>
      <c r="L1338" s="211">
        <v>300</v>
      </c>
      <c r="M1338" s="16">
        <f t="shared" si="1290"/>
        <v>0</v>
      </c>
    </row>
    <row r="1339" spans="2:15" ht="15.75" hidden="1" x14ac:dyDescent="0.25">
      <c r="B1339" s="2" t="str">
        <f t="shared" si="1289"/>
        <v>b</v>
      </c>
      <c r="C1339" s="8" t="s">
        <v>0</v>
      </c>
      <c r="D1339" s="9" t="s">
        <v>10</v>
      </c>
      <c r="E1339" s="16">
        <v>0</v>
      </c>
      <c r="F1339" s="16">
        <v>0</v>
      </c>
      <c r="G1339" s="16">
        <v>0</v>
      </c>
      <c r="H1339" s="16">
        <v>0</v>
      </c>
      <c r="I1339" s="16">
        <v>0</v>
      </c>
      <c r="J1339" s="211">
        <v>0</v>
      </c>
      <c r="K1339" s="16">
        <f t="shared" si="1287"/>
        <v>0</v>
      </c>
      <c r="L1339" s="211">
        <v>0</v>
      </c>
      <c r="M1339" s="16">
        <f t="shared" si="1290"/>
        <v>0</v>
      </c>
      <c r="N1339"/>
    </row>
    <row r="1340" spans="2:15" ht="15.75" hidden="1" x14ac:dyDescent="0.25">
      <c r="B1340" s="2" t="str">
        <f t="shared" si="1289"/>
        <v>b</v>
      </c>
      <c r="C1340" s="8" t="s">
        <v>0</v>
      </c>
      <c r="D1340" s="9" t="s">
        <v>11</v>
      </c>
      <c r="E1340" s="16">
        <v>0</v>
      </c>
      <c r="F1340" s="16">
        <v>0</v>
      </c>
      <c r="G1340" s="16">
        <v>0</v>
      </c>
      <c r="H1340" s="16">
        <v>0</v>
      </c>
      <c r="I1340" s="16">
        <v>0</v>
      </c>
      <c r="J1340" s="211">
        <v>0</v>
      </c>
      <c r="K1340" s="16">
        <f t="shared" si="1287"/>
        <v>0</v>
      </c>
      <c r="L1340" s="211">
        <v>0</v>
      </c>
      <c r="M1340" s="16">
        <f t="shared" si="1290"/>
        <v>0</v>
      </c>
      <c r="N1340"/>
    </row>
    <row r="1341" spans="2:15" ht="15.75" hidden="1" x14ac:dyDescent="0.25">
      <c r="B1341" s="2" t="str">
        <f t="shared" si="1289"/>
        <v>b</v>
      </c>
      <c r="C1341" s="8" t="s">
        <v>0</v>
      </c>
      <c r="D1341" s="9" t="s">
        <v>12</v>
      </c>
      <c r="E1341" s="16">
        <v>0</v>
      </c>
      <c r="F1341" s="16">
        <v>0</v>
      </c>
      <c r="G1341" s="16">
        <v>0</v>
      </c>
      <c r="H1341" s="16">
        <v>0</v>
      </c>
      <c r="I1341" s="16">
        <v>0</v>
      </c>
      <c r="J1341" s="211">
        <v>0</v>
      </c>
      <c r="K1341" s="16">
        <f t="shared" si="1287"/>
        <v>0</v>
      </c>
      <c r="L1341" s="211">
        <v>0</v>
      </c>
      <c r="M1341" s="16">
        <f t="shared" si="1290"/>
        <v>0</v>
      </c>
      <c r="N1341"/>
    </row>
    <row r="1342" spans="2:15" ht="18" x14ac:dyDescent="0.25">
      <c r="B1342" s="2" t="str">
        <f t="shared" si="1289"/>
        <v>a</v>
      </c>
      <c r="C1342" s="30" t="s">
        <v>0</v>
      </c>
      <c r="D1342" s="31" t="s">
        <v>13</v>
      </c>
      <c r="E1342" s="16">
        <v>9584</v>
      </c>
      <c r="F1342" s="16">
        <v>9508.5</v>
      </c>
      <c r="G1342" s="16">
        <v>8629.8856999999989</v>
      </c>
      <c r="H1342" s="16">
        <v>11180</v>
      </c>
      <c r="I1342" s="16">
        <v>10900</v>
      </c>
      <c r="J1342" s="211">
        <v>10900</v>
      </c>
      <c r="K1342" s="16">
        <f t="shared" si="1287"/>
        <v>0</v>
      </c>
      <c r="L1342" s="211">
        <v>11180</v>
      </c>
      <c r="M1342" s="16">
        <f t="shared" si="1290"/>
        <v>280</v>
      </c>
    </row>
    <row r="1343" spans="2:15" ht="15.75" hidden="1" x14ac:dyDescent="0.25">
      <c r="B1343" s="2" t="str">
        <f t="shared" si="1289"/>
        <v>b</v>
      </c>
      <c r="C1343" s="8" t="s">
        <v>0</v>
      </c>
      <c r="D1343" s="9" t="s">
        <v>14</v>
      </c>
      <c r="E1343" s="16">
        <f t="shared" ref="E1343" si="1321">E1344+E1345</f>
        <v>0</v>
      </c>
      <c r="F1343" s="16">
        <f t="shared" ref="F1343:I1343" si="1322">F1344+F1345</f>
        <v>0</v>
      </c>
      <c r="G1343" s="16">
        <f t="shared" si="1322"/>
        <v>0</v>
      </c>
      <c r="H1343" s="16">
        <f t="shared" si="1322"/>
        <v>0</v>
      </c>
      <c r="I1343" s="16">
        <f t="shared" si="1322"/>
        <v>0</v>
      </c>
      <c r="J1343" s="211">
        <f>J1344+J1345</f>
        <v>0</v>
      </c>
      <c r="K1343" s="16">
        <f t="shared" si="1287"/>
        <v>0</v>
      </c>
      <c r="L1343" s="211">
        <f t="shared" ref="L1343" si="1323">L1344+L1345</f>
        <v>0</v>
      </c>
      <c r="M1343" s="16">
        <f t="shared" si="1290"/>
        <v>0</v>
      </c>
      <c r="N1343"/>
    </row>
    <row r="1344" spans="2:15" ht="30" hidden="1" x14ac:dyDescent="0.25">
      <c r="B1344" s="2" t="str">
        <f t="shared" si="1289"/>
        <v>b</v>
      </c>
      <c r="C1344" s="10" t="s">
        <v>0</v>
      </c>
      <c r="D1344" s="11" t="s">
        <v>15</v>
      </c>
      <c r="E1344" s="17">
        <v>0</v>
      </c>
      <c r="F1344" s="17">
        <v>0</v>
      </c>
      <c r="G1344" s="17">
        <v>0</v>
      </c>
      <c r="H1344" s="17">
        <v>0</v>
      </c>
      <c r="I1344" s="17">
        <v>0</v>
      </c>
      <c r="J1344" s="212">
        <v>0</v>
      </c>
      <c r="K1344" s="17">
        <f t="shared" si="1287"/>
        <v>0</v>
      </c>
      <c r="L1344" s="212">
        <v>0</v>
      </c>
      <c r="M1344" s="17">
        <f t="shared" si="1290"/>
        <v>0</v>
      </c>
      <c r="N1344"/>
    </row>
    <row r="1345" spans="2:15" ht="30" hidden="1" x14ac:dyDescent="0.25">
      <c r="B1345" s="2" t="str">
        <f t="shared" si="1289"/>
        <v>b</v>
      </c>
      <c r="C1345" s="10" t="s">
        <v>0</v>
      </c>
      <c r="D1345" s="11" t="s">
        <v>16</v>
      </c>
      <c r="E1345" s="17">
        <v>0</v>
      </c>
      <c r="F1345" s="17">
        <v>0</v>
      </c>
      <c r="G1345" s="17">
        <v>0</v>
      </c>
      <c r="H1345" s="17">
        <v>0</v>
      </c>
      <c r="I1345" s="17">
        <v>0</v>
      </c>
      <c r="J1345" s="212">
        <v>0</v>
      </c>
      <c r="K1345" s="17">
        <f t="shared" si="1287"/>
        <v>0</v>
      </c>
      <c r="L1345" s="212">
        <v>0</v>
      </c>
      <c r="M1345" s="17">
        <f t="shared" si="1290"/>
        <v>0</v>
      </c>
      <c r="N1345"/>
    </row>
    <row r="1346" spans="2:15" ht="15.75" hidden="1" x14ac:dyDescent="0.25">
      <c r="B1346" s="2" t="str">
        <f t="shared" si="1289"/>
        <v>b</v>
      </c>
      <c r="C1346" s="6" t="s">
        <v>0</v>
      </c>
      <c r="D1346" s="7" t="s">
        <v>17</v>
      </c>
      <c r="E1346" s="15">
        <v>0</v>
      </c>
      <c r="F1346" s="15">
        <v>0</v>
      </c>
      <c r="G1346" s="15">
        <v>0</v>
      </c>
      <c r="H1346" s="15">
        <v>0</v>
      </c>
      <c r="I1346" s="15">
        <v>0</v>
      </c>
      <c r="J1346" s="210">
        <v>0</v>
      </c>
      <c r="K1346" s="15">
        <f t="shared" si="1287"/>
        <v>0</v>
      </c>
      <c r="L1346" s="210">
        <v>0</v>
      </c>
      <c r="M1346" s="15">
        <f t="shared" si="1290"/>
        <v>0</v>
      </c>
      <c r="N1346"/>
    </row>
    <row r="1347" spans="2:15" ht="15.75" hidden="1" x14ac:dyDescent="0.25">
      <c r="B1347" s="2" t="str">
        <f t="shared" si="1289"/>
        <v>b</v>
      </c>
      <c r="C1347" s="6" t="s">
        <v>0</v>
      </c>
      <c r="D1347" s="7" t="s">
        <v>18</v>
      </c>
      <c r="E1347" s="15">
        <v>0</v>
      </c>
      <c r="F1347" s="15">
        <v>0</v>
      </c>
      <c r="G1347" s="15">
        <v>0</v>
      </c>
      <c r="H1347" s="15">
        <v>0</v>
      </c>
      <c r="I1347" s="15">
        <v>0</v>
      </c>
      <c r="J1347" s="210">
        <v>0</v>
      </c>
      <c r="K1347" s="15">
        <f t="shared" si="1287"/>
        <v>0</v>
      </c>
      <c r="L1347" s="210">
        <v>0</v>
      </c>
      <c r="M1347" s="15">
        <f t="shared" si="1290"/>
        <v>0</v>
      </c>
      <c r="N1347"/>
    </row>
    <row r="1348" spans="2:15" ht="15.75" hidden="1" x14ac:dyDescent="0.25">
      <c r="B1348" s="2" t="str">
        <f t="shared" si="1289"/>
        <v>b</v>
      </c>
      <c r="C1348" s="6" t="s">
        <v>0</v>
      </c>
      <c r="D1348" s="7" t="s">
        <v>19</v>
      </c>
      <c r="E1348" s="15">
        <v>0</v>
      </c>
      <c r="F1348" s="15">
        <v>0</v>
      </c>
      <c r="G1348" s="15">
        <v>0</v>
      </c>
      <c r="H1348" s="15">
        <v>0</v>
      </c>
      <c r="I1348" s="15">
        <v>0</v>
      </c>
      <c r="J1348" s="210">
        <v>0</v>
      </c>
      <c r="K1348" s="15">
        <f t="shared" si="1287"/>
        <v>0</v>
      </c>
      <c r="L1348" s="210">
        <v>0</v>
      </c>
      <c r="M1348" s="15">
        <f t="shared" si="1290"/>
        <v>0</v>
      </c>
      <c r="N1348"/>
    </row>
    <row r="1349" spans="2:15" ht="54" x14ac:dyDescent="0.25">
      <c r="B1349" s="2" t="str">
        <f t="shared" si="1289"/>
        <v>a</v>
      </c>
      <c r="C1349" s="24" t="s">
        <v>173</v>
      </c>
      <c r="D1349" s="37" t="s">
        <v>216</v>
      </c>
      <c r="E1349" s="13">
        <f t="shared" ref="E1349" si="1324">E1365+E1381</f>
        <v>44725</v>
      </c>
      <c r="F1349" s="13">
        <f t="shared" ref="F1349:I1349" si="1325">F1365+F1381</f>
        <v>44616.57</v>
      </c>
      <c r="G1349" s="13">
        <f t="shared" si="1325"/>
        <v>32564.58971</v>
      </c>
      <c r="H1349" s="13">
        <f t="shared" si="1325"/>
        <v>46230</v>
      </c>
      <c r="I1349" s="13">
        <f t="shared" si="1325"/>
        <v>82230</v>
      </c>
      <c r="J1349" s="208">
        <f>J1365+J1381</f>
        <v>100000</v>
      </c>
      <c r="K1349" s="13">
        <f t="shared" ref="K1349:K1394" si="1326">J1349-I1349</f>
        <v>17770</v>
      </c>
      <c r="L1349" s="208">
        <f t="shared" ref="L1349" si="1327">L1365+L1381</f>
        <v>124343</v>
      </c>
      <c r="M1349" s="254">
        <f t="shared" si="1290"/>
        <v>24343</v>
      </c>
      <c r="N1349" s="40" t="s">
        <v>594</v>
      </c>
      <c r="O1349" s="40" t="s">
        <v>582</v>
      </c>
    </row>
    <row r="1350" spans="2:15" ht="15.75" hidden="1" x14ac:dyDescent="0.25">
      <c r="B1350" s="2" t="str">
        <f t="shared" ref="B1350:B1413" si="1328">IF((E1350+F1350+G1350+I1350++J1350+K1350+L1350)&gt;0,"a","b")</f>
        <v>b</v>
      </c>
      <c r="C1350" s="4" t="s">
        <v>0</v>
      </c>
      <c r="D1350" s="5" t="s">
        <v>5</v>
      </c>
      <c r="E1350" s="14">
        <f t="shared" ref="E1350" si="1329">E1366+E1382</f>
        <v>0</v>
      </c>
      <c r="F1350" s="14">
        <f t="shared" ref="F1350:G1350" si="1330">F1366+F1382</f>
        <v>0</v>
      </c>
      <c r="G1350" s="14">
        <f t="shared" si="1330"/>
        <v>0</v>
      </c>
      <c r="H1350" s="14">
        <f t="shared" ref="H1350:I1364" si="1331">H1366+H1382</f>
        <v>0</v>
      </c>
      <c r="I1350" s="14">
        <f t="shared" si="1331"/>
        <v>0</v>
      </c>
      <c r="J1350" s="209">
        <f t="shared" ref="J1350:J1364" si="1332">J1366+J1382</f>
        <v>0</v>
      </c>
      <c r="K1350" s="14">
        <f t="shared" si="1326"/>
        <v>0</v>
      </c>
      <c r="L1350" s="209">
        <f t="shared" ref="L1350" si="1333">L1366+L1382</f>
        <v>0</v>
      </c>
      <c r="M1350" s="14">
        <f t="shared" ref="M1350:M1413" si="1334">L1350-J1350</f>
        <v>0</v>
      </c>
      <c r="N1350"/>
    </row>
    <row r="1351" spans="2:15" ht="18" x14ac:dyDescent="0.25">
      <c r="B1351" s="2" t="str">
        <f t="shared" si="1328"/>
        <v>a</v>
      </c>
      <c r="C1351" s="26" t="s">
        <v>0</v>
      </c>
      <c r="D1351" s="27" t="s">
        <v>6</v>
      </c>
      <c r="E1351" s="14">
        <f t="shared" ref="E1351" si="1335">E1367+E1383</f>
        <v>3491</v>
      </c>
      <c r="F1351" s="14">
        <f t="shared" ref="F1351:G1351" si="1336">F1367+F1383</f>
        <v>3491</v>
      </c>
      <c r="G1351" s="14">
        <f t="shared" si="1336"/>
        <v>3491</v>
      </c>
      <c r="H1351" s="14">
        <f t="shared" si="1331"/>
        <v>3491</v>
      </c>
      <c r="I1351" s="14">
        <f t="shared" si="1331"/>
        <v>3432</v>
      </c>
      <c r="J1351" s="214">
        <f t="shared" si="1332"/>
        <v>7500</v>
      </c>
      <c r="K1351" s="14">
        <f t="shared" si="1326"/>
        <v>4068</v>
      </c>
      <c r="L1351" s="214">
        <f t="shared" ref="L1351" si="1337">L1367+L1383</f>
        <v>7500</v>
      </c>
      <c r="M1351" s="14">
        <f t="shared" si="1334"/>
        <v>0</v>
      </c>
      <c r="N1351" s="77" t="s">
        <v>431</v>
      </c>
    </row>
    <row r="1352" spans="2:15" ht="18" x14ac:dyDescent="0.25">
      <c r="B1352" s="2" t="str">
        <f t="shared" si="1328"/>
        <v>a</v>
      </c>
      <c r="C1352" s="28" t="s">
        <v>0</v>
      </c>
      <c r="D1352" s="29" t="s">
        <v>7</v>
      </c>
      <c r="E1352" s="15">
        <f t="shared" ref="E1352" si="1338">E1368+E1384</f>
        <v>44592</v>
      </c>
      <c r="F1352" s="15">
        <f t="shared" ref="F1352:G1352" si="1339">F1368+F1384</f>
        <v>44483.57</v>
      </c>
      <c r="G1352" s="15">
        <f t="shared" si="1339"/>
        <v>32525.894690000001</v>
      </c>
      <c r="H1352" s="15">
        <f t="shared" si="1331"/>
        <v>46145</v>
      </c>
      <c r="I1352" s="15">
        <f t="shared" si="1331"/>
        <v>82145</v>
      </c>
      <c r="J1352" s="210">
        <f t="shared" si="1332"/>
        <v>99915</v>
      </c>
      <c r="K1352" s="15">
        <f t="shared" si="1326"/>
        <v>17770</v>
      </c>
      <c r="L1352" s="210">
        <f t="shared" ref="L1352" si="1340">L1368+L1384</f>
        <v>122863</v>
      </c>
      <c r="M1352" s="15">
        <f t="shared" si="1334"/>
        <v>22948</v>
      </c>
    </row>
    <row r="1353" spans="2:15" ht="15.75" hidden="1" x14ac:dyDescent="0.25">
      <c r="B1353" s="2" t="str">
        <f t="shared" si="1328"/>
        <v>b</v>
      </c>
      <c r="C1353" s="8" t="s">
        <v>0</v>
      </c>
      <c r="D1353" s="9" t="s">
        <v>8</v>
      </c>
      <c r="E1353" s="16">
        <f t="shared" ref="E1353" si="1341">E1369+E1385</f>
        <v>0</v>
      </c>
      <c r="F1353" s="16">
        <f t="shared" ref="F1353:G1353" si="1342">F1369+F1385</f>
        <v>0</v>
      </c>
      <c r="G1353" s="16">
        <f t="shared" si="1342"/>
        <v>0</v>
      </c>
      <c r="H1353" s="16">
        <f t="shared" si="1331"/>
        <v>0</v>
      </c>
      <c r="I1353" s="16">
        <f t="shared" si="1331"/>
        <v>0</v>
      </c>
      <c r="J1353" s="211">
        <f t="shared" si="1332"/>
        <v>0</v>
      </c>
      <c r="K1353" s="16">
        <f t="shared" si="1326"/>
        <v>0</v>
      </c>
      <c r="L1353" s="211">
        <f t="shared" ref="L1353" si="1343">L1369+L1385</f>
        <v>0</v>
      </c>
      <c r="M1353" s="16">
        <f t="shared" si="1334"/>
        <v>0</v>
      </c>
      <c r="N1353"/>
    </row>
    <row r="1354" spans="2:15" ht="18" x14ac:dyDescent="0.25">
      <c r="B1354" s="2" t="str">
        <f t="shared" si="1328"/>
        <v>a</v>
      </c>
      <c r="C1354" s="30" t="s">
        <v>0</v>
      </c>
      <c r="D1354" s="31" t="s">
        <v>9</v>
      </c>
      <c r="E1354" s="16">
        <f t="shared" ref="E1354" si="1344">E1370+E1386</f>
        <v>36450</v>
      </c>
      <c r="F1354" s="16">
        <f t="shared" ref="F1354:G1354" si="1345">F1370+F1386</f>
        <v>36341.57</v>
      </c>
      <c r="G1354" s="16">
        <f t="shared" si="1345"/>
        <v>27757.55704</v>
      </c>
      <c r="H1354" s="16">
        <f t="shared" si="1331"/>
        <v>38192</v>
      </c>
      <c r="I1354" s="16">
        <f t="shared" si="1331"/>
        <v>68500</v>
      </c>
      <c r="J1354" s="211">
        <f t="shared" si="1332"/>
        <v>88388</v>
      </c>
      <c r="K1354" s="16">
        <f t="shared" si="1326"/>
        <v>19888</v>
      </c>
      <c r="L1354" s="211">
        <f t="shared" ref="L1354" si="1346">L1370+L1386</f>
        <v>110786</v>
      </c>
      <c r="M1354" s="16">
        <f t="shared" si="1334"/>
        <v>22398</v>
      </c>
    </row>
    <row r="1355" spans="2:15" ht="15.75" hidden="1" x14ac:dyDescent="0.25">
      <c r="B1355" s="2" t="str">
        <f t="shared" si="1328"/>
        <v>b</v>
      </c>
      <c r="C1355" s="8" t="s">
        <v>0</v>
      </c>
      <c r="D1355" s="9" t="s">
        <v>10</v>
      </c>
      <c r="E1355" s="16">
        <f t="shared" ref="E1355" si="1347">E1371+E1387</f>
        <v>0</v>
      </c>
      <c r="F1355" s="16">
        <f t="shared" ref="F1355:G1355" si="1348">F1371+F1387</f>
        <v>0</v>
      </c>
      <c r="G1355" s="16">
        <f t="shared" si="1348"/>
        <v>0</v>
      </c>
      <c r="H1355" s="16">
        <f t="shared" si="1331"/>
        <v>0</v>
      </c>
      <c r="I1355" s="16">
        <f t="shared" si="1331"/>
        <v>0</v>
      </c>
      <c r="J1355" s="211">
        <f t="shared" si="1332"/>
        <v>0</v>
      </c>
      <c r="K1355" s="16">
        <f t="shared" si="1326"/>
        <v>0</v>
      </c>
      <c r="L1355" s="211">
        <f t="shared" ref="L1355" si="1349">L1371+L1387</f>
        <v>0</v>
      </c>
      <c r="M1355" s="16">
        <f t="shared" si="1334"/>
        <v>0</v>
      </c>
      <c r="N1355"/>
    </row>
    <row r="1356" spans="2:15" ht="15.75" hidden="1" x14ac:dyDescent="0.25">
      <c r="B1356" s="2" t="str">
        <f t="shared" si="1328"/>
        <v>b</v>
      </c>
      <c r="C1356" s="8" t="s">
        <v>0</v>
      </c>
      <c r="D1356" s="9" t="s">
        <v>11</v>
      </c>
      <c r="E1356" s="16">
        <f t="shared" ref="E1356" si="1350">E1372+E1388</f>
        <v>0</v>
      </c>
      <c r="F1356" s="16">
        <f t="shared" ref="F1356:G1356" si="1351">F1372+F1388</f>
        <v>0</v>
      </c>
      <c r="G1356" s="16">
        <f t="shared" si="1351"/>
        <v>0</v>
      </c>
      <c r="H1356" s="16">
        <f t="shared" si="1331"/>
        <v>0</v>
      </c>
      <c r="I1356" s="16">
        <f t="shared" si="1331"/>
        <v>0</v>
      </c>
      <c r="J1356" s="211">
        <f t="shared" si="1332"/>
        <v>0</v>
      </c>
      <c r="K1356" s="16">
        <f t="shared" si="1326"/>
        <v>0</v>
      </c>
      <c r="L1356" s="211">
        <f t="shared" ref="L1356" si="1352">L1372+L1388</f>
        <v>0</v>
      </c>
      <c r="M1356" s="16">
        <f t="shared" si="1334"/>
        <v>0</v>
      </c>
      <c r="N1356"/>
    </row>
    <row r="1357" spans="2:15" ht="15.75" x14ac:dyDescent="0.25">
      <c r="B1357" s="2" t="str">
        <f t="shared" si="1328"/>
        <v>a</v>
      </c>
      <c r="C1357" s="8" t="s">
        <v>0</v>
      </c>
      <c r="D1357" s="9" t="s">
        <v>12</v>
      </c>
      <c r="E1357" s="16">
        <f t="shared" ref="E1357" si="1353">E1373+E1389</f>
        <v>0</v>
      </c>
      <c r="F1357" s="16">
        <f t="shared" ref="F1357:G1357" si="1354">F1373+F1389</f>
        <v>0</v>
      </c>
      <c r="G1357" s="16">
        <f t="shared" si="1354"/>
        <v>0</v>
      </c>
      <c r="H1357" s="16">
        <f t="shared" si="1331"/>
        <v>0</v>
      </c>
      <c r="I1357" s="16">
        <f t="shared" si="1331"/>
        <v>0</v>
      </c>
      <c r="J1357" s="211">
        <f t="shared" si="1332"/>
        <v>0</v>
      </c>
      <c r="K1357" s="16">
        <f t="shared" si="1326"/>
        <v>0</v>
      </c>
      <c r="L1357" s="211">
        <f t="shared" ref="L1357" si="1355">L1373+L1389</f>
        <v>550</v>
      </c>
      <c r="M1357" s="16">
        <f t="shared" si="1334"/>
        <v>550</v>
      </c>
      <c r="N1357"/>
    </row>
    <row r="1358" spans="2:15" ht="18" x14ac:dyDescent="0.25">
      <c r="B1358" s="2" t="str">
        <f t="shared" si="1328"/>
        <v>a</v>
      </c>
      <c r="C1358" s="30" t="s">
        <v>0</v>
      </c>
      <c r="D1358" s="31" t="s">
        <v>13</v>
      </c>
      <c r="E1358" s="16">
        <f t="shared" ref="E1358" si="1356">E1374+E1390</f>
        <v>7425</v>
      </c>
      <c r="F1358" s="16">
        <f t="shared" ref="F1358:G1358" si="1357">F1374+F1390</f>
        <v>7425</v>
      </c>
      <c r="G1358" s="16">
        <f t="shared" si="1357"/>
        <v>4292.82672</v>
      </c>
      <c r="H1358" s="16">
        <f t="shared" si="1331"/>
        <v>7355</v>
      </c>
      <c r="I1358" s="16">
        <f t="shared" si="1331"/>
        <v>7645</v>
      </c>
      <c r="J1358" s="211">
        <f t="shared" si="1332"/>
        <v>7950</v>
      </c>
      <c r="K1358" s="16">
        <f t="shared" si="1326"/>
        <v>305</v>
      </c>
      <c r="L1358" s="211">
        <f t="shared" ref="L1358" si="1358">L1374+L1390</f>
        <v>7950</v>
      </c>
      <c r="M1358" s="16">
        <f t="shared" si="1334"/>
        <v>0</v>
      </c>
    </row>
    <row r="1359" spans="2:15" ht="18" x14ac:dyDescent="0.25">
      <c r="B1359" s="2" t="str">
        <f t="shared" si="1328"/>
        <v>a</v>
      </c>
      <c r="C1359" s="30" t="s">
        <v>0</v>
      </c>
      <c r="D1359" s="31" t="s">
        <v>14</v>
      </c>
      <c r="E1359" s="16">
        <f t="shared" ref="E1359" si="1359">E1375+E1391</f>
        <v>717</v>
      </c>
      <c r="F1359" s="16">
        <f t="shared" ref="F1359:G1359" si="1360">F1375+F1391</f>
        <v>717</v>
      </c>
      <c r="G1359" s="16">
        <f t="shared" si="1360"/>
        <v>475.51093000000003</v>
      </c>
      <c r="H1359" s="16">
        <f t="shared" si="1331"/>
        <v>598</v>
      </c>
      <c r="I1359" s="16">
        <f t="shared" si="1331"/>
        <v>6000</v>
      </c>
      <c r="J1359" s="211">
        <f t="shared" si="1332"/>
        <v>3577</v>
      </c>
      <c r="K1359" s="16">
        <f t="shared" si="1326"/>
        <v>-2423</v>
      </c>
      <c r="L1359" s="211">
        <f t="shared" ref="L1359" si="1361">L1375+L1391</f>
        <v>3577</v>
      </c>
      <c r="M1359" s="16">
        <f t="shared" si="1334"/>
        <v>0</v>
      </c>
    </row>
    <row r="1360" spans="2:15" ht="36" x14ac:dyDescent="0.25">
      <c r="B1360" s="2" t="str">
        <f t="shared" si="1328"/>
        <v>a</v>
      </c>
      <c r="C1360" s="33" t="s">
        <v>0</v>
      </c>
      <c r="D1360" s="34" t="s">
        <v>15</v>
      </c>
      <c r="E1360" s="17">
        <f t="shared" ref="E1360" si="1362">E1376+E1392</f>
        <v>717</v>
      </c>
      <c r="F1360" s="17">
        <f t="shared" ref="F1360:G1360" si="1363">F1376+F1392</f>
        <v>717</v>
      </c>
      <c r="G1360" s="17">
        <f t="shared" si="1363"/>
        <v>475.51093000000003</v>
      </c>
      <c r="H1360" s="17">
        <f t="shared" si="1331"/>
        <v>598</v>
      </c>
      <c r="I1360" s="17">
        <f t="shared" si="1331"/>
        <v>6000</v>
      </c>
      <c r="J1360" s="212">
        <f t="shared" si="1332"/>
        <v>3577</v>
      </c>
      <c r="K1360" s="17">
        <f t="shared" si="1326"/>
        <v>-2423</v>
      </c>
      <c r="L1360" s="212">
        <f t="shared" ref="L1360" si="1364">L1376+L1392</f>
        <v>3577</v>
      </c>
      <c r="M1360" s="17">
        <f t="shared" si="1334"/>
        <v>0</v>
      </c>
    </row>
    <row r="1361" spans="2:14" ht="30" hidden="1" x14ac:dyDescent="0.25">
      <c r="B1361" s="2" t="str">
        <f t="shared" si="1328"/>
        <v>b</v>
      </c>
      <c r="C1361" s="10" t="s">
        <v>0</v>
      </c>
      <c r="D1361" s="11" t="s">
        <v>16</v>
      </c>
      <c r="E1361" s="17">
        <f t="shared" ref="E1361" si="1365">E1377+E1393</f>
        <v>0</v>
      </c>
      <c r="F1361" s="17">
        <f t="shared" ref="F1361:G1361" si="1366">F1377+F1393</f>
        <v>0</v>
      </c>
      <c r="G1361" s="17">
        <f t="shared" si="1366"/>
        <v>0</v>
      </c>
      <c r="H1361" s="17">
        <f t="shared" si="1331"/>
        <v>0</v>
      </c>
      <c r="I1361" s="17">
        <f t="shared" si="1331"/>
        <v>0</v>
      </c>
      <c r="J1361" s="212">
        <f t="shared" si="1332"/>
        <v>0</v>
      </c>
      <c r="K1361" s="17">
        <f t="shared" si="1326"/>
        <v>0</v>
      </c>
      <c r="L1361" s="212">
        <f t="shared" ref="L1361" si="1367">L1377+L1393</f>
        <v>0</v>
      </c>
      <c r="M1361" s="17">
        <f t="shared" si="1334"/>
        <v>0</v>
      </c>
      <c r="N1361"/>
    </row>
    <row r="1362" spans="2:14" ht="18" x14ac:dyDescent="0.25">
      <c r="B1362" s="2" t="str">
        <f t="shared" si="1328"/>
        <v>a</v>
      </c>
      <c r="C1362" s="28" t="s">
        <v>0</v>
      </c>
      <c r="D1362" s="29" t="s">
        <v>17</v>
      </c>
      <c r="E1362" s="15">
        <f t="shared" ref="E1362" si="1368">E1378+E1394</f>
        <v>133</v>
      </c>
      <c r="F1362" s="15">
        <f t="shared" ref="F1362:G1362" si="1369">F1378+F1394</f>
        <v>133</v>
      </c>
      <c r="G1362" s="15">
        <f t="shared" si="1369"/>
        <v>38.69502</v>
      </c>
      <c r="H1362" s="15">
        <f t="shared" si="1331"/>
        <v>85</v>
      </c>
      <c r="I1362" s="15">
        <f t="shared" si="1331"/>
        <v>85</v>
      </c>
      <c r="J1362" s="210">
        <f t="shared" si="1332"/>
        <v>85</v>
      </c>
      <c r="K1362" s="15">
        <f t="shared" si="1326"/>
        <v>0</v>
      </c>
      <c r="L1362" s="210">
        <f t="shared" ref="L1362" si="1370">L1378+L1394</f>
        <v>1480</v>
      </c>
      <c r="M1362" s="15">
        <f t="shared" si="1334"/>
        <v>1395</v>
      </c>
    </row>
    <row r="1363" spans="2:14" ht="15.75" hidden="1" x14ac:dyDescent="0.25">
      <c r="B1363" s="2" t="str">
        <f t="shared" si="1328"/>
        <v>b</v>
      </c>
      <c r="C1363" s="6" t="s">
        <v>0</v>
      </c>
      <c r="D1363" s="7" t="s">
        <v>18</v>
      </c>
      <c r="E1363" s="15">
        <f t="shared" ref="E1363" si="1371">E1379+E1395</f>
        <v>0</v>
      </c>
      <c r="F1363" s="15">
        <f t="shared" ref="F1363:G1363" si="1372">F1379+F1395</f>
        <v>0</v>
      </c>
      <c r="G1363" s="15">
        <f t="shared" si="1372"/>
        <v>0</v>
      </c>
      <c r="H1363" s="15">
        <f t="shared" si="1331"/>
        <v>0</v>
      </c>
      <c r="I1363" s="15">
        <f t="shared" si="1331"/>
        <v>0</v>
      </c>
      <c r="J1363" s="210">
        <f t="shared" si="1332"/>
        <v>0</v>
      </c>
      <c r="K1363" s="15">
        <f t="shared" si="1326"/>
        <v>0</v>
      </c>
      <c r="L1363" s="210">
        <f t="shared" ref="L1363" si="1373">L1379+L1395</f>
        <v>0</v>
      </c>
      <c r="M1363" s="15">
        <f t="shared" si="1334"/>
        <v>0</v>
      </c>
      <c r="N1363"/>
    </row>
    <row r="1364" spans="2:14" ht="15.75" hidden="1" x14ac:dyDescent="0.25">
      <c r="B1364" s="2" t="str">
        <f t="shared" si="1328"/>
        <v>b</v>
      </c>
      <c r="C1364" s="6" t="s">
        <v>0</v>
      </c>
      <c r="D1364" s="7" t="s">
        <v>19</v>
      </c>
      <c r="E1364" s="15">
        <f t="shared" ref="E1364" si="1374">E1380+E1396</f>
        <v>0</v>
      </c>
      <c r="F1364" s="15">
        <f t="shared" ref="F1364:G1364" si="1375">F1380+F1396</f>
        <v>0</v>
      </c>
      <c r="G1364" s="15">
        <f t="shared" si="1375"/>
        <v>0</v>
      </c>
      <c r="H1364" s="15">
        <f t="shared" si="1331"/>
        <v>0</v>
      </c>
      <c r="I1364" s="15">
        <f t="shared" si="1331"/>
        <v>0</v>
      </c>
      <c r="J1364" s="210">
        <f t="shared" si="1332"/>
        <v>0</v>
      </c>
      <c r="K1364" s="15">
        <f t="shared" si="1326"/>
        <v>0</v>
      </c>
      <c r="L1364" s="210">
        <f t="shared" ref="L1364" si="1376">L1380+L1396</f>
        <v>0</v>
      </c>
      <c r="M1364" s="15">
        <f t="shared" si="1334"/>
        <v>0</v>
      </c>
      <c r="N1364"/>
    </row>
    <row r="1365" spans="2:14" ht="31.5" x14ac:dyDescent="0.25">
      <c r="B1365" s="2" t="str">
        <f t="shared" si="1328"/>
        <v>a</v>
      </c>
      <c r="C1365" s="24" t="s">
        <v>174</v>
      </c>
      <c r="D1365" s="25" t="s">
        <v>175</v>
      </c>
      <c r="E1365" s="13">
        <f t="shared" ref="E1365" si="1377">E1368+E1378+E1379+E1380</f>
        <v>725</v>
      </c>
      <c r="F1365" s="13">
        <f t="shared" ref="F1365:I1365" si="1378">F1368+F1378+F1379+F1380</f>
        <v>725</v>
      </c>
      <c r="G1365" s="13">
        <f t="shared" si="1378"/>
        <v>449.32600000000002</v>
      </c>
      <c r="H1365" s="13">
        <f t="shared" si="1378"/>
        <v>730</v>
      </c>
      <c r="I1365" s="13">
        <f t="shared" si="1378"/>
        <v>730</v>
      </c>
      <c r="J1365" s="208">
        <f>J1368+J1378+J1379+J1380</f>
        <v>0</v>
      </c>
      <c r="K1365" s="13">
        <f t="shared" si="1326"/>
        <v>-730</v>
      </c>
      <c r="L1365" s="208">
        <f t="shared" ref="L1365" si="1379">L1368+L1378+L1379+L1380</f>
        <v>0</v>
      </c>
      <c r="M1365" s="13">
        <f t="shared" si="1334"/>
        <v>0</v>
      </c>
    </row>
    <row r="1366" spans="2:14" ht="15.75" hidden="1" x14ac:dyDescent="0.25">
      <c r="B1366" s="2" t="str">
        <f t="shared" si="1328"/>
        <v>b</v>
      </c>
      <c r="C1366" s="4" t="s">
        <v>0</v>
      </c>
      <c r="D1366" s="5" t="s">
        <v>5</v>
      </c>
      <c r="E1366" s="14">
        <v>0</v>
      </c>
      <c r="F1366" s="14">
        <v>0</v>
      </c>
      <c r="G1366" s="14">
        <v>0</v>
      </c>
      <c r="H1366" s="14">
        <v>0</v>
      </c>
      <c r="I1366" s="14">
        <v>0</v>
      </c>
      <c r="J1366" s="209">
        <v>0</v>
      </c>
      <c r="K1366" s="14">
        <f t="shared" si="1326"/>
        <v>0</v>
      </c>
      <c r="L1366" s="209">
        <v>0</v>
      </c>
      <c r="M1366" s="14">
        <f t="shared" si="1334"/>
        <v>0</v>
      </c>
      <c r="N1366"/>
    </row>
    <row r="1367" spans="2:14" ht="15.75" hidden="1" x14ac:dyDescent="0.25">
      <c r="B1367" s="2" t="str">
        <f t="shared" si="1328"/>
        <v>b</v>
      </c>
      <c r="C1367" s="4" t="s">
        <v>0</v>
      </c>
      <c r="D1367" s="5" t="s">
        <v>6</v>
      </c>
      <c r="E1367" s="14">
        <v>0</v>
      </c>
      <c r="F1367" s="14">
        <v>0</v>
      </c>
      <c r="G1367" s="14">
        <v>0</v>
      </c>
      <c r="H1367" s="14">
        <v>0</v>
      </c>
      <c r="I1367" s="14">
        <v>0</v>
      </c>
      <c r="J1367" s="209">
        <v>0</v>
      </c>
      <c r="K1367" s="14">
        <f t="shared" si="1326"/>
        <v>0</v>
      </c>
      <c r="L1367" s="209">
        <v>0</v>
      </c>
      <c r="M1367" s="14">
        <f t="shared" si="1334"/>
        <v>0</v>
      </c>
      <c r="N1367"/>
    </row>
    <row r="1368" spans="2:14" ht="18" x14ac:dyDescent="0.25">
      <c r="B1368" s="2" t="str">
        <f t="shared" si="1328"/>
        <v>a</v>
      </c>
      <c r="C1368" s="28" t="s">
        <v>0</v>
      </c>
      <c r="D1368" s="29" t="s">
        <v>7</v>
      </c>
      <c r="E1368" s="15">
        <f t="shared" ref="E1368" si="1380">E1369+E1370+E1371+E1372+E1373+E1374+E1375</f>
        <v>725</v>
      </c>
      <c r="F1368" s="15">
        <f t="shared" ref="F1368:I1368" si="1381">F1369+F1370+F1371+F1372+F1373+F1374+F1375</f>
        <v>725</v>
      </c>
      <c r="G1368" s="15">
        <f t="shared" si="1381"/>
        <v>449.32600000000002</v>
      </c>
      <c r="H1368" s="15">
        <f t="shared" si="1381"/>
        <v>730</v>
      </c>
      <c r="I1368" s="15">
        <f t="shared" si="1381"/>
        <v>730</v>
      </c>
      <c r="J1368" s="210">
        <f>J1369+J1370+J1371+J1372+J1373+J1374+J1375</f>
        <v>0</v>
      </c>
      <c r="K1368" s="15">
        <f t="shared" si="1326"/>
        <v>-730</v>
      </c>
      <c r="L1368" s="210">
        <f t="shared" ref="L1368" si="1382">L1369+L1370+L1371+L1372+L1373+L1374+L1375</f>
        <v>0</v>
      </c>
      <c r="M1368" s="15">
        <f t="shared" si="1334"/>
        <v>0</v>
      </c>
    </row>
    <row r="1369" spans="2:14" ht="15.75" hidden="1" x14ac:dyDescent="0.25">
      <c r="B1369" s="2" t="str">
        <f t="shared" si="1328"/>
        <v>b</v>
      </c>
      <c r="C1369" s="8" t="s">
        <v>0</v>
      </c>
      <c r="D1369" s="9" t="s">
        <v>8</v>
      </c>
      <c r="E1369" s="16">
        <v>0</v>
      </c>
      <c r="F1369" s="16">
        <v>0</v>
      </c>
      <c r="G1369" s="16">
        <v>0</v>
      </c>
      <c r="H1369" s="16">
        <v>0</v>
      </c>
      <c r="I1369" s="16">
        <v>0</v>
      </c>
      <c r="J1369" s="211">
        <v>0</v>
      </c>
      <c r="K1369" s="16">
        <f t="shared" si="1326"/>
        <v>0</v>
      </c>
      <c r="L1369" s="211">
        <v>0</v>
      </c>
      <c r="M1369" s="16">
        <f t="shared" si="1334"/>
        <v>0</v>
      </c>
      <c r="N1369"/>
    </row>
    <row r="1370" spans="2:14" ht="15.75" hidden="1" x14ac:dyDescent="0.25">
      <c r="B1370" s="2" t="str">
        <f t="shared" si="1328"/>
        <v>b</v>
      </c>
      <c r="C1370" s="8" t="s">
        <v>0</v>
      </c>
      <c r="D1370" s="9" t="s">
        <v>9</v>
      </c>
      <c r="E1370" s="16">
        <v>0</v>
      </c>
      <c r="F1370" s="16">
        <v>0</v>
      </c>
      <c r="G1370" s="16">
        <v>0</v>
      </c>
      <c r="H1370" s="16">
        <v>0</v>
      </c>
      <c r="I1370" s="16">
        <v>0</v>
      </c>
      <c r="J1370" s="211">
        <v>0</v>
      </c>
      <c r="K1370" s="16">
        <f t="shared" si="1326"/>
        <v>0</v>
      </c>
      <c r="L1370" s="211">
        <v>0</v>
      </c>
      <c r="M1370" s="16">
        <f t="shared" si="1334"/>
        <v>0</v>
      </c>
      <c r="N1370"/>
    </row>
    <row r="1371" spans="2:14" ht="15.75" hidden="1" x14ac:dyDescent="0.25">
      <c r="B1371" s="2" t="str">
        <f t="shared" si="1328"/>
        <v>b</v>
      </c>
      <c r="C1371" s="8" t="s">
        <v>0</v>
      </c>
      <c r="D1371" s="9" t="s">
        <v>10</v>
      </c>
      <c r="E1371" s="16">
        <v>0</v>
      </c>
      <c r="F1371" s="16">
        <v>0</v>
      </c>
      <c r="G1371" s="16">
        <v>0</v>
      </c>
      <c r="H1371" s="16">
        <v>0</v>
      </c>
      <c r="I1371" s="16">
        <v>0</v>
      </c>
      <c r="J1371" s="211">
        <v>0</v>
      </c>
      <c r="K1371" s="16">
        <f t="shared" si="1326"/>
        <v>0</v>
      </c>
      <c r="L1371" s="211">
        <v>0</v>
      </c>
      <c r="M1371" s="16">
        <f t="shared" si="1334"/>
        <v>0</v>
      </c>
      <c r="N1371"/>
    </row>
    <row r="1372" spans="2:14" ht="15.75" hidden="1" x14ac:dyDescent="0.25">
      <c r="B1372" s="2" t="str">
        <f t="shared" si="1328"/>
        <v>b</v>
      </c>
      <c r="C1372" s="8" t="s">
        <v>0</v>
      </c>
      <c r="D1372" s="9" t="s">
        <v>11</v>
      </c>
      <c r="E1372" s="16">
        <v>0</v>
      </c>
      <c r="F1372" s="16">
        <v>0</v>
      </c>
      <c r="G1372" s="16">
        <v>0</v>
      </c>
      <c r="H1372" s="16">
        <v>0</v>
      </c>
      <c r="I1372" s="16">
        <v>0</v>
      </c>
      <c r="J1372" s="211">
        <v>0</v>
      </c>
      <c r="K1372" s="16">
        <f t="shared" si="1326"/>
        <v>0</v>
      </c>
      <c r="L1372" s="211">
        <v>0</v>
      </c>
      <c r="M1372" s="16">
        <f t="shared" si="1334"/>
        <v>0</v>
      </c>
      <c r="N1372"/>
    </row>
    <row r="1373" spans="2:14" ht="15.75" hidden="1" x14ac:dyDescent="0.25">
      <c r="B1373" s="2" t="str">
        <f t="shared" si="1328"/>
        <v>b</v>
      </c>
      <c r="C1373" s="8" t="s">
        <v>0</v>
      </c>
      <c r="D1373" s="9" t="s">
        <v>12</v>
      </c>
      <c r="E1373" s="16">
        <v>0</v>
      </c>
      <c r="F1373" s="16">
        <v>0</v>
      </c>
      <c r="G1373" s="16">
        <v>0</v>
      </c>
      <c r="H1373" s="16">
        <v>0</v>
      </c>
      <c r="I1373" s="16">
        <v>0</v>
      </c>
      <c r="J1373" s="211">
        <v>0</v>
      </c>
      <c r="K1373" s="16">
        <f t="shared" si="1326"/>
        <v>0</v>
      </c>
      <c r="L1373" s="211">
        <v>0</v>
      </c>
      <c r="M1373" s="16">
        <f t="shared" si="1334"/>
        <v>0</v>
      </c>
      <c r="N1373"/>
    </row>
    <row r="1374" spans="2:14" ht="18" x14ac:dyDescent="0.25">
      <c r="B1374" s="2" t="str">
        <f t="shared" si="1328"/>
        <v>a</v>
      </c>
      <c r="C1374" s="30" t="s">
        <v>0</v>
      </c>
      <c r="D1374" s="31" t="s">
        <v>13</v>
      </c>
      <c r="E1374" s="16">
        <v>725</v>
      </c>
      <c r="F1374" s="16">
        <v>725</v>
      </c>
      <c r="G1374" s="16">
        <v>449.32600000000002</v>
      </c>
      <c r="H1374" s="16">
        <v>730</v>
      </c>
      <c r="I1374" s="16">
        <v>730</v>
      </c>
      <c r="J1374" s="211">
        <v>0</v>
      </c>
      <c r="K1374" s="16">
        <f t="shared" si="1326"/>
        <v>-730</v>
      </c>
      <c r="L1374" s="211">
        <v>0</v>
      </c>
      <c r="M1374" s="16">
        <f t="shared" si="1334"/>
        <v>0</v>
      </c>
    </row>
    <row r="1375" spans="2:14" ht="15.75" hidden="1" x14ac:dyDescent="0.25">
      <c r="B1375" s="2" t="str">
        <f t="shared" si="1328"/>
        <v>b</v>
      </c>
      <c r="C1375" s="8" t="s">
        <v>0</v>
      </c>
      <c r="D1375" s="9" t="s">
        <v>14</v>
      </c>
      <c r="E1375" s="16">
        <f t="shared" ref="E1375" si="1383">E1376+E1377</f>
        <v>0</v>
      </c>
      <c r="F1375" s="16">
        <f t="shared" ref="F1375:I1375" si="1384">F1376+F1377</f>
        <v>0</v>
      </c>
      <c r="G1375" s="16">
        <f t="shared" si="1384"/>
        <v>0</v>
      </c>
      <c r="H1375" s="16">
        <f t="shared" si="1384"/>
        <v>0</v>
      </c>
      <c r="I1375" s="16">
        <f t="shared" si="1384"/>
        <v>0</v>
      </c>
      <c r="J1375" s="211">
        <f>J1376+J1377</f>
        <v>0</v>
      </c>
      <c r="K1375" s="16">
        <f t="shared" si="1326"/>
        <v>0</v>
      </c>
      <c r="L1375" s="211">
        <f t="shared" ref="L1375" si="1385">L1376+L1377</f>
        <v>0</v>
      </c>
      <c r="M1375" s="16">
        <f t="shared" si="1334"/>
        <v>0</v>
      </c>
      <c r="N1375"/>
    </row>
    <row r="1376" spans="2:14" ht="30" hidden="1" x14ac:dyDescent="0.25">
      <c r="B1376" s="2" t="str">
        <f t="shared" si="1328"/>
        <v>b</v>
      </c>
      <c r="C1376" s="10" t="s">
        <v>0</v>
      </c>
      <c r="D1376" s="11" t="s">
        <v>15</v>
      </c>
      <c r="E1376" s="17">
        <v>0</v>
      </c>
      <c r="F1376" s="17">
        <v>0</v>
      </c>
      <c r="G1376" s="17">
        <v>0</v>
      </c>
      <c r="H1376" s="17">
        <v>0</v>
      </c>
      <c r="I1376" s="17">
        <v>0</v>
      </c>
      <c r="J1376" s="212">
        <v>0</v>
      </c>
      <c r="K1376" s="17">
        <f t="shared" si="1326"/>
        <v>0</v>
      </c>
      <c r="L1376" s="212">
        <v>0</v>
      </c>
      <c r="M1376" s="17">
        <f t="shared" si="1334"/>
        <v>0</v>
      </c>
      <c r="N1376"/>
    </row>
    <row r="1377" spans="2:16" ht="30" hidden="1" x14ac:dyDescent="0.25">
      <c r="B1377" s="2" t="str">
        <f t="shared" si="1328"/>
        <v>b</v>
      </c>
      <c r="C1377" s="10" t="s">
        <v>0</v>
      </c>
      <c r="D1377" s="11" t="s">
        <v>16</v>
      </c>
      <c r="E1377" s="17">
        <v>0</v>
      </c>
      <c r="F1377" s="17">
        <v>0</v>
      </c>
      <c r="G1377" s="17">
        <v>0</v>
      </c>
      <c r="H1377" s="17">
        <v>0</v>
      </c>
      <c r="I1377" s="17">
        <v>0</v>
      </c>
      <c r="J1377" s="212">
        <v>0</v>
      </c>
      <c r="K1377" s="17">
        <f t="shared" si="1326"/>
        <v>0</v>
      </c>
      <c r="L1377" s="212">
        <v>0</v>
      </c>
      <c r="M1377" s="17">
        <f t="shared" si="1334"/>
        <v>0</v>
      </c>
      <c r="N1377"/>
    </row>
    <row r="1378" spans="2:16" ht="15.75" hidden="1" x14ac:dyDescent="0.25">
      <c r="B1378" s="2" t="str">
        <f t="shared" si="1328"/>
        <v>b</v>
      </c>
      <c r="C1378" s="6" t="s">
        <v>0</v>
      </c>
      <c r="D1378" s="7" t="s">
        <v>17</v>
      </c>
      <c r="E1378" s="15">
        <v>0</v>
      </c>
      <c r="F1378" s="15">
        <v>0</v>
      </c>
      <c r="G1378" s="15">
        <v>0</v>
      </c>
      <c r="H1378" s="15">
        <v>0</v>
      </c>
      <c r="I1378" s="15">
        <v>0</v>
      </c>
      <c r="J1378" s="210">
        <v>0</v>
      </c>
      <c r="K1378" s="15">
        <f t="shared" si="1326"/>
        <v>0</v>
      </c>
      <c r="L1378" s="210">
        <v>0</v>
      </c>
      <c r="M1378" s="15">
        <f t="shared" si="1334"/>
        <v>0</v>
      </c>
      <c r="N1378"/>
    </row>
    <row r="1379" spans="2:16" ht="15.75" hidden="1" x14ac:dyDescent="0.25">
      <c r="B1379" s="2" t="str">
        <f t="shared" si="1328"/>
        <v>b</v>
      </c>
      <c r="C1379" s="6" t="s">
        <v>0</v>
      </c>
      <c r="D1379" s="7" t="s">
        <v>18</v>
      </c>
      <c r="E1379" s="15">
        <v>0</v>
      </c>
      <c r="F1379" s="15">
        <v>0</v>
      </c>
      <c r="G1379" s="15">
        <v>0</v>
      </c>
      <c r="H1379" s="15">
        <v>0</v>
      </c>
      <c r="I1379" s="15">
        <v>0</v>
      </c>
      <c r="J1379" s="210">
        <v>0</v>
      </c>
      <c r="K1379" s="15">
        <f t="shared" si="1326"/>
        <v>0</v>
      </c>
      <c r="L1379" s="210">
        <v>0</v>
      </c>
      <c r="M1379" s="15">
        <f t="shared" si="1334"/>
        <v>0</v>
      </c>
      <c r="N1379"/>
    </row>
    <row r="1380" spans="2:16" ht="15.75" hidden="1" x14ac:dyDescent="0.25">
      <c r="B1380" s="2" t="str">
        <f t="shared" si="1328"/>
        <v>b</v>
      </c>
      <c r="C1380" s="6" t="s">
        <v>0</v>
      </c>
      <c r="D1380" s="7" t="s">
        <v>19</v>
      </c>
      <c r="E1380" s="15">
        <v>0</v>
      </c>
      <c r="F1380" s="15">
        <v>0</v>
      </c>
      <c r="G1380" s="15">
        <v>0</v>
      </c>
      <c r="H1380" s="15">
        <v>0</v>
      </c>
      <c r="I1380" s="15">
        <v>0</v>
      </c>
      <c r="J1380" s="210">
        <v>0</v>
      </c>
      <c r="K1380" s="15">
        <f t="shared" si="1326"/>
        <v>0</v>
      </c>
      <c r="L1380" s="210">
        <v>0</v>
      </c>
      <c r="M1380" s="15">
        <f t="shared" si="1334"/>
        <v>0</v>
      </c>
      <c r="N1380"/>
    </row>
    <row r="1381" spans="2:16" ht="54" x14ac:dyDescent="0.25">
      <c r="B1381" s="2" t="str">
        <f t="shared" si="1328"/>
        <v>a</v>
      </c>
      <c r="C1381" s="24" t="s">
        <v>176</v>
      </c>
      <c r="D1381" s="25" t="s">
        <v>177</v>
      </c>
      <c r="E1381" s="13">
        <f t="shared" ref="E1381" si="1386">E1384+E1394+E1395+E1396</f>
        <v>44000</v>
      </c>
      <c r="F1381" s="13">
        <f t="shared" ref="F1381:I1381" si="1387">F1384+F1394+F1395+F1396</f>
        <v>43891.57</v>
      </c>
      <c r="G1381" s="13">
        <f t="shared" si="1387"/>
        <v>32115.263709999999</v>
      </c>
      <c r="H1381" s="13">
        <f t="shared" si="1387"/>
        <v>45500</v>
      </c>
      <c r="I1381" s="13">
        <f t="shared" si="1387"/>
        <v>81500</v>
      </c>
      <c r="J1381" s="208">
        <f>J1384+J1394+J1395+J1396</f>
        <v>100000</v>
      </c>
      <c r="K1381" s="13">
        <f t="shared" si="1326"/>
        <v>18500</v>
      </c>
      <c r="L1381" s="208">
        <f t="shared" ref="L1381" si="1388">L1384+L1394+L1395+L1396</f>
        <v>124343</v>
      </c>
      <c r="M1381" s="13">
        <f t="shared" si="1334"/>
        <v>24343</v>
      </c>
      <c r="O1381" s="40" t="s">
        <v>582</v>
      </c>
    </row>
    <row r="1382" spans="2:16" ht="15.75" hidden="1" x14ac:dyDescent="0.25">
      <c r="B1382" s="2" t="str">
        <f t="shared" si="1328"/>
        <v>b</v>
      </c>
      <c r="C1382" s="4" t="s">
        <v>0</v>
      </c>
      <c r="D1382" s="5" t="s">
        <v>5</v>
      </c>
      <c r="E1382" s="14">
        <v>0</v>
      </c>
      <c r="F1382" s="14">
        <v>0</v>
      </c>
      <c r="G1382" s="14">
        <v>0</v>
      </c>
      <c r="H1382" s="14">
        <v>0</v>
      </c>
      <c r="I1382" s="14">
        <v>0</v>
      </c>
      <c r="J1382" s="209">
        <v>0</v>
      </c>
      <c r="K1382" s="14">
        <f t="shared" si="1326"/>
        <v>0</v>
      </c>
      <c r="L1382" s="209">
        <v>0</v>
      </c>
      <c r="M1382" s="14">
        <f t="shared" si="1334"/>
        <v>0</v>
      </c>
      <c r="N1382"/>
    </row>
    <row r="1383" spans="2:16" ht="18" x14ac:dyDescent="0.25">
      <c r="B1383" s="2" t="str">
        <f t="shared" si="1328"/>
        <v>a</v>
      </c>
      <c r="C1383" s="26" t="s">
        <v>0</v>
      </c>
      <c r="D1383" s="27" t="s">
        <v>6</v>
      </c>
      <c r="E1383" s="14">
        <v>3491</v>
      </c>
      <c r="F1383" s="14">
        <v>3491</v>
      </c>
      <c r="G1383" s="14">
        <v>3491</v>
      </c>
      <c r="H1383" s="14">
        <v>3491</v>
      </c>
      <c r="I1383" s="14">
        <v>3432</v>
      </c>
      <c r="J1383" s="209">
        <v>7500</v>
      </c>
      <c r="K1383" s="14">
        <f t="shared" si="1326"/>
        <v>4068</v>
      </c>
      <c r="L1383" s="209">
        <v>7500</v>
      </c>
      <c r="M1383" s="14">
        <f t="shared" si="1334"/>
        <v>0</v>
      </c>
    </row>
    <row r="1384" spans="2:16" ht="18" x14ac:dyDescent="0.25">
      <c r="B1384" s="2" t="str">
        <f t="shared" si="1328"/>
        <v>a</v>
      </c>
      <c r="C1384" s="28" t="s">
        <v>0</v>
      </c>
      <c r="D1384" s="29" t="s">
        <v>7</v>
      </c>
      <c r="E1384" s="15">
        <f t="shared" ref="E1384" si="1389">E1385+E1386+E1387+E1388+E1389+E1390+E1391</f>
        <v>43867</v>
      </c>
      <c r="F1384" s="15">
        <f t="shared" ref="F1384:I1384" si="1390">F1385+F1386+F1387+F1388+F1389+F1390+F1391</f>
        <v>43758.57</v>
      </c>
      <c r="G1384" s="15">
        <f t="shared" si="1390"/>
        <v>32076.56869</v>
      </c>
      <c r="H1384" s="15">
        <f t="shared" si="1390"/>
        <v>45415</v>
      </c>
      <c r="I1384" s="15">
        <f t="shared" si="1390"/>
        <v>81415</v>
      </c>
      <c r="J1384" s="210">
        <f>J1385+J1386+J1387+J1388+J1389+J1390+J1391</f>
        <v>99915</v>
      </c>
      <c r="K1384" s="15">
        <f t="shared" si="1326"/>
        <v>18500</v>
      </c>
      <c r="L1384" s="210">
        <f t="shared" ref="L1384" si="1391">L1385+L1386+L1387+L1388+L1389+L1390+L1391</f>
        <v>122863</v>
      </c>
      <c r="M1384" s="15">
        <f t="shared" si="1334"/>
        <v>22948</v>
      </c>
      <c r="P1384" s="38">
        <f>100000-J1381</f>
        <v>0</v>
      </c>
    </row>
    <row r="1385" spans="2:16" ht="15.75" hidden="1" x14ac:dyDescent="0.25">
      <c r="B1385" s="2" t="str">
        <f t="shared" si="1328"/>
        <v>b</v>
      </c>
      <c r="C1385" s="8" t="s">
        <v>0</v>
      </c>
      <c r="D1385" s="9" t="s">
        <v>8</v>
      </c>
      <c r="E1385" s="16">
        <v>0</v>
      </c>
      <c r="F1385" s="16">
        <v>0</v>
      </c>
      <c r="G1385" s="16">
        <v>0</v>
      </c>
      <c r="H1385" s="16">
        <v>0</v>
      </c>
      <c r="I1385" s="16">
        <v>0</v>
      </c>
      <c r="J1385" s="211">
        <v>0</v>
      </c>
      <c r="K1385" s="16">
        <f t="shared" si="1326"/>
        <v>0</v>
      </c>
      <c r="L1385" s="211">
        <v>0</v>
      </c>
      <c r="M1385" s="16">
        <f t="shared" si="1334"/>
        <v>0</v>
      </c>
      <c r="N1385"/>
    </row>
    <row r="1386" spans="2:16" ht="30" x14ac:dyDescent="0.25">
      <c r="B1386" s="2" t="str">
        <f t="shared" si="1328"/>
        <v>a</v>
      </c>
      <c r="C1386" s="30" t="s">
        <v>0</v>
      </c>
      <c r="D1386" s="31" t="s">
        <v>9</v>
      </c>
      <c r="E1386" s="16">
        <v>36450</v>
      </c>
      <c r="F1386" s="16">
        <v>36341.57</v>
      </c>
      <c r="G1386" s="16">
        <v>27757.55704</v>
      </c>
      <c r="H1386" s="16">
        <v>38192</v>
      </c>
      <c r="I1386" s="16">
        <v>68500</v>
      </c>
      <c r="J1386" s="211">
        <f>68500-953+20841</f>
        <v>88388</v>
      </c>
      <c r="K1386" s="16">
        <f t="shared" si="1326"/>
        <v>19888</v>
      </c>
      <c r="L1386" s="211">
        <v>110786</v>
      </c>
      <c r="M1386" s="16">
        <f t="shared" si="1334"/>
        <v>22398</v>
      </c>
      <c r="N1386" s="40" t="s">
        <v>539</v>
      </c>
    </row>
    <row r="1387" spans="2:16" ht="15.75" hidden="1" x14ac:dyDescent="0.25">
      <c r="B1387" s="2" t="str">
        <f t="shared" si="1328"/>
        <v>b</v>
      </c>
      <c r="C1387" s="8" t="s">
        <v>0</v>
      </c>
      <c r="D1387" s="9" t="s">
        <v>10</v>
      </c>
      <c r="E1387" s="16">
        <v>0</v>
      </c>
      <c r="F1387" s="16">
        <v>0</v>
      </c>
      <c r="G1387" s="16">
        <v>0</v>
      </c>
      <c r="H1387" s="16">
        <v>0</v>
      </c>
      <c r="I1387" s="16">
        <v>0</v>
      </c>
      <c r="J1387" s="211">
        <v>0</v>
      </c>
      <c r="K1387" s="16">
        <f t="shared" si="1326"/>
        <v>0</v>
      </c>
      <c r="L1387" s="211">
        <v>0</v>
      </c>
      <c r="M1387" s="16">
        <f t="shared" si="1334"/>
        <v>0</v>
      </c>
      <c r="N1387"/>
    </row>
    <row r="1388" spans="2:16" ht="15.75" hidden="1" x14ac:dyDescent="0.25">
      <c r="B1388" s="2" t="str">
        <f t="shared" si="1328"/>
        <v>b</v>
      </c>
      <c r="C1388" s="8" t="s">
        <v>0</v>
      </c>
      <c r="D1388" s="9" t="s">
        <v>11</v>
      </c>
      <c r="E1388" s="16">
        <v>0</v>
      </c>
      <c r="F1388" s="16">
        <v>0</v>
      </c>
      <c r="G1388" s="16">
        <v>0</v>
      </c>
      <c r="H1388" s="16">
        <v>0</v>
      </c>
      <c r="I1388" s="16">
        <v>0</v>
      </c>
      <c r="J1388" s="211">
        <v>0</v>
      </c>
      <c r="K1388" s="16">
        <f t="shared" si="1326"/>
        <v>0</v>
      </c>
      <c r="L1388" s="211">
        <v>0</v>
      </c>
      <c r="M1388" s="16">
        <f t="shared" si="1334"/>
        <v>0</v>
      </c>
      <c r="N1388"/>
    </row>
    <row r="1389" spans="2:16" ht="15.75" x14ac:dyDescent="0.25">
      <c r="B1389" s="2" t="str">
        <f t="shared" si="1328"/>
        <v>a</v>
      </c>
      <c r="C1389" s="8" t="s">
        <v>0</v>
      </c>
      <c r="D1389" s="9" t="s">
        <v>12</v>
      </c>
      <c r="E1389" s="16">
        <v>0</v>
      </c>
      <c r="F1389" s="16">
        <v>0</v>
      </c>
      <c r="G1389" s="16">
        <v>0</v>
      </c>
      <c r="H1389" s="16">
        <v>0</v>
      </c>
      <c r="I1389" s="16">
        <v>0</v>
      </c>
      <c r="J1389" s="211">
        <v>0</v>
      </c>
      <c r="K1389" s="16">
        <f t="shared" si="1326"/>
        <v>0</v>
      </c>
      <c r="L1389" s="211">
        <v>550</v>
      </c>
      <c r="M1389" s="16">
        <f t="shared" si="1334"/>
        <v>550</v>
      </c>
      <c r="N1389"/>
    </row>
    <row r="1390" spans="2:16" ht="18" x14ac:dyDescent="0.25">
      <c r="B1390" s="2" t="str">
        <f t="shared" si="1328"/>
        <v>a</v>
      </c>
      <c r="C1390" s="30" t="s">
        <v>0</v>
      </c>
      <c r="D1390" s="31" t="s">
        <v>13</v>
      </c>
      <c r="E1390" s="16">
        <v>6700</v>
      </c>
      <c r="F1390" s="16">
        <v>6700</v>
      </c>
      <c r="G1390" s="16">
        <v>3843.50072</v>
      </c>
      <c r="H1390" s="16">
        <v>6625</v>
      </c>
      <c r="I1390" s="16">
        <v>6915</v>
      </c>
      <c r="J1390" s="211">
        <v>7950</v>
      </c>
      <c r="K1390" s="16">
        <f t="shared" si="1326"/>
        <v>1035</v>
      </c>
      <c r="L1390" s="211">
        <v>7950</v>
      </c>
      <c r="M1390" s="16">
        <f t="shared" si="1334"/>
        <v>0</v>
      </c>
    </row>
    <row r="1391" spans="2:16" ht="18" x14ac:dyDescent="0.25">
      <c r="B1391" s="2" t="str">
        <f t="shared" si="1328"/>
        <v>a</v>
      </c>
      <c r="C1391" s="30" t="s">
        <v>0</v>
      </c>
      <c r="D1391" s="31" t="s">
        <v>14</v>
      </c>
      <c r="E1391" s="16">
        <f t="shared" ref="E1391" si="1392">E1392+E1393</f>
        <v>717</v>
      </c>
      <c r="F1391" s="16">
        <f t="shared" ref="F1391:I1391" si="1393">F1392+F1393</f>
        <v>717</v>
      </c>
      <c r="G1391" s="16">
        <f t="shared" si="1393"/>
        <v>475.51093000000003</v>
      </c>
      <c r="H1391" s="16">
        <f t="shared" si="1393"/>
        <v>598</v>
      </c>
      <c r="I1391" s="16">
        <f t="shared" si="1393"/>
        <v>6000</v>
      </c>
      <c r="J1391" s="211">
        <v>3577</v>
      </c>
      <c r="K1391" s="16">
        <f t="shared" si="1326"/>
        <v>-2423</v>
      </c>
      <c r="L1391" s="211">
        <f t="shared" ref="L1391" si="1394">L1392+L1393</f>
        <v>3577</v>
      </c>
      <c r="M1391" s="16">
        <f t="shared" si="1334"/>
        <v>0</v>
      </c>
    </row>
    <row r="1392" spans="2:16" ht="36" x14ac:dyDescent="0.25">
      <c r="B1392" s="2" t="str">
        <f t="shared" si="1328"/>
        <v>a</v>
      </c>
      <c r="C1392" s="33" t="s">
        <v>0</v>
      </c>
      <c r="D1392" s="34" t="s">
        <v>15</v>
      </c>
      <c r="E1392" s="17">
        <v>717</v>
      </c>
      <c r="F1392" s="17">
        <v>717</v>
      </c>
      <c r="G1392" s="17">
        <v>475.51093000000003</v>
      </c>
      <c r="H1392" s="17">
        <v>598</v>
      </c>
      <c r="I1392" s="17">
        <v>6000</v>
      </c>
      <c r="J1392" s="212">
        <v>3577</v>
      </c>
      <c r="K1392" s="17">
        <f t="shared" si="1326"/>
        <v>-2423</v>
      </c>
      <c r="L1392" s="212">
        <v>3577</v>
      </c>
      <c r="M1392" s="17">
        <f t="shared" si="1334"/>
        <v>0</v>
      </c>
    </row>
    <row r="1393" spans="2:15" ht="30" hidden="1" x14ac:dyDescent="0.25">
      <c r="B1393" s="2" t="str">
        <f t="shared" si="1328"/>
        <v>b</v>
      </c>
      <c r="C1393" s="10" t="s">
        <v>0</v>
      </c>
      <c r="D1393" s="11" t="s">
        <v>16</v>
      </c>
      <c r="E1393" s="17">
        <v>0</v>
      </c>
      <c r="F1393" s="17">
        <v>0</v>
      </c>
      <c r="G1393" s="17">
        <v>0</v>
      </c>
      <c r="H1393" s="17">
        <v>0</v>
      </c>
      <c r="I1393" s="17">
        <v>0</v>
      </c>
      <c r="J1393" s="212">
        <v>0</v>
      </c>
      <c r="K1393" s="17">
        <f t="shared" si="1326"/>
        <v>0</v>
      </c>
      <c r="L1393" s="212">
        <v>0</v>
      </c>
      <c r="M1393" s="17">
        <f t="shared" si="1334"/>
        <v>0</v>
      </c>
      <c r="N1393"/>
    </row>
    <row r="1394" spans="2:15" ht="105" x14ac:dyDescent="0.25">
      <c r="B1394" s="2" t="str">
        <f t="shared" si="1328"/>
        <v>a</v>
      </c>
      <c r="C1394" s="28" t="s">
        <v>0</v>
      </c>
      <c r="D1394" s="29" t="s">
        <v>17</v>
      </c>
      <c r="E1394" s="15">
        <v>133</v>
      </c>
      <c r="F1394" s="15">
        <v>133</v>
      </c>
      <c r="G1394" s="15">
        <v>38.69502</v>
      </c>
      <c r="H1394" s="15">
        <v>85</v>
      </c>
      <c r="I1394" s="15">
        <v>85</v>
      </c>
      <c r="J1394" s="210">
        <v>85</v>
      </c>
      <c r="K1394" s="15">
        <f t="shared" si="1326"/>
        <v>0</v>
      </c>
      <c r="L1394" s="210">
        <v>1480</v>
      </c>
      <c r="M1394" s="15">
        <f t="shared" si="1334"/>
        <v>1395</v>
      </c>
      <c r="N1394" s="40" t="s">
        <v>540</v>
      </c>
    </row>
    <row r="1395" spans="2:15" ht="15.75" hidden="1" x14ac:dyDescent="0.25">
      <c r="B1395" s="2" t="str">
        <f t="shared" si="1328"/>
        <v>b</v>
      </c>
      <c r="C1395" s="6" t="s">
        <v>0</v>
      </c>
      <c r="D1395" s="7" t="s">
        <v>18</v>
      </c>
      <c r="E1395" s="15">
        <v>0</v>
      </c>
      <c r="F1395" s="15">
        <v>0</v>
      </c>
      <c r="G1395" s="15">
        <v>0</v>
      </c>
      <c r="H1395" s="15">
        <v>0</v>
      </c>
      <c r="I1395" s="15">
        <v>0</v>
      </c>
      <c r="J1395" s="210">
        <v>0</v>
      </c>
      <c r="K1395" s="15">
        <v>0</v>
      </c>
      <c r="L1395" s="210">
        <v>0</v>
      </c>
      <c r="M1395" s="15">
        <f t="shared" si="1334"/>
        <v>0</v>
      </c>
      <c r="N1395"/>
    </row>
    <row r="1396" spans="2:15" ht="15.75" hidden="1" x14ac:dyDescent="0.25">
      <c r="B1396" s="2" t="str">
        <f t="shared" si="1328"/>
        <v>b</v>
      </c>
      <c r="C1396" s="6" t="s">
        <v>0</v>
      </c>
      <c r="D1396" s="7" t="s">
        <v>19</v>
      </c>
      <c r="E1396" s="15">
        <v>0</v>
      </c>
      <c r="F1396" s="15">
        <v>0</v>
      </c>
      <c r="G1396" s="15">
        <v>0</v>
      </c>
      <c r="H1396" s="15">
        <v>0</v>
      </c>
      <c r="I1396" s="15">
        <v>0</v>
      </c>
      <c r="J1396" s="210">
        <v>0</v>
      </c>
      <c r="K1396" s="15">
        <v>0</v>
      </c>
      <c r="L1396" s="210">
        <v>0</v>
      </c>
      <c r="M1396" s="15">
        <f t="shared" si="1334"/>
        <v>0</v>
      </c>
      <c r="N1396"/>
    </row>
    <row r="1397" spans="2:15" ht="90" x14ac:dyDescent="0.25">
      <c r="B1397" s="2" t="str">
        <f t="shared" si="1328"/>
        <v>a</v>
      </c>
      <c r="C1397" s="24" t="s">
        <v>178</v>
      </c>
      <c r="D1397" s="37" t="s">
        <v>580</v>
      </c>
      <c r="E1397" s="13">
        <f t="shared" ref="E1397" si="1395">E1413+E1429</f>
        <v>26000</v>
      </c>
      <c r="F1397" s="13">
        <f>F1413+F1429</f>
        <v>25951.73</v>
      </c>
      <c r="G1397" s="13">
        <f t="shared" ref="G1397:K1397" si="1396">G1413+G1429</f>
        <v>20902.524010000001</v>
      </c>
      <c r="H1397" s="13">
        <f t="shared" si="1396"/>
        <v>27000</v>
      </c>
      <c r="I1397" s="13">
        <f t="shared" si="1396"/>
        <v>27500</v>
      </c>
      <c r="J1397" s="208">
        <f t="shared" si="1396"/>
        <v>7264</v>
      </c>
      <c r="K1397" s="13">
        <f t="shared" si="1396"/>
        <v>-20236</v>
      </c>
      <c r="L1397" s="208">
        <f t="shared" ref="L1397:L1412" si="1397">L1413+L1429</f>
        <v>7564</v>
      </c>
      <c r="M1397" s="13">
        <f t="shared" si="1334"/>
        <v>300</v>
      </c>
      <c r="O1397" s="2" t="s">
        <v>577</v>
      </c>
    </row>
    <row r="1398" spans="2:15" ht="15.75" hidden="1" x14ac:dyDescent="0.25">
      <c r="B1398" s="2" t="str">
        <f t="shared" si="1328"/>
        <v>b</v>
      </c>
      <c r="C1398" s="4" t="s">
        <v>0</v>
      </c>
      <c r="D1398" s="5" t="s">
        <v>5</v>
      </c>
      <c r="E1398" s="14">
        <f t="shared" ref="E1398" si="1398">E1414+E1430</f>
        <v>0</v>
      </c>
      <c r="F1398" s="14">
        <f t="shared" ref="F1398:F1412" si="1399">F1414+F1430</f>
        <v>0</v>
      </c>
      <c r="G1398" s="14">
        <f t="shared" ref="G1398:K1398" si="1400">G1414+G1430</f>
        <v>0</v>
      </c>
      <c r="H1398" s="14">
        <f t="shared" si="1400"/>
        <v>0</v>
      </c>
      <c r="I1398" s="14">
        <f t="shared" si="1400"/>
        <v>0</v>
      </c>
      <c r="J1398" s="209">
        <f t="shared" si="1400"/>
        <v>0</v>
      </c>
      <c r="K1398" s="14">
        <f t="shared" si="1400"/>
        <v>0</v>
      </c>
      <c r="L1398" s="209">
        <f t="shared" si="1397"/>
        <v>0</v>
      </c>
      <c r="M1398" s="14">
        <f t="shared" si="1334"/>
        <v>0</v>
      </c>
      <c r="N1398"/>
    </row>
    <row r="1399" spans="2:15" ht="18" x14ac:dyDescent="0.25">
      <c r="B1399" s="2" t="str">
        <f t="shared" si="1328"/>
        <v>a</v>
      </c>
      <c r="C1399" s="26" t="s">
        <v>0</v>
      </c>
      <c r="D1399" s="27" t="s">
        <v>6</v>
      </c>
      <c r="E1399" s="14">
        <f t="shared" ref="E1399" si="1401">E1415+E1431</f>
        <v>10</v>
      </c>
      <c r="F1399" s="14">
        <f t="shared" si="1399"/>
        <v>10</v>
      </c>
      <c r="G1399" s="14">
        <f t="shared" ref="G1399:K1399" si="1402">G1415+G1431</f>
        <v>10</v>
      </c>
      <c r="H1399" s="14">
        <f t="shared" si="1402"/>
        <v>10</v>
      </c>
      <c r="I1399" s="14">
        <f t="shared" si="1402"/>
        <v>10</v>
      </c>
      <c r="J1399" s="209">
        <f t="shared" si="1402"/>
        <v>0</v>
      </c>
      <c r="K1399" s="14">
        <f t="shared" si="1402"/>
        <v>-10</v>
      </c>
      <c r="L1399" s="209">
        <v>0</v>
      </c>
      <c r="M1399" s="14">
        <f t="shared" si="1334"/>
        <v>0</v>
      </c>
    </row>
    <row r="1400" spans="2:15" ht="18" x14ac:dyDescent="0.25">
      <c r="B1400" s="2" t="str">
        <f t="shared" si="1328"/>
        <v>a</v>
      </c>
      <c r="C1400" s="28" t="s">
        <v>0</v>
      </c>
      <c r="D1400" s="29" t="s">
        <v>7</v>
      </c>
      <c r="E1400" s="15">
        <f t="shared" ref="E1400" si="1403">E1416+E1432</f>
        <v>26000</v>
      </c>
      <c r="F1400" s="15">
        <f t="shared" si="1399"/>
        <v>25951.73</v>
      </c>
      <c r="G1400" s="15">
        <f t="shared" ref="G1400:K1400" si="1404">G1416+G1432</f>
        <v>20902.524010000001</v>
      </c>
      <c r="H1400" s="15">
        <f t="shared" si="1404"/>
        <v>27000</v>
      </c>
      <c r="I1400" s="15">
        <f t="shared" si="1404"/>
        <v>27500</v>
      </c>
      <c r="J1400" s="210">
        <f t="shared" si="1404"/>
        <v>7264</v>
      </c>
      <c r="K1400" s="15">
        <f t="shared" si="1404"/>
        <v>-20236</v>
      </c>
      <c r="L1400" s="210">
        <f t="shared" si="1397"/>
        <v>7564</v>
      </c>
      <c r="M1400" s="15">
        <f t="shared" si="1334"/>
        <v>300</v>
      </c>
    </row>
    <row r="1401" spans="2:15" ht="15.75" hidden="1" x14ac:dyDescent="0.25">
      <c r="B1401" s="2" t="str">
        <f t="shared" si="1328"/>
        <v>b</v>
      </c>
      <c r="C1401" s="8" t="s">
        <v>0</v>
      </c>
      <c r="D1401" s="9" t="s">
        <v>8</v>
      </c>
      <c r="E1401" s="16">
        <f t="shared" ref="E1401" si="1405">E1417+E1433</f>
        <v>0</v>
      </c>
      <c r="F1401" s="16">
        <f t="shared" si="1399"/>
        <v>0</v>
      </c>
      <c r="G1401" s="16">
        <f t="shared" ref="G1401:K1401" si="1406">G1417+G1433</f>
        <v>0</v>
      </c>
      <c r="H1401" s="16">
        <f t="shared" si="1406"/>
        <v>0</v>
      </c>
      <c r="I1401" s="16">
        <f t="shared" si="1406"/>
        <v>0</v>
      </c>
      <c r="J1401" s="211">
        <f t="shared" si="1406"/>
        <v>0</v>
      </c>
      <c r="K1401" s="16">
        <f t="shared" si="1406"/>
        <v>0</v>
      </c>
      <c r="L1401" s="211">
        <f t="shared" si="1397"/>
        <v>0</v>
      </c>
      <c r="M1401" s="16">
        <f t="shared" si="1334"/>
        <v>0</v>
      </c>
      <c r="N1401"/>
    </row>
    <row r="1402" spans="2:15" ht="18" x14ac:dyDescent="0.25">
      <c r="B1402" s="2" t="str">
        <f t="shared" si="1328"/>
        <v>a</v>
      </c>
      <c r="C1402" s="30" t="s">
        <v>0</v>
      </c>
      <c r="D1402" s="31" t="s">
        <v>9</v>
      </c>
      <c r="E1402" s="16">
        <f t="shared" ref="E1402" si="1407">E1418+E1434</f>
        <v>30</v>
      </c>
      <c r="F1402" s="16">
        <f t="shared" si="1399"/>
        <v>122.5</v>
      </c>
      <c r="G1402" s="16">
        <f t="shared" ref="G1402:K1402" si="1408">G1418+G1434</f>
        <v>99.99721000000001</v>
      </c>
      <c r="H1402" s="16">
        <f t="shared" si="1408"/>
        <v>120</v>
      </c>
      <c r="I1402" s="16">
        <f t="shared" si="1408"/>
        <v>120</v>
      </c>
      <c r="J1402" s="211">
        <f t="shared" si="1408"/>
        <v>0</v>
      </c>
      <c r="K1402" s="16">
        <f t="shared" si="1408"/>
        <v>-120</v>
      </c>
      <c r="L1402" s="211">
        <f t="shared" si="1397"/>
        <v>300</v>
      </c>
      <c r="M1402" s="16">
        <f t="shared" si="1334"/>
        <v>300</v>
      </c>
    </row>
    <row r="1403" spans="2:15" ht="15.75" hidden="1" x14ac:dyDescent="0.25">
      <c r="B1403" s="2" t="str">
        <f t="shared" si="1328"/>
        <v>b</v>
      </c>
      <c r="C1403" s="8" t="s">
        <v>0</v>
      </c>
      <c r="D1403" s="9" t="s">
        <v>10</v>
      </c>
      <c r="E1403" s="16">
        <f t="shared" ref="E1403" si="1409">E1419+E1435</f>
        <v>0</v>
      </c>
      <c r="F1403" s="16">
        <f t="shared" si="1399"/>
        <v>0</v>
      </c>
      <c r="G1403" s="16">
        <f t="shared" ref="G1403:K1403" si="1410">G1419+G1435</f>
        <v>0</v>
      </c>
      <c r="H1403" s="16">
        <f t="shared" si="1410"/>
        <v>0</v>
      </c>
      <c r="I1403" s="16">
        <f t="shared" si="1410"/>
        <v>0</v>
      </c>
      <c r="J1403" s="211">
        <f t="shared" si="1410"/>
        <v>0</v>
      </c>
      <c r="K1403" s="16">
        <f t="shared" si="1410"/>
        <v>0</v>
      </c>
      <c r="L1403" s="211">
        <f t="shared" si="1397"/>
        <v>0</v>
      </c>
      <c r="M1403" s="16">
        <f t="shared" si="1334"/>
        <v>0</v>
      </c>
      <c r="N1403"/>
    </row>
    <row r="1404" spans="2:15" ht="15.75" hidden="1" x14ac:dyDescent="0.25">
      <c r="B1404" s="2" t="str">
        <f t="shared" si="1328"/>
        <v>b</v>
      </c>
      <c r="C1404" s="8" t="s">
        <v>0</v>
      </c>
      <c r="D1404" s="9" t="s">
        <v>11</v>
      </c>
      <c r="E1404" s="16">
        <f t="shared" ref="E1404" si="1411">E1420+E1436</f>
        <v>0</v>
      </c>
      <c r="F1404" s="16">
        <f t="shared" si="1399"/>
        <v>0</v>
      </c>
      <c r="G1404" s="16">
        <f t="shared" ref="G1404:K1404" si="1412">G1420+G1436</f>
        <v>0</v>
      </c>
      <c r="H1404" s="16">
        <f t="shared" si="1412"/>
        <v>0</v>
      </c>
      <c r="I1404" s="16">
        <f t="shared" si="1412"/>
        <v>0</v>
      </c>
      <c r="J1404" s="211">
        <f t="shared" si="1412"/>
        <v>0</v>
      </c>
      <c r="K1404" s="16">
        <f t="shared" si="1412"/>
        <v>0</v>
      </c>
      <c r="L1404" s="211">
        <f t="shared" si="1397"/>
        <v>0</v>
      </c>
      <c r="M1404" s="16">
        <f t="shared" si="1334"/>
        <v>0</v>
      </c>
      <c r="N1404"/>
    </row>
    <row r="1405" spans="2:15" ht="15.75" hidden="1" x14ac:dyDescent="0.25">
      <c r="B1405" s="2" t="str">
        <f t="shared" si="1328"/>
        <v>b</v>
      </c>
      <c r="C1405" s="8" t="s">
        <v>0</v>
      </c>
      <c r="D1405" s="9" t="s">
        <v>12</v>
      </c>
      <c r="E1405" s="16">
        <f t="shared" ref="E1405" si="1413">E1421+E1437</f>
        <v>0</v>
      </c>
      <c r="F1405" s="16">
        <f t="shared" si="1399"/>
        <v>0</v>
      </c>
      <c r="G1405" s="16">
        <f t="shared" ref="G1405:K1405" si="1414">G1421+G1437</f>
        <v>0</v>
      </c>
      <c r="H1405" s="16">
        <f t="shared" si="1414"/>
        <v>0</v>
      </c>
      <c r="I1405" s="16">
        <f t="shared" si="1414"/>
        <v>0</v>
      </c>
      <c r="J1405" s="211">
        <f t="shared" si="1414"/>
        <v>0</v>
      </c>
      <c r="K1405" s="16">
        <f t="shared" si="1414"/>
        <v>0</v>
      </c>
      <c r="L1405" s="211">
        <f t="shared" si="1397"/>
        <v>0</v>
      </c>
      <c r="M1405" s="16">
        <f t="shared" si="1334"/>
        <v>0</v>
      </c>
      <c r="N1405"/>
    </row>
    <row r="1406" spans="2:15" ht="18" x14ac:dyDescent="0.25">
      <c r="B1406" s="2" t="str">
        <f t="shared" si="1328"/>
        <v>a</v>
      </c>
      <c r="C1406" s="30" t="s">
        <v>0</v>
      </c>
      <c r="D1406" s="31" t="s">
        <v>13</v>
      </c>
      <c r="E1406" s="16">
        <f t="shared" ref="E1406" si="1415">E1422+E1438</f>
        <v>25970</v>
      </c>
      <c r="F1406" s="16">
        <f t="shared" si="1399"/>
        <v>25628.720000000001</v>
      </c>
      <c r="G1406" s="16">
        <f t="shared" ref="G1406:K1406" si="1416">G1422+G1438</f>
        <v>20693.519530000001</v>
      </c>
      <c r="H1406" s="16">
        <f t="shared" si="1416"/>
        <v>26880</v>
      </c>
      <c r="I1406" s="16">
        <f t="shared" si="1416"/>
        <v>27380</v>
      </c>
      <c r="J1406" s="211">
        <f t="shared" si="1416"/>
        <v>7264</v>
      </c>
      <c r="K1406" s="16">
        <f t="shared" si="1416"/>
        <v>-20116</v>
      </c>
      <c r="L1406" s="211">
        <f t="shared" si="1397"/>
        <v>7264</v>
      </c>
      <c r="M1406" s="16">
        <f t="shared" si="1334"/>
        <v>0</v>
      </c>
    </row>
    <row r="1407" spans="2:15" ht="15.75" x14ac:dyDescent="0.25">
      <c r="B1407" s="2" t="str">
        <f t="shared" si="1328"/>
        <v>a</v>
      </c>
      <c r="C1407" s="8" t="s">
        <v>0</v>
      </c>
      <c r="D1407" s="9" t="s">
        <v>14</v>
      </c>
      <c r="E1407" s="16">
        <f t="shared" ref="E1407" si="1417">E1423+E1439</f>
        <v>0</v>
      </c>
      <c r="F1407" s="16">
        <f t="shared" si="1399"/>
        <v>200.51</v>
      </c>
      <c r="G1407" s="16">
        <f t="shared" ref="G1407:K1407" si="1418">G1423+G1439</f>
        <v>109.00727000000001</v>
      </c>
      <c r="H1407" s="16">
        <f t="shared" si="1418"/>
        <v>0</v>
      </c>
      <c r="I1407" s="16">
        <f t="shared" si="1418"/>
        <v>0</v>
      </c>
      <c r="J1407" s="211">
        <f t="shared" si="1418"/>
        <v>0</v>
      </c>
      <c r="K1407" s="16">
        <f t="shared" si="1418"/>
        <v>0</v>
      </c>
      <c r="L1407" s="211">
        <f t="shared" si="1397"/>
        <v>0</v>
      </c>
      <c r="M1407" s="16">
        <f t="shared" si="1334"/>
        <v>0</v>
      </c>
    </row>
    <row r="1408" spans="2:15" ht="30" x14ac:dyDescent="0.25">
      <c r="B1408" s="2" t="str">
        <f t="shared" si="1328"/>
        <v>a</v>
      </c>
      <c r="C1408" s="10" t="s">
        <v>0</v>
      </c>
      <c r="D1408" s="11" t="s">
        <v>15</v>
      </c>
      <c r="E1408" s="17">
        <f t="shared" ref="E1408" si="1419">E1424+E1440</f>
        <v>0</v>
      </c>
      <c r="F1408" s="17">
        <f t="shared" si="1399"/>
        <v>200.51</v>
      </c>
      <c r="G1408" s="17">
        <f t="shared" ref="G1408:K1408" si="1420">G1424+G1440</f>
        <v>109.00727000000001</v>
      </c>
      <c r="H1408" s="17">
        <f t="shared" si="1420"/>
        <v>0</v>
      </c>
      <c r="I1408" s="17">
        <f t="shared" si="1420"/>
        <v>0</v>
      </c>
      <c r="J1408" s="212">
        <f t="shared" si="1420"/>
        <v>0</v>
      </c>
      <c r="K1408" s="17">
        <f t="shared" si="1420"/>
        <v>0</v>
      </c>
      <c r="L1408" s="212">
        <f t="shared" si="1397"/>
        <v>0</v>
      </c>
      <c r="M1408" s="17">
        <f t="shared" si="1334"/>
        <v>0</v>
      </c>
    </row>
    <row r="1409" spans="2:15" ht="30" hidden="1" x14ac:dyDescent="0.25">
      <c r="B1409" s="2" t="str">
        <f t="shared" si="1328"/>
        <v>b</v>
      </c>
      <c r="C1409" s="10" t="s">
        <v>0</v>
      </c>
      <c r="D1409" s="11" t="s">
        <v>16</v>
      </c>
      <c r="E1409" s="17">
        <f t="shared" ref="E1409" si="1421">E1425+E1441</f>
        <v>0</v>
      </c>
      <c r="F1409" s="17">
        <f t="shared" si="1399"/>
        <v>0</v>
      </c>
      <c r="G1409" s="17">
        <f t="shared" ref="G1409:K1409" si="1422">G1425+G1441</f>
        <v>0</v>
      </c>
      <c r="H1409" s="17">
        <f t="shared" si="1422"/>
        <v>0</v>
      </c>
      <c r="I1409" s="17">
        <f t="shared" si="1422"/>
        <v>0</v>
      </c>
      <c r="J1409" s="212">
        <f t="shared" si="1422"/>
        <v>0</v>
      </c>
      <c r="K1409" s="17">
        <f t="shared" si="1422"/>
        <v>0</v>
      </c>
      <c r="L1409" s="212">
        <f t="shared" si="1397"/>
        <v>0</v>
      </c>
      <c r="M1409" s="17">
        <f t="shared" si="1334"/>
        <v>0</v>
      </c>
      <c r="N1409"/>
    </row>
    <row r="1410" spans="2:15" ht="15.75" hidden="1" x14ac:dyDescent="0.25">
      <c r="B1410" s="2" t="str">
        <f t="shared" si="1328"/>
        <v>b</v>
      </c>
      <c r="C1410" s="6" t="s">
        <v>0</v>
      </c>
      <c r="D1410" s="7" t="s">
        <v>17</v>
      </c>
      <c r="E1410" s="15">
        <f t="shared" ref="E1410" si="1423">E1426+E1442</f>
        <v>0</v>
      </c>
      <c r="F1410" s="15">
        <f t="shared" si="1399"/>
        <v>0</v>
      </c>
      <c r="G1410" s="15">
        <f t="shared" ref="G1410:K1410" si="1424">G1426+G1442</f>
        <v>0</v>
      </c>
      <c r="H1410" s="15">
        <f t="shared" si="1424"/>
        <v>0</v>
      </c>
      <c r="I1410" s="15">
        <f t="shared" si="1424"/>
        <v>0</v>
      </c>
      <c r="J1410" s="210">
        <f t="shared" si="1424"/>
        <v>0</v>
      </c>
      <c r="K1410" s="15">
        <f t="shared" si="1424"/>
        <v>0</v>
      </c>
      <c r="L1410" s="210">
        <f t="shared" si="1397"/>
        <v>0</v>
      </c>
      <c r="M1410" s="15">
        <f t="shared" si="1334"/>
        <v>0</v>
      </c>
      <c r="N1410"/>
    </row>
    <row r="1411" spans="2:15" ht="15.75" hidden="1" x14ac:dyDescent="0.25">
      <c r="B1411" s="2" t="str">
        <f t="shared" si="1328"/>
        <v>b</v>
      </c>
      <c r="C1411" s="6" t="s">
        <v>0</v>
      </c>
      <c r="D1411" s="7" t="s">
        <v>18</v>
      </c>
      <c r="E1411" s="15">
        <f t="shared" ref="E1411" si="1425">E1427+E1443</f>
        <v>0</v>
      </c>
      <c r="F1411" s="15">
        <f t="shared" si="1399"/>
        <v>0</v>
      </c>
      <c r="G1411" s="15">
        <f t="shared" ref="G1411:K1411" si="1426">G1427+G1443</f>
        <v>0</v>
      </c>
      <c r="H1411" s="15">
        <f t="shared" si="1426"/>
        <v>0</v>
      </c>
      <c r="I1411" s="15">
        <f t="shared" si="1426"/>
        <v>0</v>
      </c>
      <c r="J1411" s="210">
        <f t="shared" si="1426"/>
        <v>0</v>
      </c>
      <c r="K1411" s="15">
        <f t="shared" si="1426"/>
        <v>0</v>
      </c>
      <c r="L1411" s="210">
        <f t="shared" si="1397"/>
        <v>0</v>
      </c>
      <c r="M1411" s="15">
        <f t="shared" si="1334"/>
        <v>0</v>
      </c>
      <c r="N1411"/>
    </row>
    <row r="1412" spans="2:15" ht="15.75" hidden="1" x14ac:dyDescent="0.25">
      <c r="B1412" s="2" t="str">
        <f t="shared" si="1328"/>
        <v>b</v>
      </c>
      <c r="C1412" s="6" t="s">
        <v>0</v>
      </c>
      <c r="D1412" s="7" t="s">
        <v>19</v>
      </c>
      <c r="E1412" s="15">
        <f t="shared" ref="E1412" si="1427">E1428+E1444</f>
        <v>0</v>
      </c>
      <c r="F1412" s="15">
        <f t="shared" si="1399"/>
        <v>0</v>
      </c>
      <c r="G1412" s="15">
        <f t="shared" ref="G1412:K1412" si="1428">G1428+G1444</f>
        <v>0</v>
      </c>
      <c r="H1412" s="15">
        <f t="shared" si="1428"/>
        <v>0</v>
      </c>
      <c r="I1412" s="15">
        <f t="shared" si="1428"/>
        <v>0</v>
      </c>
      <c r="J1412" s="210">
        <f t="shared" si="1428"/>
        <v>0</v>
      </c>
      <c r="K1412" s="15">
        <f t="shared" si="1428"/>
        <v>0</v>
      </c>
      <c r="L1412" s="210">
        <f t="shared" si="1397"/>
        <v>0</v>
      </c>
      <c r="M1412" s="15">
        <f t="shared" si="1334"/>
        <v>0</v>
      </c>
      <c r="N1412"/>
    </row>
    <row r="1413" spans="2:15" s="2" customFormat="1" ht="31.5" x14ac:dyDescent="0.25">
      <c r="B1413" s="2" t="str">
        <f t="shared" si="1328"/>
        <v>a</v>
      </c>
      <c r="C1413" s="24" t="s">
        <v>219</v>
      </c>
      <c r="D1413" s="25" t="s">
        <v>581</v>
      </c>
      <c r="E1413" s="13">
        <f t="shared" ref="E1413" si="1429">E1416+E1426+E1427+E1428</f>
        <v>26000</v>
      </c>
      <c r="F1413" s="13">
        <f t="shared" ref="F1413:I1413" si="1430">F1416+F1426+F1427+F1428</f>
        <v>25208.43</v>
      </c>
      <c r="G1413" s="13">
        <f t="shared" si="1430"/>
        <v>20902.524010000001</v>
      </c>
      <c r="H1413" s="13">
        <f t="shared" si="1430"/>
        <v>27000</v>
      </c>
      <c r="I1413" s="13">
        <f t="shared" si="1430"/>
        <v>27500</v>
      </c>
      <c r="J1413" s="208">
        <f>J1416+J1426+J1427+J1428</f>
        <v>7264</v>
      </c>
      <c r="K1413" s="13">
        <f t="shared" ref="K1413:K1444" si="1431">J1413-I1413</f>
        <v>-20236</v>
      </c>
      <c r="L1413" s="208">
        <f t="shared" ref="L1413" si="1432">L1416+L1426+L1427+L1428</f>
        <v>7564</v>
      </c>
      <c r="M1413" s="13">
        <f t="shared" si="1334"/>
        <v>300</v>
      </c>
      <c r="N1413" s="40"/>
      <c r="O1413" s="2" t="s">
        <v>577</v>
      </c>
    </row>
    <row r="1414" spans="2:15" s="2" customFormat="1" ht="15.75" hidden="1" x14ac:dyDescent="0.25">
      <c r="B1414" s="2" t="str">
        <f t="shared" ref="B1414:B1477" si="1433">IF((E1414+F1414+G1414+I1414++J1414+K1414+L1414)&gt;0,"a","b")</f>
        <v>b</v>
      </c>
      <c r="C1414" s="4" t="s">
        <v>0</v>
      </c>
      <c r="D1414" s="5" t="s">
        <v>5</v>
      </c>
      <c r="E1414" s="14">
        <v>0</v>
      </c>
      <c r="F1414" s="14">
        <v>0</v>
      </c>
      <c r="G1414" s="14">
        <v>0</v>
      </c>
      <c r="H1414" s="14">
        <v>0</v>
      </c>
      <c r="I1414" s="14">
        <v>0</v>
      </c>
      <c r="J1414" s="209">
        <v>0</v>
      </c>
      <c r="K1414" s="14">
        <f t="shared" si="1431"/>
        <v>0</v>
      </c>
      <c r="L1414" s="209">
        <v>0</v>
      </c>
      <c r="M1414" s="14">
        <f t="shared" ref="M1414:M1477" si="1434">L1414-J1414</f>
        <v>0</v>
      </c>
    </row>
    <row r="1415" spans="2:15" s="2" customFormat="1" ht="18" x14ac:dyDescent="0.25">
      <c r="B1415" s="2" t="str">
        <f t="shared" si="1433"/>
        <v>a</v>
      </c>
      <c r="C1415" s="26" t="s">
        <v>0</v>
      </c>
      <c r="D1415" s="27" t="s">
        <v>6</v>
      </c>
      <c r="E1415" s="14">
        <v>10</v>
      </c>
      <c r="F1415" s="14">
        <v>10</v>
      </c>
      <c r="G1415" s="14">
        <v>10</v>
      </c>
      <c r="H1415" s="14">
        <v>10</v>
      </c>
      <c r="I1415" s="14">
        <v>10</v>
      </c>
      <c r="J1415" s="209">
        <v>0</v>
      </c>
      <c r="K1415" s="14">
        <f t="shared" si="1431"/>
        <v>-10</v>
      </c>
      <c r="L1415" s="209">
        <v>0</v>
      </c>
      <c r="M1415" s="14">
        <f t="shared" si="1434"/>
        <v>0</v>
      </c>
      <c r="N1415" s="40"/>
    </row>
    <row r="1416" spans="2:15" s="2" customFormat="1" ht="18" x14ac:dyDescent="0.25">
      <c r="B1416" s="2" t="str">
        <f t="shared" si="1433"/>
        <v>a</v>
      </c>
      <c r="C1416" s="28" t="s">
        <v>0</v>
      </c>
      <c r="D1416" s="29" t="s">
        <v>7</v>
      </c>
      <c r="E1416" s="15">
        <f t="shared" ref="E1416" si="1435">E1417+E1418+E1419+E1420+E1421+E1422+E1423</f>
        <v>26000</v>
      </c>
      <c r="F1416" s="15">
        <f t="shared" ref="F1416:I1416" si="1436">F1417+F1418+F1419+F1420+F1421+F1422+F1423</f>
        <v>25208.43</v>
      </c>
      <c r="G1416" s="15">
        <f t="shared" si="1436"/>
        <v>20902.524010000001</v>
      </c>
      <c r="H1416" s="15">
        <f t="shared" si="1436"/>
        <v>27000</v>
      </c>
      <c r="I1416" s="15">
        <f t="shared" si="1436"/>
        <v>27500</v>
      </c>
      <c r="J1416" s="210">
        <f>J1417+J1418+J1419+J1420+J1421+J1422+J1423</f>
        <v>7264</v>
      </c>
      <c r="K1416" s="15">
        <f t="shared" si="1431"/>
        <v>-20236</v>
      </c>
      <c r="L1416" s="210">
        <f t="shared" ref="L1416" si="1437">L1417+L1418+L1419+L1420+L1421+L1422+L1423</f>
        <v>7564</v>
      </c>
      <c r="M1416" s="15">
        <f t="shared" si="1434"/>
        <v>300</v>
      </c>
      <c r="N1416" s="40"/>
    </row>
    <row r="1417" spans="2:15" s="2" customFormat="1" ht="15.75" hidden="1" x14ac:dyDescent="0.25">
      <c r="B1417" s="2" t="str">
        <f t="shared" si="1433"/>
        <v>b</v>
      </c>
      <c r="C1417" s="8" t="s">
        <v>0</v>
      </c>
      <c r="D1417" s="9" t="s">
        <v>8</v>
      </c>
      <c r="E1417" s="16">
        <v>0</v>
      </c>
      <c r="F1417" s="16">
        <v>0</v>
      </c>
      <c r="G1417" s="16">
        <v>0</v>
      </c>
      <c r="H1417" s="16">
        <v>0</v>
      </c>
      <c r="I1417" s="16">
        <v>0</v>
      </c>
      <c r="J1417" s="211">
        <v>0</v>
      </c>
      <c r="K1417" s="16">
        <f t="shared" si="1431"/>
        <v>0</v>
      </c>
      <c r="L1417" s="211">
        <v>0</v>
      </c>
      <c r="M1417" s="16">
        <f t="shared" si="1434"/>
        <v>0</v>
      </c>
    </row>
    <row r="1418" spans="2:15" s="2" customFormat="1" ht="18" x14ac:dyDescent="0.25">
      <c r="B1418" s="2" t="str">
        <f t="shared" si="1433"/>
        <v>a</v>
      </c>
      <c r="C1418" s="30" t="s">
        <v>0</v>
      </c>
      <c r="D1418" s="31" t="s">
        <v>9</v>
      </c>
      <c r="E1418" s="16">
        <v>30</v>
      </c>
      <c r="F1418" s="16">
        <v>102</v>
      </c>
      <c r="G1418" s="16">
        <v>99.99721000000001</v>
      </c>
      <c r="H1418" s="16">
        <v>120</v>
      </c>
      <c r="I1418" s="16">
        <v>120</v>
      </c>
      <c r="J1418" s="211">
        <v>0</v>
      </c>
      <c r="K1418" s="16">
        <f t="shared" si="1431"/>
        <v>-120</v>
      </c>
      <c r="L1418" s="211">
        <v>300</v>
      </c>
      <c r="M1418" s="16">
        <f t="shared" si="1434"/>
        <v>300</v>
      </c>
      <c r="N1418" s="40"/>
    </row>
    <row r="1419" spans="2:15" s="2" customFormat="1" ht="15.75" hidden="1" x14ac:dyDescent="0.25">
      <c r="B1419" s="2" t="str">
        <f t="shared" si="1433"/>
        <v>b</v>
      </c>
      <c r="C1419" s="8" t="s">
        <v>0</v>
      </c>
      <c r="D1419" s="9" t="s">
        <v>10</v>
      </c>
      <c r="E1419" s="16">
        <v>0</v>
      </c>
      <c r="F1419" s="16">
        <v>0</v>
      </c>
      <c r="G1419" s="16">
        <v>0</v>
      </c>
      <c r="H1419" s="16">
        <v>0</v>
      </c>
      <c r="I1419" s="16">
        <v>0</v>
      </c>
      <c r="J1419" s="211">
        <v>0</v>
      </c>
      <c r="K1419" s="16">
        <f t="shared" si="1431"/>
        <v>0</v>
      </c>
      <c r="L1419" s="211">
        <v>0</v>
      </c>
      <c r="M1419" s="16">
        <f t="shared" si="1434"/>
        <v>0</v>
      </c>
    </row>
    <row r="1420" spans="2:15" s="2" customFormat="1" ht="15.75" hidden="1" x14ac:dyDescent="0.25">
      <c r="B1420" s="2" t="str">
        <f t="shared" si="1433"/>
        <v>b</v>
      </c>
      <c r="C1420" s="8" t="s">
        <v>0</v>
      </c>
      <c r="D1420" s="9" t="s">
        <v>11</v>
      </c>
      <c r="E1420" s="16">
        <v>0</v>
      </c>
      <c r="F1420" s="16">
        <v>0</v>
      </c>
      <c r="G1420" s="16">
        <v>0</v>
      </c>
      <c r="H1420" s="16">
        <v>0</v>
      </c>
      <c r="I1420" s="16">
        <v>0</v>
      </c>
      <c r="J1420" s="211">
        <v>0</v>
      </c>
      <c r="K1420" s="16">
        <f t="shared" si="1431"/>
        <v>0</v>
      </c>
      <c r="L1420" s="211">
        <v>0</v>
      </c>
      <c r="M1420" s="16">
        <f t="shared" si="1434"/>
        <v>0</v>
      </c>
    </row>
    <row r="1421" spans="2:15" s="2" customFormat="1" ht="15.75" hidden="1" x14ac:dyDescent="0.25">
      <c r="B1421" s="2" t="str">
        <f t="shared" si="1433"/>
        <v>b</v>
      </c>
      <c r="C1421" s="8" t="s">
        <v>0</v>
      </c>
      <c r="D1421" s="9" t="s">
        <v>12</v>
      </c>
      <c r="E1421" s="16">
        <v>0</v>
      </c>
      <c r="F1421" s="16">
        <v>0</v>
      </c>
      <c r="G1421" s="16">
        <v>0</v>
      </c>
      <c r="H1421" s="16">
        <v>0</v>
      </c>
      <c r="I1421" s="16">
        <v>0</v>
      </c>
      <c r="J1421" s="211">
        <v>0</v>
      </c>
      <c r="K1421" s="16">
        <f t="shared" si="1431"/>
        <v>0</v>
      </c>
      <c r="L1421" s="211">
        <v>0</v>
      </c>
      <c r="M1421" s="16">
        <f t="shared" si="1434"/>
        <v>0</v>
      </c>
    </row>
    <row r="1422" spans="2:15" s="2" customFormat="1" ht="18" x14ac:dyDescent="0.25">
      <c r="B1422" s="2" t="str">
        <f t="shared" si="1433"/>
        <v>a</v>
      </c>
      <c r="C1422" s="30" t="s">
        <v>0</v>
      </c>
      <c r="D1422" s="31" t="s">
        <v>13</v>
      </c>
      <c r="E1422" s="16">
        <v>25970</v>
      </c>
      <c r="F1422" s="16">
        <v>24980.720000000001</v>
      </c>
      <c r="G1422" s="16">
        <v>20693.519530000001</v>
      </c>
      <c r="H1422" s="16">
        <v>26880</v>
      </c>
      <c r="I1422" s="16">
        <v>27380</v>
      </c>
      <c r="J1422" s="211">
        <v>7264</v>
      </c>
      <c r="K1422" s="16">
        <f t="shared" si="1431"/>
        <v>-20116</v>
      </c>
      <c r="L1422" s="211">
        <v>7264</v>
      </c>
      <c r="M1422" s="16">
        <f t="shared" si="1434"/>
        <v>0</v>
      </c>
      <c r="N1422" s="40"/>
    </row>
    <row r="1423" spans="2:15" s="2" customFormat="1" ht="15.75" x14ac:dyDescent="0.25">
      <c r="B1423" s="2" t="str">
        <f t="shared" si="1433"/>
        <v>a</v>
      </c>
      <c r="C1423" s="8" t="s">
        <v>0</v>
      </c>
      <c r="D1423" s="9" t="s">
        <v>14</v>
      </c>
      <c r="E1423" s="16">
        <f t="shared" ref="E1423" si="1438">E1424+E1425</f>
        <v>0</v>
      </c>
      <c r="F1423" s="16">
        <f t="shared" ref="F1423:I1423" si="1439">F1424+F1425</f>
        <v>125.71</v>
      </c>
      <c r="G1423" s="16">
        <f t="shared" si="1439"/>
        <v>109.00727000000001</v>
      </c>
      <c r="H1423" s="16">
        <f t="shared" si="1439"/>
        <v>0</v>
      </c>
      <c r="I1423" s="16">
        <f t="shared" si="1439"/>
        <v>0</v>
      </c>
      <c r="J1423" s="211">
        <f>J1424+J1425</f>
        <v>0</v>
      </c>
      <c r="K1423" s="16">
        <f t="shared" si="1431"/>
        <v>0</v>
      </c>
      <c r="L1423" s="211">
        <f t="shared" ref="L1423" si="1440">L1424+L1425</f>
        <v>0</v>
      </c>
      <c r="M1423" s="16">
        <f t="shared" si="1434"/>
        <v>0</v>
      </c>
      <c r="N1423" s="40"/>
    </row>
    <row r="1424" spans="2:15" s="2" customFormat="1" ht="30" x14ac:dyDescent="0.25">
      <c r="B1424" s="2" t="str">
        <f t="shared" si="1433"/>
        <v>a</v>
      </c>
      <c r="C1424" s="10" t="s">
        <v>0</v>
      </c>
      <c r="D1424" s="11" t="s">
        <v>15</v>
      </c>
      <c r="E1424" s="17">
        <v>0</v>
      </c>
      <c r="F1424" s="17">
        <v>125.71</v>
      </c>
      <c r="G1424" s="17">
        <v>109.00727000000001</v>
      </c>
      <c r="H1424" s="17">
        <v>0</v>
      </c>
      <c r="I1424" s="17">
        <v>0</v>
      </c>
      <c r="J1424" s="212">
        <v>0</v>
      </c>
      <c r="K1424" s="17">
        <f t="shared" si="1431"/>
        <v>0</v>
      </c>
      <c r="L1424" s="212">
        <v>0</v>
      </c>
      <c r="M1424" s="17">
        <f t="shared" si="1434"/>
        <v>0</v>
      </c>
      <c r="N1424" s="40"/>
    </row>
    <row r="1425" spans="2:14" s="2" customFormat="1" ht="30" hidden="1" x14ac:dyDescent="0.25">
      <c r="B1425" s="2" t="str">
        <f t="shared" si="1433"/>
        <v>b</v>
      </c>
      <c r="C1425" s="10" t="s">
        <v>0</v>
      </c>
      <c r="D1425" s="11" t="s">
        <v>16</v>
      </c>
      <c r="E1425" s="17">
        <v>0</v>
      </c>
      <c r="F1425" s="17">
        <v>0</v>
      </c>
      <c r="G1425" s="17">
        <v>0</v>
      </c>
      <c r="H1425" s="17">
        <v>0</v>
      </c>
      <c r="I1425" s="17">
        <v>0</v>
      </c>
      <c r="J1425" s="212">
        <v>0</v>
      </c>
      <c r="K1425" s="17">
        <f t="shared" si="1431"/>
        <v>0</v>
      </c>
      <c r="L1425" s="212">
        <v>0</v>
      </c>
      <c r="M1425" s="17">
        <f t="shared" si="1434"/>
        <v>0</v>
      </c>
    </row>
    <row r="1426" spans="2:14" s="2" customFormat="1" ht="15.75" hidden="1" x14ac:dyDescent="0.25">
      <c r="B1426" s="2" t="str">
        <f t="shared" si="1433"/>
        <v>b</v>
      </c>
      <c r="C1426" s="6" t="s">
        <v>0</v>
      </c>
      <c r="D1426" s="7" t="s">
        <v>17</v>
      </c>
      <c r="E1426" s="15">
        <v>0</v>
      </c>
      <c r="F1426" s="15">
        <v>0</v>
      </c>
      <c r="G1426" s="15">
        <v>0</v>
      </c>
      <c r="H1426" s="15">
        <v>0</v>
      </c>
      <c r="I1426" s="15">
        <v>0</v>
      </c>
      <c r="J1426" s="210">
        <v>0</v>
      </c>
      <c r="K1426" s="15">
        <f t="shared" si="1431"/>
        <v>0</v>
      </c>
      <c r="L1426" s="210">
        <v>0</v>
      </c>
      <c r="M1426" s="15">
        <f t="shared" si="1434"/>
        <v>0</v>
      </c>
    </row>
    <row r="1427" spans="2:14" s="2" customFormat="1" ht="15.75" hidden="1" x14ac:dyDescent="0.25">
      <c r="B1427" s="2" t="str">
        <f t="shared" si="1433"/>
        <v>b</v>
      </c>
      <c r="C1427" s="6" t="s">
        <v>0</v>
      </c>
      <c r="D1427" s="7" t="s">
        <v>18</v>
      </c>
      <c r="E1427" s="15">
        <v>0</v>
      </c>
      <c r="F1427" s="15">
        <v>0</v>
      </c>
      <c r="G1427" s="15">
        <v>0</v>
      </c>
      <c r="H1427" s="15">
        <v>0</v>
      </c>
      <c r="I1427" s="15">
        <v>0</v>
      </c>
      <c r="J1427" s="210">
        <v>0</v>
      </c>
      <c r="K1427" s="15">
        <f t="shared" si="1431"/>
        <v>0</v>
      </c>
      <c r="L1427" s="210">
        <v>0</v>
      </c>
      <c r="M1427" s="15">
        <f t="shared" si="1434"/>
        <v>0</v>
      </c>
    </row>
    <row r="1428" spans="2:14" s="2" customFormat="1" ht="15.75" hidden="1" x14ac:dyDescent="0.25">
      <c r="B1428" s="2" t="str">
        <f t="shared" si="1433"/>
        <v>b</v>
      </c>
      <c r="C1428" s="6" t="s">
        <v>0</v>
      </c>
      <c r="D1428" s="7" t="s">
        <v>19</v>
      </c>
      <c r="E1428" s="15">
        <v>0</v>
      </c>
      <c r="F1428" s="15">
        <v>0</v>
      </c>
      <c r="G1428" s="15">
        <v>0</v>
      </c>
      <c r="H1428" s="15">
        <v>0</v>
      </c>
      <c r="I1428" s="15">
        <v>0</v>
      </c>
      <c r="J1428" s="210">
        <v>0</v>
      </c>
      <c r="K1428" s="15">
        <f t="shared" si="1431"/>
        <v>0</v>
      </c>
      <c r="L1428" s="210">
        <v>0</v>
      </c>
      <c r="M1428" s="15">
        <f t="shared" si="1434"/>
        <v>0</v>
      </c>
    </row>
    <row r="1429" spans="2:14" s="2" customFormat="1" ht="45" x14ac:dyDescent="0.25">
      <c r="B1429" s="2" t="str">
        <f t="shared" si="1433"/>
        <v>a</v>
      </c>
      <c r="C1429" s="19" t="s">
        <v>220</v>
      </c>
      <c r="D1429" s="20" t="s">
        <v>221</v>
      </c>
      <c r="E1429" s="13">
        <f t="shared" ref="E1429" si="1441">E1432+E1442+E1443+E1444</f>
        <v>0</v>
      </c>
      <c r="F1429" s="13">
        <f t="shared" ref="F1429:I1429" si="1442">F1432+F1442+F1443+F1444</f>
        <v>743.3</v>
      </c>
      <c r="G1429" s="13">
        <f t="shared" si="1442"/>
        <v>0</v>
      </c>
      <c r="H1429" s="13">
        <f t="shared" si="1442"/>
        <v>0</v>
      </c>
      <c r="I1429" s="13">
        <f t="shared" si="1442"/>
        <v>0</v>
      </c>
      <c r="J1429" s="208">
        <f>J1432+J1442+J1443+J1444</f>
        <v>0</v>
      </c>
      <c r="K1429" s="13">
        <f t="shared" si="1431"/>
        <v>0</v>
      </c>
      <c r="L1429" s="208">
        <f t="shared" ref="L1429" si="1443">L1432+L1442+L1443+L1444</f>
        <v>0</v>
      </c>
      <c r="M1429" s="13">
        <f t="shared" si="1434"/>
        <v>0</v>
      </c>
      <c r="N1429" s="40"/>
    </row>
    <row r="1430" spans="2:14" s="2" customFormat="1" ht="15.75" hidden="1" x14ac:dyDescent="0.25">
      <c r="B1430" s="2" t="str">
        <f t="shared" si="1433"/>
        <v>b</v>
      </c>
      <c r="C1430" s="4" t="s">
        <v>0</v>
      </c>
      <c r="D1430" s="5" t="s">
        <v>5</v>
      </c>
      <c r="E1430" s="14">
        <v>0</v>
      </c>
      <c r="F1430" s="14">
        <v>0</v>
      </c>
      <c r="G1430" s="14">
        <v>0</v>
      </c>
      <c r="H1430" s="14">
        <v>0</v>
      </c>
      <c r="I1430" s="14">
        <v>0</v>
      </c>
      <c r="J1430" s="209">
        <v>0</v>
      </c>
      <c r="K1430" s="14">
        <f t="shared" si="1431"/>
        <v>0</v>
      </c>
      <c r="L1430" s="209">
        <v>0</v>
      </c>
      <c r="M1430" s="14">
        <f t="shared" si="1434"/>
        <v>0</v>
      </c>
    </row>
    <row r="1431" spans="2:14" s="2" customFormat="1" ht="15.75" hidden="1" x14ac:dyDescent="0.25">
      <c r="B1431" s="2" t="str">
        <f t="shared" si="1433"/>
        <v>b</v>
      </c>
      <c r="C1431" s="4" t="s">
        <v>0</v>
      </c>
      <c r="D1431" s="5" t="s">
        <v>6</v>
      </c>
      <c r="E1431" s="14">
        <v>0</v>
      </c>
      <c r="F1431" s="14">
        <v>0</v>
      </c>
      <c r="G1431" s="14">
        <v>0</v>
      </c>
      <c r="H1431" s="14"/>
      <c r="I1431" s="14">
        <v>0</v>
      </c>
      <c r="J1431" s="209">
        <v>0</v>
      </c>
      <c r="K1431" s="14">
        <f t="shared" si="1431"/>
        <v>0</v>
      </c>
      <c r="L1431" s="209"/>
      <c r="M1431" s="14">
        <f t="shared" si="1434"/>
        <v>0</v>
      </c>
    </row>
    <row r="1432" spans="2:14" s="2" customFormat="1" ht="15.75" x14ac:dyDescent="0.25">
      <c r="B1432" s="2" t="str">
        <f t="shared" si="1433"/>
        <v>a</v>
      </c>
      <c r="C1432" s="6" t="s">
        <v>0</v>
      </c>
      <c r="D1432" s="7" t="s">
        <v>7</v>
      </c>
      <c r="E1432" s="15">
        <f t="shared" ref="E1432" si="1444">E1433+E1434+E1435+E1436+E1437+E1438+E1439</f>
        <v>0</v>
      </c>
      <c r="F1432" s="15">
        <f t="shared" ref="F1432:I1432" si="1445">F1433+F1434+F1435+F1436+F1437+F1438+F1439</f>
        <v>743.3</v>
      </c>
      <c r="G1432" s="15">
        <f t="shared" si="1445"/>
        <v>0</v>
      </c>
      <c r="H1432" s="15">
        <f t="shared" si="1445"/>
        <v>0</v>
      </c>
      <c r="I1432" s="15">
        <f t="shared" si="1445"/>
        <v>0</v>
      </c>
      <c r="J1432" s="210">
        <f>J1433+J1434+J1435+J1436+J1437+J1438+J1439</f>
        <v>0</v>
      </c>
      <c r="K1432" s="15">
        <f t="shared" si="1431"/>
        <v>0</v>
      </c>
      <c r="L1432" s="210">
        <f t="shared" ref="L1432" si="1446">L1433+L1434+L1435+L1436+L1437+L1438+L1439</f>
        <v>0</v>
      </c>
      <c r="M1432" s="15">
        <f t="shared" si="1434"/>
        <v>0</v>
      </c>
      <c r="N1432" s="40"/>
    </row>
    <row r="1433" spans="2:14" s="2" customFormat="1" ht="15.75" hidden="1" x14ac:dyDescent="0.25">
      <c r="B1433" s="2" t="str">
        <f t="shared" si="1433"/>
        <v>b</v>
      </c>
      <c r="C1433" s="8" t="s">
        <v>0</v>
      </c>
      <c r="D1433" s="9" t="s">
        <v>8</v>
      </c>
      <c r="E1433" s="16">
        <v>0</v>
      </c>
      <c r="F1433" s="16">
        <v>0</v>
      </c>
      <c r="G1433" s="16">
        <v>0</v>
      </c>
      <c r="H1433" s="16">
        <v>0</v>
      </c>
      <c r="I1433" s="16">
        <v>0</v>
      </c>
      <c r="J1433" s="211">
        <v>0</v>
      </c>
      <c r="K1433" s="16">
        <f t="shared" si="1431"/>
        <v>0</v>
      </c>
      <c r="L1433" s="211">
        <v>0</v>
      </c>
      <c r="M1433" s="16">
        <f t="shared" si="1434"/>
        <v>0</v>
      </c>
    </row>
    <row r="1434" spans="2:14" s="2" customFormat="1" ht="15.75" x14ac:dyDescent="0.25">
      <c r="B1434" s="2" t="str">
        <f t="shared" si="1433"/>
        <v>a</v>
      </c>
      <c r="C1434" s="8" t="s">
        <v>0</v>
      </c>
      <c r="D1434" s="9" t="s">
        <v>9</v>
      </c>
      <c r="E1434" s="16">
        <v>0</v>
      </c>
      <c r="F1434" s="16">
        <v>20.5</v>
      </c>
      <c r="G1434" s="16">
        <v>0</v>
      </c>
      <c r="H1434" s="16">
        <v>0</v>
      </c>
      <c r="I1434" s="16">
        <v>0</v>
      </c>
      <c r="J1434" s="211">
        <v>0</v>
      </c>
      <c r="K1434" s="16">
        <f t="shared" si="1431"/>
        <v>0</v>
      </c>
      <c r="L1434" s="211">
        <v>0</v>
      </c>
      <c r="M1434" s="16">
        <f t="shared" si="1434"/>
        <v>0</v>
      </c>
      <c r="N1434" s="40"/>
    </row>
    <row r="1435" spans="2:14" s="2" customFormat="1" ht="15.75" hidden="1" x14ac:dyDescent="0.25">
      <c r="B1435" s="2" t="str">
        <f t="shared" si="1433"/>
        <v>b</v>
      </c>
      <c r="C1435" s="8" t="s">
        <v>0</v>
      </c>
      <c r="D1435" s="9" t="s">
        <v>10</v>
      </c>
      <c r="E1435" s="16">
        <v>0</v>
      </c>
      <c r="F1435" s="16">
        <v>0</v>
      </c>
      <c r="G1435" s="16">
        <v>0</v>
      </c>
      <c r="H1435" s="16">
        <v>0</v>
      </c>
      <c r="I1435" s="16">
        <v>0</v>
      </c>
      <c r="J1435" s="211">
        <v>0</v>
      </c>
      <c r="K1435" s="16">
        <f t="shared" si="1431"/>
        <v>0</v>
      </c>
      <c r="L1435" s="211">
        <v>0</v>
      </c>
      <c r="M1435" s="16">
        <f t="shared" si="1434"/>
        <v>0</v>
      </c>
    </row>
    <row r="1436" spans="2:14" s="2" customFormat="1" ht="15.75" hidden="1" x14ac:dyDescent="0.25">
      <c r="B1436" s="2" t="str">
        <f t="shared" si="1433"/>
        <v>b</v>
      </c>
      <c r="C1436" s="8" t="s">
        <v>0</v>
      </c>
      <c r="D1436" s="9" t="s">
        <v>11</v>
      </c>
      <c r="E1436" s="16">
        <v>0</v>
      </c>
      <c r="F1436" s="16">
        <v>0</v>
      </c>
      <c r="G1436" s="16">
        <v>0</v>
      </c>
      <c r="H1436" s="16">
        <v>0</v>
      </c>
      <c r="I1436" s="16">
        <v>0</v>
      </c>
      <c r="J1436" s="211">
        <v>0</v>
      </c>
      <c r="K1436" s="16">
        <f t="shared" si="1431"/>
        <v>0</v>
      </c>
      <c r="L1436" s="211">
        <v>0</v>
      </c>
      <c r="M1436" s="16">
        <f t="shared" si="1434"/>
        <v>0</v>
      </c>
    </row>
    <row r="1437" spans="2:14" s="2" customFormat="1" ht="15.75" hidden="1" x14ac:dyDescent="0.25">
      <c r="B1437" s="2" t="str">
        <f t="shared" si="1433"/>
        <v>b</v>
      </c>
      <c r="C1437" s="8" t="s">
        <v>0</v>
      </c>
      <c r="D1437" s="9" t="s">
        <v>12</v>
      </c>
      <c r="E1437" s="16">
        <v>0</v>
      </c>
      <c r="F1437" s="16">
        <v>0</v>
      </c>
      <c r="G1437" s="16">
        <v>0</v>
      </c>
      <c r="H1437" s="16">
        <v>0</v>
      </c>
      <c r="I1437" s="16">
        <v>0</v>
      </c>
      <c r="J1437" s="211">
        <v>0</v>
      </c>
      <c r="K1437" s="16">
        <f t="shared" si="1431"/>
        <v>0</v>
      </c>
      <c r="L1437" s="211">
        <v>0</v>
      </c>
      <c r="M1437" s="16">
        <f t="shared" si="1434"/>
        <v>0</v>
      </c>
    </row>
    <row r="1438" spans="2:14" s="2" customFormat="1" ht="15.75" x14ac:dyDescent="0.25">
      <c r="B1438" s="2" t="str">
        <f t="shared" si="1433"/>
        <v>a</v>
      </c>
      <c r="C1438" s="8" t="s">
        <v>0</v>
      </c>
      <c r="D1438" s="9" t="s">
        <v>13</v>
      </c>
      <c r="E1438" s="16">
        <v>0</v>
      </c>
      <c r="F1438" s="16">
        <v>648</v>
      </c>
      <c r="G1438" s="16">
        <v>0</v>
      </c>
      <c r="H1438" s="16">
        <v>0</v>
      </c>
      <c r="I1438" s="16">
        <v>0</v>
      </c>
      <c r="J1438" s="211">
        <v>0</v>
      </c>
      <c r="K1438" s="16">
        <f t="shared" si="1431"/>
        <v>0</v>
      </c>
      <c r="L1438" s="211">
        <v>0</v>
      </c>
      <c r="M1438" s="16">
        <f t="shared" si="1434"/>
        <v>0</v>
      </c>
      <c r="N1438" s="40"/>
    </row>
    <row r="1439" spans="2:14" s="2" customFormat="1" ht="15.75" x14ac:dyDescent="0.25">
      <c r="B1439" s="2" t="str">
        <f t="shared" si="1433"/>
        <v>a</v>
      </c>
      <c r="C1439" s="8" t="s">
        <v>0</v>
      </c>
      <c r="D1439" s="9" t="s">
        <v>14</v>
      </c>
      <c r="E1439" s="16">
        <f t="shared" ref="E1439" si="1447">E1440+E1441</f>
        <v>0</v>
      </c>
      <c r="F1439" s="16">
        <f t="shared" ref="F1439:I1439" si="1448">F1440+F1441</f>
        <v>74.8</v>
      </c>
      <c r="G1439" s="16">
        <f t="shared" si="1448"/>
        <v>0</v>
      </c>
      <c r="H1439" s="16">
        <f t="shared" si="1448"/>
        <v>0</v>
      </c>
      <c r="I1439" s="16">
        <f t="shared" si="1448"/>
        <v>0</v>
      </c>
      <c r="J1439" s="211">
        <f>J1440+J1441</f>
        <v>0</v>
      </c>
      <c r="K1439" s="16">
        <f t="shared" si="1431"/>
        <v>0</v>
      </c>
      <c r="L1439" s="211">
        <f t="shared" ref="L1439" si="1449">L1440+L1441</f>
        <v>0</v>
      </c>
      <c r="M1439" s="16">
        <f t="shared" si="1434"/>
        <v>0</v>
      </c>
      <c r="N1439" s="40"/>
    </row>
    <row r="1440" spans="2:14" s="2" customFormat="1" ht="30" x14ac:dyDescent="0.25">
      <c r="B1440" s="2" t="str">
        <f t="shared" si="1433"/>
        <v>a</v>
      </c>
      <c r="C1440" s="10" t="s">
        <v>0</v>
      </c>
      <c r="D1440" s="11" t="s">
        <v>15</v>
      </c>
      <c r="E1440" s="17">
        <v>0</v>
      </c>
      <c r="F1440" s="17">
        <v>74.8</v>
      </c>
      <c r="G1440" s="17">
        <v>0</v>
      </c>
      <c r="H1440" s="17">
        <v>0</v>
      </c>
      <c r="I1440" s="17">
        <v>0</v>
      </c>
      <c r="J1440" s="212">
        <v>0</v>
      </c>
      <c r="K1440" s="17">
        <f t="shared" si="1431"/>
        <v>0</v>
      </c>
      <c r="L1440" s="212">
        <v>0</v>
      </c>
      <c r="M1440" s="17">
        <f t="shared" si="1434"/>
        <v>0</v>
      </c>
      <c r="N1440" s="40"/>
    </row>
    <row r="1441" spans="2:15" s="2" customFormat="1" ht="30" hidden="1" x14ac:dyDescent="0.25">
      <c r="B1441" s="2" t="str">
        <f t="shared" si="1433"/>
        <v>b</v>
      </c>
      <c r="C1441" s="10" t="s">
        <v>0</v>
      </c>
      <c r="D1441" s="11" t="s">
        <v>16</v>
      </c>
      <c r="E1441" s="17">
        <v>0</v>
      </c>
      <c r="F1441" s="17">
        <v>0</v>
      </c>
      <c r="G1441" s="17">
        <v>0</v>
      </c>
      <c r="H1441" s="17">
        <v>0</v>
      </c>
      <c r="I1441" s="17">
        <v>0</v>
      </c>
      <c r="J1441" s="212">
        <v>0</v>
      </c>
      <c r="K1441" s="17">
        <f t="shared" si="1431"/>
        <v>0</v>
      </c>
      <c r="L1441" s="212">
        <v>0</v>
      </c>
      <c r="M1441" s="17">
        <f t="shared" si="1434"/>
        <v>0</v>
      </c>
    </row>
    <row r="1442" spans="2:15" s="2" customFormat="1" ht="15.75" hidden="1" x14ac:dyDescent="0.25">
      <c r="B1442" s="2" t="str">
        <f t="shared" si="1433"/>
        <v>b</v>
      </c>
      <c r="C1442" s="6" t="s">
        <v>0</v>
      </c>
      <c r="D1442" s="7" t="s">
        <v>17</v>
      </c>
      <c r="E1442" s="15">
        <v>0</v>
      </c>
      <c r="F1442" s="15">
        <v>0</v>
      </c>
      <c r="G1442" s="15">
        <v>0</v>
      </c>
      <c r="H1442" s="15">
        <v>0</v>
      </c>
      <c r="I1442" s="15">
        <v>0</v>
      </c>
      <c r="J1442" s="210">
        <v>0</v>
      </c>
      <c r="K1442" s="15">
        <f t="shared" si="1431"/>
        <v>0</v>
      </c>
      <c r="L1442" s="210">
        <v>0</v>
      </c>
      <c r="M1442" s="15">
        <f t="shared" si="1434"/>
        <v>0</v>
      </c>
    </row>
    <row r="1443" spans="2:15" s="2" customFormat="1" ht="15.75" hidden="1" x14ac:dyDescent="0.25">
      <c r="B1443" s="2" t="str">
        <f t="shared" si="1433"/>
        <v>b</v>
      </c>
      <c r="C1443" s="6" t="s">
        <v>0</v>
      </c>
      <c r="D1443" s="7" t="s">
        <v>18</v>
      </c>
      <c r="E1443" s="15">
        <v>0</v>
      </c>
      <c r="F1443" s="15">
        <v>0</v>
      </c>
      <c r="G1443" s="15">
        <v>0</v>
      </c>
      <c r="H1443" s="15">
        <v>0</v>
      </c>
      <c r="I1443" s="15">
        <v>0</v>
      </c>
      <c r="J1443" s="210">
        <v>0</v>
      </c>
      <c r="K1443" s="15">
        <f t="shared" si="1431"/>
        <v>0</v>
      </c>
      <c r="L1443" s="210">
        <v>0</v>
      </c>
      <c r="M1443" s="15">
        <f t="shared" si="1434"/>
        <v>0</v>
      </c>
    </row>
    <row r="1444" spans="2:15" s="2" customFormat="1" ht="15.75" hidden="1" x14ac:dyDescent="0.25">
      <c r="B1444" s="2" t="str">
        <f t="shared" si="1433"/>
        <v>b</v>
      </c>
      <c r="C1444" s="6" t="s">
        <v>0</v>
      </c>
      <c r="D1444" s="7" t="s">
        <v>19</v>
      </c>
      <c r="E1444" s="15">
        <v>0</v>
      </c>
      <c r="F1444" s="15">
        <v>0</v>
      </c>
      <c r="G1444" s="15">
        <v>0</v>
      </c>
      <c r="H1444" s="15">
        <v>0</v>
      </c>
      <c r="I1444" s="15">
        <v>0</v>
      </c>
      <c r="J1444" s="210">
        <v>0</v>
      </c>
      <c r="K1444" s="15">
        <f t="shared" si="1431"/>
        <v>0</v>
      </c>
      <c r="L1444" s="210">
        <v>0</v>
      </c>
      <c r="M1444" s="15">
        <f t="shared" si="1434"/>
        <v>0</v>
      </c>
    </row>
    <row r="1445" spans="2:15" ht="18" x14ac:dyDescent="0.25">
      <c r="B1445" s="2" t="str">
        <f t="shared" si="1433"/>
        <v>a</v>
      </c>
      <c r="C1445" s="24" t="s">
        <v>179</v>
      </c>
      <c r="D1445" s="25" t="s">
        <v>180</v>
      </c>
      <c r="E1445" s="13">
        <f t="shared" ref="E1445" si="1450">E1448+E1458+E1459+E1460</f>
        <v>20000</v>
      </c>
      <c r="F1445" s="13">
        <f t="shared" ref="F1445:I1445" si="1451">F1448+F1458+F1459+F1460</f>
        <v>25000</v>
      </c>
      <c r="G1445" s="13">
        <f t="shared" si="1451"/>
        <v>24529.847730000001</v>
      </c>
      <c r="H1445" s="13">
        <f t="shared" si="1451"/>
        <v>25370</v>
      </c>
      <c r="I1445" s="13">
        <f t="shared" si="1451"/>
        <v>20000</v>
      </c>
      <c r="J1445" s="208">
        <f>J1448+J1458+J1459+J1460</f>
        <v>21500</v>
      </c>
      <c r="K1445" s="13">
        <f t="shared" ref="K1445:K1476" si="1452">J1445-I1445</f>
        <v>1500</v>
      </c>
      <c r="L1445" s="208">
        <f t="shared" ref="L1445" si="1453">L1448+L1458+L1459+L1460</f>
        <v>25370</v>
      </c>
      <c r="M1445" s="13">
        <f t="shared" si="1434"/>
        <v>3870</v>
      </c>
      <c r="O1445" s="2" t="s">
        <v>577</v>
      </c>
    </row>
    <row r="1446" spans="2:15" ht="15.75" hidden="1" x14ac:dyDescent="0.25">
      <c r="B1446" s="2" t="str">
        <f t="shared" si="1433"/>
        <v>b</v>
      </c>
      <c r="C1446" s="4" t="s">
        <v>0</v>
      </c>
      <c r="D1446" s="5" t="s">
        <v>5</v>
      </c>
      <c r="E1446" s="14">
        <v>0</v>
      </c>
      <c r="F1446" s="14">
        <v>0</v>
      </c>
      <c r="G1446" s="14">
        <v>0</v>
      </c>
      <c r="H1446" s="14">
        <v>0</v>
      </c>
      <c r="I1446" s="14">
        <v>0</v>
      </c>
      <c r="J1446" s="209">
        <v>0</v>
      </c>
      <c r="K1446" s="14">
        <f t="shared" si="1452"/>
        <v>0</v>
      </c>
      <c r="L1446" s="209">
        <v>0</v>
      </c>
      <c r="M1446" s="14">
        <f t="shared" si="1434"/>
        <v>0</v>
      </c>
      <c r="N1446"/>
    </row>
    <row r="1447" spans="2:15" ht="15.75" hidden="1" x14ac:dyDescent="0.25">
      <c r="B1447" s="2" t="str">
        <f t="shared" si="1433"/>
        <v>b</v>
      </c>
      <c r="C1447" s="4" t="s">
        <v>0</v>
      </c>
      <c r="D1447" s="5" t="s">
        <v>6</v>
      </c>
      <c r="E1447" s="14">
        <v>0</v>
      </c>
      <c r="F1447" s="14">
        <v>0</v>
      </c>
      <c r="G1447" s="14">
        <v>0</v>
      </c>
      <c r="H1447" s="14">
        <v>0</v>
      </c>
      <c r="I1447" s="14">
        <v>0</v>
      </c>
      <c r="J1447" s="209">
        <v>0</v>
      </c>
      <c r="K1447" s="14">
        <f t="shared" si="1452"/>
        <v>0</v>
      </c>
      <c r="L1447" s="209">
        <v>0</v>
      </c>
      <c r="M1447" s="14">
        <f t="shared" si="1434"/>
        <v>0</v>
      </c>
      <c r="N1447"/>
    </row>
    <row r="1448" spans="2:15" ht="18" x14ac:dyDescent="0.25">
      <c r="B1448" s="2" t="str">
        <f t="shared" si="1433"/>
        <v>a</v>
      </c>
      <c r="C1448" s="28" t="s">
        <v>0</v>
      </c>
      <c r="D1448" s="29" t="s">
        <v>7</v>
      </c>
      <c r="E1448" s="15">
        <f t="shared" ref="E1448" si="1454">E1449+E1450+E1451+E1452+E1453+E1454+E1455</f>
        <v>20000</v>
      </c>
      <c r="F1448" s="15">
        <f t="shared" ref="F1448:I1448" si="1455">F1449+F1450+F1451+F1452+F1453+F1454+F1455</f>
        <v>25000</v>
      </c>
      <c r="G1448" s="15">
        <f t="shared" si="1455"/>
        <v>24529.847730000001</v>
      </c>
      <c r="H1448" s="15">
        <f t="shared" si="1455"/>
        <v>25370</v>
      </c>
      <c r="I1448" s="15">
        <f t="shared" si="1455"/>
        <v>20000</v>
      </c>
      <c r="J1448" s="210">
        <f>J1449+J1450+J1451+J1452+J1453+J1454+J1455</f>
        <v>21500</v>
      </c>
      <c r="K1448" s="15">
        <f t="shared" si="1452"/>
        <v>1500</v>
      </c>
      <c r="L1448" s="210">
        <f t="shared" ref="L1448" si="1456">L1449+L1450+L1451+L1452+L1453+L1454+L1455</f>
        <v>25370</v>
      </c>
      <c r="M1448" s="15">
        <f t="shared" si="1434"/>
        <v>3870</v>
      </c>
    </row>
    <row r="1449" spans="2:15" ht="15.75" hidden="1" x14ac:dyDescent="0.25">
      <c r="B1449" s="2" t="str">
        <f t="shared" si="1433"/>
        <v>b</v>
      </c>
      <c r="C1449" s="8" t="s">
        <v>0</v>
      </c>
      <c r="D1449" s="9" t="s">
        <v>8</v>
      </c>
      <c r="E1449" s="16">
        <v>0</v>
      </c>
      <c r="F1449" s="16">
        <v>0</v>
      </c>
      <c r="G1449" s="16">
        <v>0</v>
      </c>
      <c r="H1449" s="16">
        <v>0</v>
      </c>
      <c r="I1449" s="16">
        <v>0</v>
      </c>
      <c r="J1449" s="211">
        <v>0</v>
      </c>
      <c r="K1449" s="16">
        <f t="shared" si="1452"/>
        <v>0</v>
      </c>
      <c r="L1449" s="211">
        <v>0</v>
      </c>
      <c r="M1449" s="16">
        <f t="shared" si="1434"/>
        <v>0</v>
      </c>
      <c r="N1449"/>
    </row>
    <row r="1450" spans="2:15" ht="15.75" hidden="1" x14ac:dyDescent="0.25">
      <c r="B1450" s="2" t="str">
        <f t="shared" si="1433"/>
        <v>b</v>
      </c>
      <c r="C1450" s="8" t="s">
        <v>0</v>
      </c>
      <c r="D1450" s="9" t="s">
        <v>9</v>
      </c>
      <c r="E1450" s="16">
        <v>0</v>
      </c>
      <c r="F1450" s="16">
        <v>0</v>
      </c>
      <c r="G1450" s="16">
        <v>0</v>
      </c>
      <c r="H1450" s="16">
        <v>0</v>
      </c>
      <c r="I1450" s="16">
        <v>0</v>
      </c>
      <c r="J1450" s="211">
        <v>0</v>
      </c>
      <c r="K1450" s="16">
        <f t="shared" si="1452"/>
        <v>0</v>
      </c>
      <c r="L1450" s="211">
        <v>0</v>
      </c>
      <c r="M1450" s="16">
        <f t="shared" si="1434"/>
        <v>0</v>
      </c>
      <c r="N1450"/>
    </row>
    <row r="1451" spans="2:15" ht="15.75" hidden="1" x14ac:dyDescent="0.25">
      <c r="B1451" s="2" t="str">
        <f t="shared" si="1433"/>
        <v>b</v>
      </c>
      <c r="C1451" s="8" t="s">
        <v>0</v>
      </c>
      <c r="D1451" s="9" t="s">
        <v>10</v>
      </c>
      <c r="E1451" s="16">
        <v>0</v>
      </c>
      <c r="F1451" s="16">
        <v>0</v>
      </c>
      <c r="G1451" s="16">
        <v>0</v>
      </c>
      <c r="H1451" s="16">
        <v>0</v>
      </c>
      <c r="I1451" s="16">
        <v>0</v>
      </c>
      <c r="J1451" s="211">
        <v>0</v>
      </c>
      <c r="K1451" s="16">
        <f t="shared" si="1452"/>
        <v>0</v>
      </c>
      <c r="L1451" s="211">
        <v>0</v>
      </c>
      <c r="M1451" s="16">
        <f t="shared" si="1434"/>
        <v>0</v>
      </c>
      <c r="N1451"/>
    </row>
    <row r="1452" spans="2:15" ht="15.75" hidden="1" x14ac:dyDescent="0.25">
      <c r="B1452" s="2" t="str">
        <f t="shared" si="1433"/>
        <v>b</v>
      </c>
      <c r="C1452" s="8" t="s">
        <v>0</v>
      </c>
      <c r="D1452" s="9" t="s">
        <v>11</v>
      </c>
      <c r="E1452" s="16">
        <v>0</v>
      </c>
      <c r="F1452" s="16">
        <v>0</v>
      </c>
      <c r="G1452" s="16">
        <v>0</v>
      </c>
      <c r="H1452" s="16">
        <v>0</v>
      </c>
      <c r="I1452" s="16">
        <v>0</v>
      </c>
      <c r="J1452" s="211">
        <v>0</v>
      </c>
      <c r="K1452" s="16">
        <f t="shared" si="1452"/>
        <v>0</v>
      </c>
      <c r="L1452" s="211">
        <v>0</v>
      </c>
      <c r="M1452" s="16">
        <f t="shared" si="1434"/>
        <v>0</v>
      </c>
      <c r="N1452"/>
    </row>
    <row r="1453" spans="2:15" ht="15.75" hidden="1" x14ac:dyDescent="0.25">
      <c r="B1453" s="2" t="str">
        <f t="shared" si="1433"/>
        <v>b</v>
      </c>
      <c r="C1453" s="8" t="s">
        <v>0</v>
      </c>
      <c r="D1453" s="9" t="s">
        <v>12</v>
      </c>
      <c r="E1453" s="16">
        <v>0</v>
      </c>
      <c r="F1453" s="16">
        <v>0</v>
      </c>
      <c r="G1453" s="16">
        <v>0</v>
      </c>
      <c r="H1453" s="16">
        <v>0</v>
      </c>
      <c r="I1453" s="16">
        <v>0</v>
      </c>
      <c r="J1453" s="211">
        <v>0</v>
      </c>
      <c r="K1453" s="16">
        <f t="shared" si="1452"/>
        <v>0</v>
      </c>
      <c r="L1453" s="211">
        <v>0</v>
      </c>
      <c r="M1453" s="16">
        <f t="shared" si="1434"/>
        <v>0</v>
      </c>
      <c r="N1453"/>
    </row>
    <row r="1454" spans="2:15" ht="18" x14ac:dyDescent="0.25">
      <c r="B1454" s="2" t="str">
        <f t="shared" si="1433"/>
        <v>a</v>
      </c>
      <c r="C1454" s="30" t="s">
        <v>0</v>
      </c>
      <c r="D1454" s="31" t="s">
        <v>13</v>
      </c>
      <c r="E1454" s="16">
        <v>20000</v>
      </c>
      <c r="F1454" s="16">
        <v>25000</v>
      </c>
      <c r="G1454" s="16">
        <v>24529.847730000001</v>
      </c>
      <c r="H1454" s="16">
        <v>25370</v>
      </c>
      <c r="I1454" s="16">
        <v>20000</v>
      </c>
      <c r="J1454" s="211">
        <f>20000+1500</f>
        <v>21500</v>
      </c>
      <c r="K1454" s="16">
        <f t="shared" si="1452"/>
        <v>1500</v>
      </c>
      <c r="L1454" s="211">
        <v>25370</v>
      </c>
      <c r="M1454" s="16">
        <f t="shared" si="1434"/>
        <v>3870</v>
      </c>
    </row>
    <row r="1455" spans="2:15" ht="15.75" hidden="1" x14ac:dyDescent="0.25">
      <c r="B1455" s="2" t="str">
        <f t="shared" si="1433"/>
        <v>b</v>
      </c>
      <c r="C1455" s="8" t="s">
        <v>0</v>
      </c>
      <c r="D1455" s="9" t="s">
        <v>14</v>
      </c>
      <c r="E1455" s="16">
        <f t="shared" ref="E1455" si="1457">E1456+E1457</f>
        <v>0</v>
      </c>
      <c r="F1455" s="16">
        <f t="shared" ref="F1455:I1455" si="1458">F1456+F1457</f>
        <v>0</v>
      </c>
      <c r="G1455" s="16">
        <f t="shared" si="1458"/>
        <v>0</v>
      </c>
      <c r="H1455" s="16">
        <f t="shared" si="1458"/>
        <v>0</v>
      </c>
      <c r="I1455" s="16">
        <f t="shared" si="1458"/>
        <v>0</v>
      </c>
      <c r="J1455" s="211">
        <f>J1456+J1457</f>
        <v>0</v>
      </c>
      <c r="K1455" s="16">
        <f t="shared" si="1452"/>
        <v>0</v>
      </c>
      <c r="L1455" s="211">
        <f t="shared" ref="L1455" si="1459">L1456+L1457</f>
        <v>0</v>
      </c>
      <c r="M1455" s="16">
        <f t="shared" si="1434"/>
        <v>0</v>
      </c>
      <c r="N1455"/>
    </row>
    <row r="1456" spans="2:15" ht="30" hidden="1" x14ac:dyDescent="0.25">
      <c r="B1456" s="2" t="str">
        <f t="shared" si="1433"/>
        <v>b</v>
      </c>
      <c r="C1456" s="10" t="s">
        <v>0</v>
      </c>
      <c r="D1456" s="11" t="s">
        <v>15</v>
      </c>
      <c r="E1456" s="17">
        <v>0</v>
      </c>
      <c r="F1456" s="17">
        <v>0</v>
      </c>
      <c r="G1456" s="17">
        <v>0</v>
      </c>
      <c r="H1456" s="17">
        <v>0</v>
      </c>
      <c r="I1456" s="17">
        <v>0</v>
      </c>
      <c r="J1456" s="212">
        <v>0</v>
      </c>
      <c r="K1456" s="17">
        <f t="shared" si="1452"/>
        <v>0</v>
      </c>
      <c r="L1456" s="212">
        <v>0</v>
      </c>
      <c r="M1456" s="17">
        <f t="shared" si="1434"/>
        <v>0</v>
      </c>
      <c r="N1456"/>
    </row>
    <row r="1457" spans="2:15" ht="30" hidden="1" x14ac:dyDescent="0.25">
      <c r="B1457" s="2" t="str">
        <f t="shared" si="1433"/>
        <v>b</v>
      </c>
      <c r="C1457" s="10" t="s">
        <v>0</v>
      </c>
      <c r="D1457" s="11" t="s">
        <v>16</v>
      </c>
      <c r="E1457" s="17">
        <v>0</v>
      </c>
      <c r="F1457" s="17">
        <v>0</v>
      </c>
      <c r="G1457" s="17">
        <v>0</v>
      </c>
      <c r="H1457" s="17">
        <v>0</v>
      </c>
      <c r="I1457" s="17">
        <v>0</v>
      </c>
      <c r="J1457" s="212">
        <v>0</v>
      </c>
      <c r="K1457" s="17">
        <f t="shared" si="1452"/>
        <v>0</v>
      </c>
      <c r="L1457" s="212">
        <v>0</v>
      </c>
      <c r="M1457" s="17">
        <f t="shared" si="1434"/>
        <v>0</v>
      </c>
      <c r="N1457"/>
    </row>
    <row r="1458" spans="2:15" ht="15.75" hidden="1" x14ac:dyDescent="0.25">
      <c r="B1458" s="2" t="str">
        <f t="shared" si="1433"/>
        <v>b</v>
      </c>
      <c r="C1458" s="6" t="s">
        <v>0</v>
      </c>
      <c r="D1458" s="7" t="s">
        <v>17</v>
      </c>
      <c r="E1458" s="15">
        <v>0</v>
      </c>
      <c r="F1458" s="15">
        <v>0</v>
      </c>
      <c r="G1458" s="15">
        <v>0</v>
      </c>
      <c r="H1458" s="15">
        <v>0</v>
      </c>
      <c r="I1458" s="15">
        <v>0</v>
      </c>
      <c r="J1458" s="210">
        <v>0</v>
      </c>
      <c r="K1458" s="15">
        <f t="shared" si="1452"/>
        <v>0</v>
      </c>
      <c r="L1458" s="210">
        <v>0</v>
      </c>
      <c r="M1458" s="15">
        <f t="shared" si="1434"/>
        <v>0</v>
      </c>
      <c r="N1458"/>
    </row>
    <row r="1459" spans="2:15" ht="15.75" hidden="1" x14ac:dyDescent="0.25">
      <c r="B1459" s="2" t="str">
        <f t="shared" si="1433"/>
        <v>b</v>
      </c>
      <c r="C1459" s="6" t="s">
        <v>0</v>
      </c>
      <c r="D1459" s="7" t="s">
        <v>18</v>
      </c>
      <c r="E1459" s="15">
        <v>0</v>
      </c>
      <c r="F1459" s="15">
        <v>0</v>
      </c>
      <c r="G1459" s="15">
        <v>0</v>
      </c>
      <c r="H1459" s="15">
        <v>0</v>
      </c>
      <c r="I1459" s="15">
        <v>0</v>
      </c>
      <c r="J1459" s="210">
        <v>0</v>
      </c>
      <c r="K1459" s="15">
        <f t="shared" si="1452"/>
        <v>0</v>
      </c>
      <c r="L1459" s="210">
        <v>0</v>
      </c>
      <c r="M1459" s="15">
        <f t="shared" si="1434"/>
        <v>0</v>
      </c>
      <c r="N1459"/>
    </row>
    <row r="1460" spans="2:15" ht="15.75" hidden="1" x14ac:dyDescent="0.25">
      <c r="B1460" s="2" t="str">
        <f t="shared" si="1433"/>
        <v>b</v>
      </c>
      <c r="C1460" s="6" t="s">
        <v>0</v>
      </c>
      <c r="D1460" s="7" t="s">
        <v>19</v>
      </c>
      <c r="E1460" s="15">
        <v>0</v>
      </c>
      <c r="F1460" s="15">
        <v>0</v>
      </c>
      <c r="G1460" s="15">
        <v>0</v>
      </c>
      <c r="H1460" s="15">
        <v>0</v>
      </c>
      <c r="I1460" s="15">
        <v>0</v>
      </c>
      <c r="J1460" s="210">
        <v>0</v>
      </c>
      <c r="K1460" s="15">
        <f t="shared" si="1452"/>
        <v>0</v>
      </c>
      <c r="L1460" s="210">
        <v>0</v>
      </c>
      <c r="M1460" s="15">
        <f t="shared" si="1434"/>
        <v>0</v>
      </c>
      <c r="N1460"/>
    </row>
    <row r="1461" spans="2:15" ht="36" x14ac:dyDescent="0.25">
      <c r="B1461" s="2" t="str">
        <f t="shared" si="1433"/>
        <v>a</v>
      </c>
      <c r="C1461" s="24" t="s">
        <v>181</v>
      </c>
      <c r="D1461" s="25" t="s">
        <v>182</v>
      </c>
      <c r="E1461" s="13">
        <f t="shared" ref="E1461" si="1460">E1464+E1474+E1475+E1476</f>
        <v>1000</v>
      </c>
      <c r="F1461" s="13">
        <f t="shared" ref="F1461:I1461" si="1461">F1464+F1474+F1475+F1476</f>
        <v>1000</v>
      </c>
      <c r="G1461" s="13">
        <f t="shared" si="1461"/>
        <v>554.37487999999996</v>
      </c>
      <c r="H1461" s="13">
        <f t="shared" si="1461"/>
        <v>1000</v>
      </c>
      <c r="I1461" s="13">
        <f t="shared" si="1461"/>
        <v>1000</v>
      </c>
      <c r="J1461" s="208">
        <f>J1464+J1474+J1475+J1476</f>
        <v>1000</v>
      </c>
      <c r="K1461" s="13">
        <f t="shared" si="1452"/>
        <v>0</v>
      </c>
      <c r="L1461" s="208">
        <f t="shared" ref="L1461" si="1462">L1464+L1474+L1475+L1476</f>
        <v>1000</v>
      </c>
      <c r="M1461" s="13">
        <f t="shared" si="1434"/>
        <v>0</v>
      </c>
      <c r="O1461" s="2" t="s">
        <v>577</v>
      </c>
    </row>
    <row r="1462" spans="2:15" ht="15.75" hidden="1" x14ac:dyDescent="0.25">
      <c r="B1462" s="2" t="str">
        <f t="shared" si="1433"/>
        <v>b</v>
      </c>
      <c r="C1462" s="4" t="s">
        <v>0</v>
      </c>
      <c r="D1462" s="5" t="s">
        <v>5</v>
      </c>
      <c r="E1462" s="14">
        <v>0</v>
      </c>
      <c r="F1462" s="14">
        <v>0</v>
      </c>
      <c r="G1462" s="14">
        <v>0</v>
      </c>
      <c r="H1462" s="14">
        <v>0</v>
      </c>
      <c r="I1462" s="14">
        <v>0</v>
      </c>
      <c r="J1462" s="209">
        <v>0</v>
      </c>
      <c r="K1462" s="14">
        <f t="shared" si="1452"/>
        <v>0</v>
      </c>
      <c r="L1462" s="209">
        <v>0</v>
      </c>
      <c r="M1462" s="14">
        <f t="shared" si="1434"/>
        <v>0</v>
      </c>
      <c r="N1462"/>
    </row>
    <row r="1463" spans="2:15" ht="15.75" hidden="1" x14ac:dyDescent="0.25">
      <c r="B1463" s="2" t="str">
        <f t="shared" si="1433"/>
        <v>b</v>
      </c>
      <c r="C1463" s="4" t="s">
        <v>0</v>
      </c>
      <c r="D1463" s="5" t="s">
        <v>6</v>
      </c>
      <c r="E1463" s="14">
        <v>0</v>
      </c>
      <c r="F1463" s="14">
        <v>0</v>
      </c>
      <c r="G1463" s="14">
        <v>0</v>
      </c>
      <c r="H1463" s="14">
        <v>0</v>
      </c>
      <c r="I1463" s="14">
        <v>0</v>
      </c>
      <c r="J1463" s="209">
        <v>0</v>
      </c>
      <c r="K1463" s="14">
        <f t="shared" si="1452"/>
        <v>0</v>
      </c>
      <c r="L1463" s="209">
        <v>0</v>
      </c>
      <c r="M1463" s="14">
        <f t="shared" si="1434"/>
        <v>0</v>
      </c>
      <c r="N1463"/>
    </row>
    <row r="1464" spans="2:15" ht="18" x14ac:dyDescent="0.25">
      <c r="B1464" s="2" t="str">
        <f t="shared" si="1433"/>
        <v>a</v>
      </c>
      <c r="C1464" s="28" t="s">
        <v>0</v>
      </c>
      <c r="D1464" s="29" t="s">
        <v>7</v>
      </c>
      <c r="E1464" s="15">
        <f t="shared" ref="E1464" si="1463">E1465+E1466+E1467+E1468+E1469+E1470+E1471</f>
        <v>1000</v>
      </c>
      <c r="F1464" s="15">
        <f t="shared" ref="F1464:I1464" si="1464">F1465+F1466+F1467+F1468+F1469+F1470+F1471</f>
        <v>1000</v>
      </c>
      <c r="G1464" s="15">
        <f t="shared" si="1464"/>
        <v>554.37487999999996</v>
      </c>
      <c r="H1464" s="15">
        <f t="shared" si="1464"/>
        <v>1000</v>
      </c>
      <c r="I1464" s="15">
        <f t="shared" si="1464"/>
        <v>1000</v>
      </c>
      <c r="J1464" s="210">
        <f>J1465+J1466+J1467+J1468+J1469+J1470+J1471</f>
        <v>1000</v>
      </c>
      <c r="K1464" s="15">
        <f t="shared" si="1452"/>
        <v>0</v>
      </c>
      <c r="L1464" s="210">
        <f t="shared" ref="L1464" si="1465">L1465+L1466+L1467+L1468+L1469+L1470+L1471</f>
        <v>1000</v>
      </c>
      <c r="M1464" s="15">
        <f t="shared" si="1434"/>
        <v>0</v>
      </c>
    </row>
    <row r="1465" spans="2:15" ht="15.75" hidden="1" x14ac:dyDescent="0.25">
      <c r="B1465" s="2" t="str">
        <f t="shared" si="1433"/>
        <v>b</v>
      </c>
      <c r="C1465" s="8" t="s">
        <v>0</v>
      </c>
      <c r="D1465" s="9" t="s">
        <v>8</v>
      </c>
      <c r="E1465" s="16">
        <v>0</v>
      </c>
      <c r="F1465" s="16">
        <v>0</v>
      </c>
      <c r="G1465" s="16">
        <v>0</v>
      </c>
      <c r="H1465" s="16">
        <v>0</v>
      </c>
      <c r="I1465" s="16">
        <v>0</v>
      </c>
      <c r="J1465" s="211">
        <v>0</v>
      </c>
      <c r="K1465" s="16">
        <f t="shared" si="1452"/>
        <v>0</v>
      </c>
      <c r="L1465" s="211">
        <v>0</v>
      </c>
      <c r="M1465" s="16">
        <f t="shared" si="1434"/>
        <v>0</v>
      </c>
      <c r="N1465"/>
    </row>
    <row r="1466" spans="2:15" ht="18" x14ac:dyDescent="0.25">
      <c r="B1466" s="2" t="str">
        <f t="shared" si="1433"/>
        <v>a</v>
      </c>
      <c r="C1466" s="30" t="s">
        <v>0</v>
      </c>
      <c r="D1466" s="31" t="s">
        <v>9</v>
      </c>
      <c r="E1466" s="16">
        <v>1000</v>
      </c>
      <c r="F1466" s="16">
        <v>1000</v>
      </c>
      <c r="G1466" s="16">
        <v>554.37487999999996</v>
      </c>
      <c r="H1466" s="16">
        <v>1000</v>
      </c>
      <c r="I1466" s="16">
        <v>1000</v>
      </c>
      <c r="J1466" s="211">
        <v>1000</v>
      </c>
      <c r="K1466" s="16">
        <f t="shared" si="1452"/>
        <v>0</v>
      </c>
      <c r="L1466" s="211">
        <v>1000</v>
      </c>
      <c r="M1466" s="16">
        <f t="shared" si="1434"/>
        <v>0</v>
      </c>
    </row>
    <row r="1467" spans="2:15" ht="15.75" hidden="1" x14ac:dyDescent="0.25">
      <c r="B1467" s="2" t="str">
        <f t="shared" si="1433"/>
        <v>b</v>
      </c>
      <c r="C1467" s="8" t="s">
        <v>0</v>
      </c>
      <c r="D1467" s="9" t="s">
        <v>10</v>
      </c>
      <c r="E1467" s="16">
        <v>0</v>
      </c>
      <c r="F1467" s="16">
        <v>0</v>
      </c>
      <c r="G1467" s="16">
        <v>0</v>
      </c>
      <c r="H1467" s="16">
        <v>0</v>
      </c>
      <c r="I1467" s="16">
        <v>0</v>
      </c>
      <c r="J1467" s="211">
        <v>0</v>
      </c>
      <c r="K1467" s="16">
        <f t="shared" si="1452"/>
        <v>0</v>
      </c>
      <c r="L1467" s="211">
        <v>0</v>
      </c>
      <c r="M1467" s="16">
        <f t="shared" si="1434"/>
        <v>0</v>
      </c>
      <c r="N1467"/>
    </row>
    <row r="1468" spans="2:15" ht="15.75" hidden="1" x14ac:dyDescent="0.25">
      <c r="B1468" s="2" t="str">
        <f t="shared" si="1433"/>
        <v>b</v>
      </c>
      <c r="C1468" s="8" t="s">
        <v>0</v>
      </c>
      <c r="D1468" s="9" t="s">
        <v>11</v>
      </c>
      <c r="E1468" s="16">
        <v>0</v>
      </c>
      <c r="F1468" s="16">
        <v>0</v>
      </c>
      <c r="G1468" s="16">
        <v>0</v>
      </c>
      <c r="H1468" s="16">
        <v>0</v>
      </c>
      <c r="I1468" s="16">
        <v>0</v>
      </c>
      <c r="J1468" s="211">
        <v>0</v>
      </c>
      <c r="K1468" s="16">
        <f t="shared" si="1452"/>
        <v>0</v>
      </c>
      <c r="L1468" s="211">
        <v>0</v>
      </c>
      <c r="M1468" s="16">
        <f t="shared" si="1434"/>
        <v>0</v>
      </c>
      <c r="N1468"/>
    </row>
    <row r="1469" spans="2:15" ht="15.75" hidden="1" x14ac:dyDescent="0.25">
      <c r="B1469" s="2" t="str">
        <f t="shared" si="1433"/>
        <v>b</v>
      </c>
      <c r="C1469" s="8" t="s">
        <v>0</v>
      </c>
      <c r="D1469" s="9" t="s">
        <v>12</v>
      </c>
      <c r="E1469" s="16">
        <v>0</v>
      </c>
      <c r="F1469" s="16">
        <v>0</v>
      </c>
      <c r="G1469" s="16">
        <v>0</v>
      </c>
      <c r="H1469" s="16">
        <v>0</v>
      </c>
      <c r="I1469" s="16">
        <v>0</v>
      </c>
      <c r="J1469" s="211">
        <v>0</v>
      </c>
      <c r="K1469" s="16">
        <f t="shared" si="1452"/>
        <v>0</v>
      </c>
      <c r="L1469" s="211">
        <v>0</v>
      </c>
      <c r="M1469" s="16">
        <f t="shared" si="1434"/>
        <v>0</v>
      </c>
      <c r="N1469"/>
    </row>
    <row r="1470" spans="2:15" ht="15.75" hidden="1" x14ac:dyDescent="0.25">
      <c r="B1470" s="2" t="str">
        <f t="shared" si="1433"/>
        <v>b</v>
      </c>
      <c r="C1470" s="8" t="s">
        <v>0</v>
      </c>
      <c r="D1470" s="9" t="s">
        <v>13</v>
      </c>
      <c r="E1470" s="16">
        <v>0</v>
      </c>
      <c r="F1470" s="16">
        <v>0</v>
      </c>
      <c r="G1470" s="16">
        <v>0</v>
      </c>
      <c r="H1470" s="16">
        <v>0</v>
      </c>
      <c r="I1470" s="16">
        <v>0</v>
      </c>
      <c r="J1470" s="211">
        <v>0</v>
      </c>
      <c r="K1470" s="16">
        <f t="shared" si="1452"/>
        <v>0</v>
      </c>
      <c r="L1470" s="211">
        <v>0</v>
      </c>
      <c r="M1470" s="16">
        <f t="shared" si="1434"/>
        <v>0</v>
      </c>
      <c r="N1470"/>
    </row>
    <row r="1471" spans="2:15" ht="15.75" hidden="1" x14ac:dyDescent="0.25">
      <c r="B1471" s="2" t="str">
        <f t="shared" si="1433"/>
        <v>b</v>
      </c>
      <c r="C1471" s="8" t="s">
        <v>0</v>
      </c>
      <c r="D1471" s="9" t="s">
        <v>14</v>
      </c>
      <c r="E1471" s="16">
        <f t="shared" ref="E1471" si="1466">E1472+E1473</f>
        <v>0</v>
      </c>
      <c r="F1471" s="16">
        <f t="shared" ref="F1471:I1471" si="1467">F1472+F1473</f>
        <v>0</v>
      </c>
      <c r="G1471" s="16">
        <f t="shared" si="1467"/>
        <v>0</v>
      </c>
      <c r="H1471" s="16">
        <f t="shared" si="1467"/>
        <v>0</v>
      </c>
      <c r="I1471" s="16">
        <f t="shared" si="1467"/>
        <v>0</v>
      </c>
      <c r="J1471" s="211">
        <f>J1472+J1473</f>
        <v>0</v>
      </c>
      <c r="K1471" s="16">
        <f t="shared" si="1452"/>
        <v>0</v>
      </c>
      <c r="L1471" s="211">
        <f t="shared" ref="L1471" si="1468">L1472+L1473</f>
        <v>0</v>
      </c>
      <c r="M1471" s="16">
        <f t="shared" si="1434"/>
        <v>0</v>
      </c>
      <c r="N1471"/>
    </row>
    <row r="1472" spans="2:15" ht="30" hidden="1" x14ac:dyDescent="0.25">
      <c r="B1472" s="2" t="str">
        <f t="shared" si="1433"/>
        <v>b</v>
      </c>
      <c r="C1472" s="10" t="s">
        <v>0</v>
      </c>
      <c r="D1472" s="11" t="s">
        <v>15</v>
      </c>
      <c r="E1472" s="17">
        <v>0</v>
      </c>
      <c r="F1472" s="17">
        <v>0</v>
      </c>
      <c r="G1472" s="17">
        <v>0</v>
      </c>
      <c r="H1472" s="17">
        <v>0</v>
      </c>
      <c r="I1472" s="17">
        <v>0</v>
      </c>
      <c r="J1472" s="212">
        <v>0</v>
      </c>
      <c r="K1472" s="17">
        <f t="shared" si="1452"/>
        <v>0</v>
      </c>
      <c r="L1472" s="212">
        <v>0</v>
      </c>
      <c r="M1472" s="17">
        <f t="shared" si="1434"/>
        <v>0</v>
      </c>
      <c r="N1472"/>
    </row>
    <row r="1473" spans="2:15" ht="30" hidden="1" x14ac:dyDescent="0.25">
      <c r="B1473" s="2" t="str">
        <f t="shared" si="1433"/>
        <v>b</v>
      </c>
      <c r="C1473" s="10" t="s">
        <v>0</v>
      </c>
      <c r="D1473" s="11" t="s">
        <v>16</v>
      </c>
      <c r="E1473" s="17">
        <v>0</v>
      </c>
      <c r="F1473" s="17">
        <v>0</v>
      </c>
      <c r="G1473" s="17">
        <v>0</v>
      </c>
      <c r="H1473" s="17">
        <v>0</v>
      </c>
      <c r="I1473" s="17">
        <v>0</v>
      </c>
      <c r="J1473" s="212">
        <v>0</v>
      </c>
      <c r="K1473" s="17">
        <f t="shared" si="1452"/>
        <v>0</v>
      </c>
      <c r="L1473" s="212">
        <v>0</v>
      </c>
      <c r="M1473" s="17">
        <f t="shared" si="1434"/>
        <v>0</v>
      </c>
      <c r="N1473"/>
    </row>
    <row r="1474" spans="2:15" ht="15.75" hidden="1" x14ac:dyDescent="0.25">
      <c r="B1474" s="2" t="str">
        <f t="shared" si="1433"/>
        <v>b</v>
      </c>
      <c r="C1474" s="6" t="s">
        <v>0</v>
      </c>
      <c r="D1474" s="7" t="s">
        <v>17</v>
      </c>
      <c r="E1474" s="15">
        <v>0</v>
      </c>
      <c r="F1474" s="15">
        <v>0</v>
      </c>
      <c r="G1474" s="15">
        <v>0</v>
      </c>
      <c r="H1474" s="15">
        <v>0</v>
      </c>
      <c r="I1474" s="15">
        <v>0</v>
      </c>
      <c r="J1474" s="210">
        <v>0</v>
      </c>
      <c r="K1474" s="15">
        <f t="shared" si="1452"/>
        <v>0</v>
      </c>
      <c r="L1474" s="210">
        <v>0</v>
      </c>
      <c r="M1474" s="15">
        <f t="shared" si="1434"/>
        <v>0</v>
      </c>
      <c r="N1474"/>
    </row>
    <row r="1475" spans="2:15" ht="15.75" hidden="1" x14ac:dyDescent="0.25">
      <c r="B1475" s="2" t="str">
        <f t="shared" si="1433"/>
        <v>b</v>
      </c>
      <c r="C1475" s="6" t="s">
        <v>0</v>
      </c>
      <c r="D1475" s="7" t="s">
        <v>18</v>
      </c>
      <c r="E1475" s="15">
        <v>0</v>
      </c>
      <c r="F1475" s="15">
        <v>0</v>
      </c>
      <c r="G1475" s="15">
        <v>0</v>
      </c>
      <c r="H1475" s="15">
        <v>0</v>
      </c>
      <c r="I1475" s="15">
        <v>0</v>
      </c>
      <c r="J1475" s="210">
        <v>0</v>
      </c>
      <c r="K1475" s="15">
        <f t="shared" si="1452"/>
        <v>0</v>
      </c>
      <c r="L1475" s="210">
        <v>0</v>
      </c>
      <c r="M1475" s="15">
        <f t="shared" si="1434"/>
        <v>0</v>
      </c>
      <c r="N1475"/>
    </row>
    <row r="1476" spans="2:15" ht="15.75" hidden="1" x14ac:dyDescent="0.25">
      <c r="B1476" s="2" t="str">
        <f t="shared" si="1433"/>
        <v>b</v>
      </c>
      <c r="C1476" s="6" t="s">
        <v>0</v>
      </c>
      <c r="D1476" s="7" t="s">
        <v>19</v>
      </c>
      <c r="E1476" s="15">
        <v>0</v>
      </c>
      <c r="F1476" s="15">
        <v>0</v>
      </c>
      <c r="G1476" s="15">
        <v>0</v>
      </c>
      <c r="H1476" s="15">
        <v>0</v>
      </c>
      <c r="I1476" s="15">
        <v>0</v>
      </c>
      <c r="J1476" s="210">
        <v>0</v>
      </c>
      <c r="K1476" s="15">
        <f t="shared" si="1452"/>
        <v>0</v>
      </c>
      <c r="L1476" s="210">
        <v>0</v>
      </c>
      <c r="M1476" s="15">
        <f t="shared" si="1434"/>
        <v>0</v>
      </c>
      <c r="N1476"/>
    </row>
    <row r="1477" spans="2:15" ht="36" x14ac:dyDescent="0.25">
      <c r="B1477" s="2" t="str">
        <f t="shared" si="1433"/>
        <v>a</v>
      </c>
      <c r="C1477" s="24" t="s">
        <v>183</v>
      </c>
      <c r="D1477" s="25" t="s">
        <v>184</v>
      </c>
      <c r="E1477" s="13">
        <f t="shared" ref="E1477" si="1469">E1480+E1490+E1491+E1492</f>
        <v>20000</v>
      </c>
      <c r="F1477" s="13">
        <f t="shared" ref="F1477:I1477" si="1470">F1480+F1490+F1491+F1492</f>
        <v>15000</v>
      </c>
      <c r="G1477" s="13">
        <f t="shared" si="1470"/>
        <v>4520.3929700000008</v>
      </c>
      <c r="H1477" s="13">
        <f t="shared" si="1470"/>
        <v>20000</v>
      </c>
      <c r="I1477" s="13">
        <f t="shared" si="1470"/>
        <v>10000</v>
      </c>
      <c r="J1477" s="208">
        <f>J1480+J1490+J1491+J1492</f>
        <v>500</v>
      </c>
      <c r="K1477" s="13">
        <f t="shared" ref="K1477:K1508" si="1471">J1477-I1477</f>
        <v>-9500</v>
      </c>
      <c r="L1477" s="208">
        <f t="shared" ref="L1477" si="1472">L1480+L1490+L1491+L1492</f>
        <v>20000</v>
      </c>
      <c r="M1477" s="13">
        <f t="shared" si="1434"/>
        <v>19500</v>
      </c>
      <c r="N1477" s="42" t="s">
        <v>433</v>
      </c>
      <c r="O1477" s="2" t="s">
        <v>577</v>
      </c>
    </row>
    <row r="1478" spans="2:15" ht="15.75" hidden="1" x14ac:dyDescent="0.25">
      <c r="B1478" s="2" t="str">
        <f t="shared" ref="B1478:B1541" si="1473">IF((E1478+F1478+G1478+I1478++J1478+K1478+L1478)&gt;0,"a","b")</f>
        <v>b</v>
      </c>
      <c r="C1478" s="4" t="s">
        <v>0</v>
      </c>
      <c r="D1478" s="5" t="s">
        <v>5</v>
      </c>
      <c r="E1478" s="14">
        <v>0</v>
      </c>
      <c r="F1478" s="14">
        <v>0</v>
      </c>
      <c r="G1478" s="14">
        <v>0</v>
      </c>
      <c r="H1478" s="14">
        <v>0</v>
      </c>
      <c r="I1478" s="14">
        <v>0</v>
      </c>
      <c r="J1478" s="209">
        <v>0</v>
      </c>
      <c r="K1478" s="14">
        <f t="shared" si="1471"/>
        <v>0</v>
      </c>
      <c r="L1478" s="209">
        <v>0</v>
      </c>
      <c r="M1478" s="14">
        <f t="shared" ref="M1478:M1541" si="1474">L1478-J1478</f>
        <v>0</v>
      </c>
      <c r="N1478"/>
    </row>
    <row r="1479" spans="2:15" ht="18" x14ac:dyDescent="0.25">
      <c r="B1479" s="2" t="str">
        <f t="shared" si="1473"/>
        <v>a</v>
      </c>
      <c r="C1479" s="26" t="s">
        <v>0</v>
      </c>
      <c r="D1479" s="27" t="s">
        <v>6</v>
      </c>
      <c r="E1479" s="14">
        <v>4</v>
      </c>
      <c r="F1479" s="14">
        <v>4</v>
      </c>
      <c r="G1479" s="14">
        <v>4</v>
      </c>
      <c r="H1479" s="14">
        <v>4</v>
      </c>
      <c r="I1479" s="14">
        <v>4</v>
      </c>
      <c r="J1479" s="209">
        <v>0</v>
      </c>
      <c r="K1479" s="14">
        <f t="shared" si="1471"/>
        <v>-4</v>
      </c>
      <c r="L1479" s="209">
        <v>0</v>
      </c>
      <c r="M1479" s="14">
        <f t="shared" si="1474"/>
        <v>0</v>
      </c>
    </row>
    <row r="1480" spans="2:15" ht="18" x14ac:dyDescent="0.25">
      <c r="B1480" s="2" t="str">
        <f t="shared" si="1473"/>
        <v>a</v>
      </c>
      <c r="C1480" s="28" t="s">
        <v>0</v>
      </c>
      <c r="D1480" s="29" t="s">
        <v>7</v>
      </c>
      <c r="E1480" s="15">
        <f t="shared" ref="E1480" si="1475">E1481+E1482+E1483+E1484+E1485+E1486+E1487</f>
        <v>20000</v>
      </c>
      <c r="F1480" s="15">
        <f t="shared" ref="F1480:I1480" si="1476">F1481+F1482+F1483+F1484+F1485+F1486+F1487</f>
        <v>14976.4</v>
      </c>
      <c r="G1480" s="15">
        <f t="shared" si="1476"/>
        <v>4496.7929700000004</v>
      </c>
      <c r="H1480" s="15">
        <f t="shared" si="1476"/>
        <v>20000</v>
      </c>
      <c r="I1480" s="15">
        <f t="shared" si="1476"/>
        <v>10000</v>
      </c>
      <c r="J1480" s="210">
        <f>J1481+J1482+J1483+J1484+J1485+J1486+J1487</f>
        <v>500</v>
      </c>
      <c r="K1480" s="15">
        <f t="shared" si="1471"/>
        <v>-9500</v>
      </c>
      <c r="L1480" s="210">
        <f t="shared" ref="L1480" si="1477">L1481+L1482+L1483+L1484+L1485+L1486+L1487</f>
        <v>20000</v>
      </c>
      <c r="M1480" s="15">
        <f t="shared" si="1474"/>
        <v>19500</v>
      </c>
    </row>
    <row r="1481" spans="2:15" ht="15.75" hidden="1" x14ac:dyDescent="0.25">
      <c r="B1481" s="2" t="str">
        <f t="shared" si="1473"/>
        <v>b</v>
      </c>
      <c r="C1481" s="8" t="s">
        <v>0</v>
      </c>
      <c r="D1481" s="9" t="s">
        <v>8</v>
      </c>
      <c r="E1481" s="16">
        <v>0</v>
      </c>
      <c r="F1481" s="16">
        <v>0</v>
      </c>
      <c r="G1481" s="16">
        <v>0</v>
      </c>
      <c r="H1481" s="16">
        <v>0</v>
      </c>
      <c r="I1481" s="16">
        <v>0</v>
      </c>
      <c r="J1481" s="211">
        <v>0</v>
      </c>
      <c r="K1481" s="16">
        <f t="shared" si="1471"/>
        <v>0</v>
      </c>
      <c r="L1481" s="211">
        <v>0</v>
      </c>
      <c r="M1481" s="16">
        <f t="shared" si="1474"/>
        <v>0</v>
      </c>
      <c r="N1481"/>
    </row>
    <row r="1482" spans="2:15" ht="18" x14ac:dyDescent="0.25">
      <c r="B1482" s="2" t="str">
        <f t="shared" si="1473"/>
        <v>a</v>
      </c>
      <c r="C1482" s="30" t="s">
        <v>0</v>
      </c>
      <c r="D1482" s="31" t="s">
        <v>9</v>
      </c>
      <c r="E1482" s="16">
        <v>450</v>
      </c>
      <c r="F1482" s="16">
        <v>1000</v>
      </c>
      <c r="G1482" s="16">
        <v>84.260360000000006</v>
      </c>
      <c r="H1482" s="16">
        <v>1000</v>
      </c>
      <c r="I1482" s="16">
        <v>1000</v>
      </c>
      <c r="J1482" s="211">
        <v>500</v>
      </c>
      <c r="K1482" s="16">
        <f t="shared" si="1471"/>
        <v>-500</v>
      </c>
      <c r="L1482" s="211">
        <v>1000</v>
      </c>
      <c r="M1482" s="16">
        <f t="shared" si="1474"/>
        <v>500</v>
      </c>
    </row>
    <row r="1483" spans="2:15" ht="15.75" hidden="1" x14ac:dyDescent="0.25">
      <c r="B1483" s="2" t="str">
        <f t="shared" si="1473"/>
        <v>b</v>
      </c>
      <c r="C1483" s="8" t="s">
        <v>0</v>
      </c>
      <c r="D1483" s="9" t="s">
        <v>10</v>
      </c>
      <c r="E1483" s="16">
        <v>0</v>
      </c>
      <c r="F1483" s="16">
        <v>0</v>
      </c>
      <c r="G1483" s="16">
        <v>0</v>
      </c>
      <c r="H1483" s="16">
        <v>0</v>
      </c>
      <c r="I1483" s="16">
        <v>0</v>
      </c>
      <c r="J1483" s="211">
        <v>0</v>
      </c>
      <c r="K1483" s="16">
        <f t="shared" si="1471"/>
        <v>0</v>
      </c>
      <c r="L1483" s="211">
        <v>0</v>
      </c>
      <c r="M1483" s="16">
        <f t="shared" si="1474"/>
        <v>0</v>
      </c>
      <c r="N1483"/>
    </row>
    <row r="1484" spans="2:15" ht="15.75" hidden="1" x14ac:dyDescent="0.25">
      <c r="B1484" s="2" t="str">
        <f t="shared" si="1473"/>
        <v>b</v>
      </c>
      <c r="C1484" s="8" t="s">
        <v>0</v>
      </c>
      <c r="D1484" s="9" t="s">
        <v>11</v>
      </c>
      <c r="E1484" s="16">
        <v>0</v>
      </c>
      <c r="F1484" s="16">
        <v>0</v>
      </c>
      <c r="G1484" s="16">
        <v>0</v>
      </c>
      <c r="H1484" s="16">
        <v>0</v>
      </c>
      <c r="I1484" s="16">
        <v>0</v>
      </c>
      <c r="J1484" s="211">
        <v>0</v>
      </c>
      <c r="K1484" s="16">
        <f t="shared" si="1471"/>
        <v>0</v>
      </c>
      <c r="L1484" s="211">
        <v>0</v>
      </c>
      <c r="M1484" s="16">
        <f t="shared" si="1474"/>
        <v>0</v>
      </c>
      <c r="N1484"/>
    </row>
    <row r="1485" spans="2:15" ht="15.75" hidden="1" x14ac:dyDescent="0.25">
      <c r="B1485" s="2" t="str">
        <f t="shared" si="1473"/>
        <v>b</v>
      </c>
      <c r="C1485" s="8" t="s">
        <v>0</v>
      </c>
      <c r="D1485" s="9" t="s">
        <v>12</v>
      </c>
      <c r="E1485" s="16">
        <v>0</v>
      </c>
      <c r="F1485" s="16">
        <v>0</v>
      </c>
      <c r="G1485" s="16">
        <v>0</v>
      </c>
      <c r="H1485" s="16">
        <v>0</v>
      </c>
      <c r="I1485" s="16">
        <v>0</v>
      </c>
      <c r="J1485" s="211">
        <v>0</v>
      </c>
      <c r="K1485" s="16">
        <f t="shared" si="1471"/>
        <v>0</v>
      </c>
      <c r="L1485" s="211">
        <v>0</v>
      </c>
      <c r="M1485" s="16">
        <f t="shared" si="1474"/>
        <v>0</v>
      </c>
      <c r="N1485"/>
    </row>
    <row r="1486" spans="2:15" ht="18" x14ac:dyDescent="0.25">
      <c r="B1486" s="2" t="str">
        <f t="shared" si="1473"/>
        <v>a</v>
      </c>
      <c r="C1486" s="30" t="s">
        <v>0</v>
      </c>
      <c r="D1486" s="31" t="s">
        <v>13</v>
      </c>
      <c r="E1486" s="16">
        <v>19550</v>
      </c>
      <c r="F1486" s="16">
        <v>13976.4</v>
      </c>
      <c r="G1486" s="16">
        <v>4412.5326100000002</v>
      </c>
      <c r="H1486" s="16">
        <v>19000</v>
      </c>
      <c r="I1486" s="16">
        <v>9000</v>
      </c>
      <c r="J1486" s="211">
        <v>0</v>
      </c>
      <c r="K1486" s="16">
        <f t="shared" si="1471"/>
        <v>-9000</v>
      </c>
      <c r="L1486" s="211">
        <v>19000</v>
      </c>
      <c r="M1486" s="16">
        <f t="shared" si="1474"/>
        <v>19000</v>
      </c>
    </row>
    <row r="1487" spans="2:15" ht="15.75" hidden="1" x14ac:dyDescent="0.25">
      <c r="B1487" s="2" t="str">
        <f t="shared" si="1473"/>
        <v>b</v>
      </c>
      <c r="C1487" s="8" t="s">
        <v>0</v>
      </c>
      <c r="D1487" s="9" t="s">
        <v>14</v>
      </c>
      <c r="E1487" s="16">
        <f t="shared" ref="E1487" si="1478">E1488+E1489</f>
        <v>0</v>
      </c>
      <c r="F1487" s="16">
        <f t="shared" ref="F1487:I1487" si="1479">F1488+F1489</f>
        <v>0</v>
      </c>
      <c r="G1487" s="16">
        <f t="shared" si="1479"/>
        <v>0</v>
      </c>
      <c r="H1487" s="16">
        <f t="shared" si="1479"/>
        <v>0</v>
      </c>
      <c r="I1487" s="16">
        <f t="shared" si="1479"/>
        <v>0</v>
      </c>
      <c r="J1487" s="211">
        <f>J1488+J1489</f>
        <v>0</v>
      </c>
      <c r="K1487" s="16">
        <f t="shared" si="1471"/>
        <v>0</v>
      </c>
      <c r="L1487" s="211">
        <f t="shared" ref="L1487" si="1480">L1488+L1489</f>
        <v>0</v>
      </c>
      <c r="M1487" s="16">
        <f t="shared" si="1474"/>
        <v>0</v>
      </c>
      <c r="N1487"/>
    </row>
    <row r="1488" spans="2:15" ht="30" hidden="1" x14ac:dyDescent="0.25">
      <c r="B1488" s="2" t="str">
        <f t="shared" si="1473"/>
        <v>b</v>
      </c>
      <c r="C1488" s="10" t="s">
        <v>0</v>
      </c>
      <c r="D1488" s="11" t="s">
        <v>15</v>
      </c>
      <c r="E1488" s="17">
        <v>0</v>
      </c>
      <c r="F1488" s="17">
        <v>0</v>
      </c>
      <c r="G1488" s="17">
        <v>0</v>
      </c>
      <c r="H1488" s="17">
        <v>0</v>
      </c>
      <c r="I1488" s="17">
        <v>0</v>
      </c>
      <c r="J1488" s="212">
        <v>0</v>
      </c>
      <c r="K1488" s="17">
        <f t="shared" si="1471"/>
        <v>0</v>
      </c>
      <c r="L1488" s="212">
        <v>0</v>
      </c>
      <c r="M1488" s="17">
        <f t="shared" si="1474"/>
        <v>0</v>
      </c>
      <c r="N1488"/>
    </row>
    <row r="1489" spans="2:15" ht="30" hidden="1" x14ac:dyDescent="0.25">
      <c r="B1489" s="2" t="str">
        <f t="shared" si="1473"/>
        <v>b</v>
      </c>
      <c r="C1489" s="10" t="s">
        <v>0</v>
      </c>
      <c r="D1489" s="11" t="s">
        <v>16</v>
      </c>
      <c r="E1489" s="17">
        <v>0</v>
      </c>
      <c r="F1489" s="17">
        <v>0</v>
      </c>
      <c r="G1489" s="17">
        <v>0</v>
      </c>
      <c r="H1489" s="17">
        <v>0</v>
      </c>
      <c r="I1489" s="17">
        <v>0</v>
      </c>
      <c r="J1489" s="212">
        <v>0</v>
      </c>
      <c r="K1489" s="17">
        <f t="shared" si="1471"/>
        <v>0</v>
      </c>
      <c r="L1489" s="212">
        <v>0</v>
      </c>
      <c r="M1489" s="17">
        <f t="shared" si="1474"/>
        <v>0</v>
      </c>
      <c r="N1489"/>
    </row>
    <row r="1490" spans="2:15" ht="15.75" x14ac:dyDescent="0.25">
      <c r="B1490" s="2" t="str">
        <f t="shared" si="1473"/>
        <v>a</v>
      </c>
      <c r="C1490" s="6" t="s">
        <v>0</v>
      </c>
      <c r="D1490" s="7" t="s">
        <v>17</v>
      </c>
      <c r="E1490" s="15">
        <v>0</v>
      </c>
      <c r="F1490" s="15">
        <v>23.6</v>
      </c>
      <c r="G1490" s="15">
        <v>23.6</v>
      </c>
      <c r="H1490" s="15">
        <v>0</v>
      </c>
      <c r="I1490" s="15">
        <v>0</v>
      </c>
      <c r="J1490" s="210">
        <v>0</v>
      </c>
      <c r="K1490" s="15">
        <f t="shared" si="1471"/>
        <v>0</v>
      </c>
      <c r="L1490" s="210">
        <v>0</v>
      </c>
      <c r="M1490" s="15">
        <f t="shared" si="1474"/>
        <v>0</v>
      </c>
    </row>
    <row r="1491" spans="2:15" ht="15.75" hidden="1" x14ac:dyDescent="0.25">
      <c r="B1491" s="2" t="str">
        <f t="shared" si="1473"/>
        <v>b</v>
      </c>
      <c r="C1491" s="6" t="s">
        <v>0</v>
      </c>
      <c r="D1491" s="7" t="s">
        <v>18</v>
      </c>
      <c r="E1491" s="15">
        <v>0</v>
      </c>
      <c r="F1491" s="15">
        <v>0</v>
      </c>
      <c r="G1491" s="15">
        <v>0</v>
      </c>
      <c r="H1491" s="15">
        <v>0</v>
      </c>
      <c r="I1491" s="15">
        <v>0</v>
      </c>
      <c r="J1491" s="210">
        <v>0</v>
      </c>
      <c r="K1491" s="15">
        <f t="shared" si="1471"/>
        <v>0</v>
      </c>
      <c r="L1491" s="210">
        <v>0</v>
      </c>
      <c r="M1491" s="15">
        <f t="shared" si="1474"/>
        <v>0</v>
      </c>
      <c r="N1491"/>
    </row>
    <row r="1492" spans="2:15" ht="15.75" hidden="1" x14ac:dyDescent="0.25">
      <c r="B1492" s="2" t="str">
        <f t="shared" si="1473"/>
        <v>b</v>
      </c>
      <c r="C1492" s="6" t="s">
        <v>0</v>
      </c>
      <c r="D1492" s="7" t="s">
        <v>19</v>
      </c>
      <c r="E1492" s="15">
        <v>0</v>
      </c>
      <c r="F1492" s="15">
        <v>0</v>
      </c>
      <c r="G1492" s="15">
        <v>0</v>
      </c>
      <c r="H1492" s="15">
        <v>0</v>
      </c>
      <c r="I1492" s="15">
        <v>0</v>
      </c>
      <c r="J1492" s="210">
        <v>0</v>
      </c>
      <c r="K1492" s="15">
        <f t="shared" si="1471"/>
        <v>0</v>
      </c>
      <c r="L1492" s="210">
        <v>0</v>
      </c>
      <c r="M1492" s="15">
        <f t="shared" si="1474"/>
        <v>0</v>
      </c>
      <c r="N1492"/>
    </row>
    <row r="1493" spans="2:15" ht="36" x14ac:dyDescent="0.25">
      <c r="B1493" s="2" t="str">
        <f t="shared" si="1473"/>
        <v>a</v>
      </c>
      <c r="C1493" s="24" t="s">
        <v>185</v>
      </c>
      <c r="D1493" s="25" t="s">
        <v>186</v>
      </c>
      <c r="E1493" s="13">
        <f t="shared" ref="E1493" si="1481">E1496+E1506+E1507+E1508</f>
        <v>800</v>
      </c>
      <c r="F1493" s="13">
        <f t="shared" ref="F1493:I1493" si="1482">F1496+F1506+F1507+F1508</f>
        <v>631.04</v>
      </c>
      <c r="G1493" s="13">
        <f t="shared" si="1482"/>
        <v>23.725000000000001</v>
      </c>
      <c r="H1493" s="13">
        <f t="shared" si="1482"/>
        <v>800</v>
      </c>
      <c r="I1493" s="13">
        <f t="shared" si="1482"/>
        <v>500</v>
      </c>
      <c r="J1493" s="208">
        <f>J1496+J1506+J1507+J1508</f>
        <v>500</v>
      </c>
      <c r="K1493" s="13">
        <f t="shared" si="1471"/>
        <v>0</v>
      </c>
      <c r="L1493" s="208">
        <f t="shared" ref="L1493" si="1483">L1496+L1506+L1507+L1508</f>
        <v>800</v>
      </c>
      <c r="M1493" s="13">
        <f t="shared" si="1474"/>
        <v>300</v>
      </c>
      <c r="O1493" s="2" t="s">
        <v>575</v>
      </c>
    </row>
    <row r="1494" spans="2:15" ht="15.75" hidden="1" x14ac:dyDescent="0.25">
      <c r="B1494" s="2" t="str">
        <f t="shared" si="1473"/>
        <v>b</v>
      </c>
      <c r="C1494" s="4" t="s">
        <v>0</v>
      </c>
      <c r="D1494" s="5" t="s">
        <v>5</v>
      </c>
      <c r="E1494" s="14">
        <v>0</v>
      </c>
      <c r="F1494" s="14">
        <v>0</v>
      </c>
      <c r="G1494" s="14">
        <v>0</v>
      </c>
      <c r="H1494" s="14">
        <v>0</v>
      </c>
      <c r="I1494" s="14">
        <v>0</v>
      </c>
      <c r="J1494" s="209">
        <v>0</v>
      </c>
      <c r="K1494" s="14">
        <f t="shared" si="1471"/>
        <v>0</v>
      </c>
      <c r="L1494" s="209">
        <v>0</v>
      </c>
      <c r="M1494" s="14">
        <f t="shared" si="1474"/>
        <v>0</v>
      </c>
      <c r="N1494"/>
    </row>
    <row r="1495" spans="2:15" ht="15.75" hidden="1" x14ac:dyDescent="0.25">
      <c r="B1495" s="2" t="str">
        <f t="shared" si="1473"/>
        <v>b</v>
      </c>
      <c r="C1495" s="4" t="s">
        <v>0</v>
      </c>
      <c r="D1495" s="5" t="s">
        <v>6</v>
      </c>
      <c r="E1495" s="14">
        <v>0</v>
      </c>
      <c r="F1495" s="14">
        <v>0</v>
      </c>
      <c r="G1495" s="14">
        <v>0</v>
      </c>
      <c r="H1495" s="14">
        <v>0</v>
      </c>
      <c r="I1495" s="14">
        <v>0</v>
      </c>
      <c r="J1495" s="209">
        <v>0</v>
      </c>
      <c r="K1495" s="14">
        <f t="shared" si="1471"/>
        <v>0</v>
      </c>
      <c r="L1495" s="209">
        <v>0</v>
      </c>
      <c r="M1495" s="14">
        <f t="shared" si="1474"/>
        <v>0</v>
      </c>
      <c r="N1495"/>
    </row>
    <row r="1496" spans="2:15" ht="18" x14ac:dyDescent="0.25">
      <c r="B1496" s="2" t="str">
        <f t="shared" si="1473"/>
        <v>a</v>
      </c>
      <c r="C1496" s="28" t="s">
        <v>0</v>
      </c>
      <c r="D1496" s="29" t="s">
        <v>7</v>
      </c>
      <c r="E1496" s="15">
        <f t="shared" ref="E1496" si="1484">E1497+E1498+E1499+E1500+E1501+E1502+E1503</f>
        <v>800</v>
      </c>
      <c r="F1496" s="15">
        <f t="shared" ref="F1496:I1496" si="1485">F1497+F1498+F1499+F1500+F1501+F1502+F1503</f>
        <v>631.04</v>
      </c>
      <c r="G1496" s="15">
        <f t="shared" si="1485"/>
        <v>23.725000000000001</v>
      </c>
      <c r="H1496" s="15">
        <f t="shared" si="1485"/>
        <v>800</v>
      </c>
      <c r="I1496" s="15">
        <f t="shared" si="1485"/>
        <v>500</v>
      </c>
      <c r="J1496" s="210">
        <f>J1497+J1498+J1499+J1500+J1501+J1502+J1503</f>
        <v>500</v>
      </c>
      <c r="K1496" s="15">
        <f t="shared" si="1471"/>
        <v>0</v>
      </c>
      <c r="L1496" s="210">
        <f t="shared" ref="L1496" si="1486">L1497+L1498+L1499+L1500+L1501+L1502+L1503</f>
        <v>800</v>
      </c>
      <c r="M1496" s="15">
        <f t="shared" si="1474"/>
        <v>300</v>
      </c>
    </row>
    <row r="1497" spans="2:15" ht="15.75" hidden="1" x14ac:dyDescent="0.25">
      <c r="B1497" s="2" t="str">
        <f t="shared" si="1473"/>
        <v>b</v>
      </c>
      <c r="C1497" s="8" t="s">
        <v>0</v>
      </c>
      <c r="D1497" s="9" t="s">
        <v>8</v>
      </c>
      <c r="E1497" s="16">
        <v>0</v>
      </c>
      <c r="F1497" s="16">
        <v>0</v>
      </c>
      <c r="G1497" s="16">
        <v>0</v>
      </c>
      <c r="H1497" s="16">
        <v>0</v>
      </c>
      <c r="I1497" s="16">
        <v>0</v>
      </c>
      <c r="J1497" s="211">
        <v>0</v>
      </c>
      <c r="K1497" s="16">
        <f t="shared" si="1471"/>
        <v>0</v>
      </c>
      <c r="L1497" s="211">
        <v>0</v>
      </c>
      <c r="M1497" s="16">
        <f t="shared" si="1474"/>
        <v>0</v>
      </c>
      <c r="N1497"/>
    </row>
    <row r="1498" spans="2:15" ht="18" x14ac:dyDescent="0.25">
      <c r="B1498" s="2" t="str">
        <f t="shared" si="1473"/>
        <v>a</v>
      </c>
      <c r="C1498" s="30" t="s">
        <v>0</v>
      </c>
      <c r="D1498" s="31" t="s">
        <v>9</v>
      </c>
      <c r="E1498" s="16">
        <v>740</v>
      </c>
      <c r="F1498" s="16">
        <v>571.04</v>
      </c>
      <c r="G1498" s="16">
        <v>0</v>
      </c>
      <c r="H1498" s="16">
        <v>740</v>
      </c>
      <c r="I1498" s="16">
        <v>440</v>
      </c>
      <c r="J1498" s="211">
        <v>440</v>
      </c>
      <c r="K1498" s="16">
        <f t="shared" si="1471"/>
        <v>0</v>
      </c>
      <c r="L1498" s="211">
        <v>740</v>
      </c>
      <c r="M1498" s="16">
        <f t="shared" si="1474"/>
        <v>300</v>
      </c>
    </row>
    <row r="1499" spans="2:15" ht="15.75" hidden="1" x14ac:dyDescent="0.25">
      <c r="B1499" s="2" t="str">
        <f t="shared" si="1473"/>
        <v>b</v>
      </c>
      <c r="C1499" s="8" t="s">
        <v>0</v>
      </c>
      <c r="D1499" s="9" t="s">
        <v>10</v>
      </c>
      <c r="E1499" s="16">
        <v>0</v>
      </c>
      <c r="F1499" s="16">
        <v>0</v>
      </c>
      <c r="G1499" s="16">
        <v>0</v>
      </c>
      <c r="H1499" s="16">
        <v>0</v>
      </c>
      <c r="I1499" s="16">
        <v>0</v>
      </c>
      <c r="J1499" s="211">
        <v>0</v>
      </c>
      <c r="K1499" s="16">
        <f t="shared" si="1471"/>
        <v>0</v>
      </c>
      <c r="L1499" s="211">
        <v>0</v>
      </c>
      <c r="M1499" s="16">
        <f t="shared" si="1474"/>
        <v>0</v>
      </c>
      <c r="N1499"/>
    </row>
    <row r="1500" spans="2:15" ht="15.75" hidden="1" x14ac:dyDescent="0.25">
      <c r="B1500" s="2" t="str">
        <f t="shared" si="1473"/>
        <v>b</v>
      </c>
      <c r="C1500" s="8" t="s">
        <v>0</v>
      </c>
      <c r="D1500" s="9" t="s">
        <v>11</v>
      </c>
      <c r="E1500" s="16">
        <v>0</v>
      </c>
      <c r="F1500" s="16">
        <v>0</v>
      </c>
      <c r="G1500" s="16">
        <v>0</v>
      </c>
      <c r="H1500" s="16">
        <v>0</v>
      </c>
      <c r="I1500" s="16">
        <v>0</v>
      </c>
      <c r="J1500" s="211">
        <v>0</v>
      </c>
      <c r="K1500" s="16">
        <f t="shared" si="1471"/>
        <v>0</v>
      </c>
      <c r="L1500" s="211">
        <v>0</v>
      </c>
      <c r="M1500" s="16">
        <f t="shared" si="1474"/>
        <v>0</v>
      </c>
      <c r="N1500"/>
    </row>
    <row r="1501" spans="2:15" ht="15.75" hidden="1" x14ac:dyDescent="0.25">
      <c r="B1501" s="2" t="str">
        <f t="shared" si="1473"/>
        <v>b</v>
      </c>
      <c r="C1501" s="8" t="s">
        <v>0</v>
      </c>
      <c r="D1501" s="9" t="s">
        <v>12</v>
      </c>
      <c r="E1501" s="16">
        <v>0</v>
      </c>
      <c r="F1501" s="16">
        <v>0</v>
      </c>
      <c r="G1501" s="16">
        <v>0</v>
      </c>
      <c r="H1501" s="16">
        <v>0</v>
      </c>
      <c r="I1501" s="16">
        <v>0</v>
      </c>
      <c r="J1501" s="211">
        <v>0</v>
      </c>
      <c r="K1501" s="16">
        <f t="shared" si="1471"/>
        <v>0</v>
      </c>
      <c r="L1501" s="211">
        <v>0</v>
      </c>
      <c r="M1501" s="16">
        <f t="shared" si="1474"/>
        <v>0</v>
      </c>
      <c r="N1501"/>
    </row>
    <row r="1502" spans="2:15" ht="15.75" hidden="1" x14ac:dyDescent="0.25">
      <c r="B1502" s="2" t="str">
        <f t="shared" si="1473"/>
        <v>b</v>
      </c>
      <c r="C1502" s="8" t="s">
        <v>0</v>
      </c>
      <c r="D1502" s="9" t="s">
        <v>13</v>
      </c>
      <c r="E1502" s="16">
        <v>0</v>
      </c>
      <c r="F1502" s="16">
        <v>0</v>
      </c>
      <c r="G1502" s="16">
        <v>0</v>
      </c>
      <c r="H1502" s="16">
        <v>0</v>
      </c>
      <c r="I1502" s="16">
        <v>0</v>
      </c>
      <c r="J1502" s="211">
        <v>0</v>
      </c>
      <c r="K1502" s="16">
        <f t="shared" si="1471"/>
        <v>0</v>
      </c>
      <c r="L1502" s="211">
        <v>0</v>
      </c>
      <c r="M1502" s="16">
        <f t="shared" si="1474"/>
        <v>0</v>
      </c>
      <c r="N1502"/>
    </row>
    <row r="1503" spans="2:15" ht="18" x14ac:dyDescent="0.25">
      <c r="B1503" s="2" t="str">
        <f t="shared" si="1473"/>
        <v>a</v>
      </c>
      <c r="C1503" s="30" t="s">
        <v>0</v>
      </c>
      <c r="D1503" s="31" t="s">
        <v>14</v>
      </c>
      <c r="E1503" s="16">
        <f t="shared" ref="E1503" si="1487">E1504+E1505</f>
        <v>60</v>
      </c>
      <c r="F1503" s="16">
        <f t="shared" ref="F1503:I1503" si="1488">F1504+F1505</f>
        <v>60</v>
      </c>
      <c r="G1503" s="16">
        <f t="shared" si="1488"/>
        <v>23.725000000000001</v>
      </c>
      <c r="H1503" s="16">
        <f t="shared" si="1488"/>
        <v>60</v>
      </c>
      <c r="I1503" s="16">
        <f t="shared" si="1488"/>
        <v>60</v>
      </c>
      <c r="J1503" s="211">
        <f>J1504+J1505</f>
        <v>60</v>
      </c>
      <c r="K1503" s="16">
        <f t="shared" si="1471"/>
        <v>0</v>
      </c>
      <c r="L1503" s="211">
        <f t="shared" ref="L1503" si="1489">L1504+L1505</f>
        <v>60</v>
      </c>
      <c r="M1503" s="16">
        <f t="shared" si="1474"/>
        <v>0</v>
      </c>
    </row>
    <row r="1504" spans="2:15" ht="36" x14ac:dyDescent="0.25">
      <c r="B1504" s="2" t="str">
        <f t="shared" si="1473"/>
        <v>a</v>
      </c>
      <c r="C1504" s="33" t="s">
        <v>0</v>
      </c>
      <c r="D1504" s="34" t="s">
        <v>15</v>
      </c>
      <c r="E1504" s="17">
        <v>60</v>
      </c>
      <c r="F1504" s="17">
        <v>60</v>
      </c>
      <c r="G1504" s="17">
        <v>23.725000000000001</v>
      </c>
      <c r="H1504" s="17">
        <v>60</v>
      </c>
      <c r="I1504" s="17">
        <v>60</v>
      </c>
      <c r="J1504" s="212">
        <v>60</v>
      </c>
      <c r="K1504" s="17">
        <f t="shared" si="1471"/>
        <v>0</v>
      </c>
      <c r="L1504" s="212">
        <v>60</v>
      </c>
      <c r="M1504" s="17">
        <f t="shared" si="1474"/>
        <v>0</v>
      </c>
    </row>
    <row r="1505" spans="1:15" ht="30" hidden="1" x14ac:dyDescent="0.25">
      <c r="B1505" s="2" t="str">
        <f t="shared" si="1473"/>
        <v>b</v>
      </c>
      <c r="C1505" s="10" t="s">
        <v>0</v>
      </c>
      <c r="D1505" s="11" t="s">
        <v>16</v>
      </c>
      <c r="E1505" s="17">
        <v>0</v>
      </c>
      <c r="F1505" s="17">
        <v>0</v>
      </c>
      <c r="G1505" s="17">
        <v>0</v>
      </c>
      <c r="H1505" s="17">
        <v>0</v>
      </c>
      <c r="I1505" s="17">
        <v>0</v>
      </c>
      <c r="J1505" s="212">
        <v>0</v>
      </c>
      <c r="K1505" s="17">
        <f t="shared" si="1471"/>
        <v>0</v>
      </c>
      <c r="L1505" s="212">
        <v>0</v>
      </c>
      <c r="M1505" s="17">
        <f t="shared" si="1474"/>
        <v>0</v>
      </c>
      <c r="N1505"/>
    </row>
    <row r="1506" spans="1:15" ht="15.75" hidden="1" x14ac:dyDescent="0.25">
      <c r="B1506" s="2" t="str">
        <f t="shared" si="1473"/>
        <v>b</v>
      </c>
      <c r="C1506" s="6" t="s">
        <v>0</v>
      </c>
      <c r="D1506" s="7" t="s">
        <v>17</v>
      </c>
      <c r="E1506" s="15">
        <v>0</v>
      </c>
      <c r="F1506" s="15">
        <v>0</v>
      </c>
      <c r="G1506" s="15">
        <v>0</v>
      </c>
      <c r="H1506" s="15">
        <v>0</v>
      </c>
      <c r="I1506" s="15">
        <v>0</v>
      </c>
      <c r="J1506" s="210">
        <v>0</v>
      </c>
      <c r="K1506" s="15">
        <f t="shared" si="1471"/>
        <v>0</v>
      </c>
      <c r="L1506" s="210">
        <v>0</v>
      </c>
      <c r="M1506" s="15">
        <f t="shared" si="1474"/>
        <v>0</v>
      </c>
      <c r="N1506"/>
    </row>
    <row r="1507" spans="1:15" ht="15.75" hidden="1" x14ac:dyDescent="0.25">
      <c r="B1507" s="2" t="str">
        <f t="shared" si="1473"/>
        <v>b</v>
      </c>
      <c r="C1507" s="6" t="s">
        <v>0</v>
      </c>
      <c r="D1507" s="7" t="s">
        <v>18</v>
      </c>
      <c r="E1507" s="15">
        <v>0</v>
      </c>
      <c r="F1507" s="15">
        <v>0</v>
      </c>
      <c r="G1507" s="15">
        <v>0</v>
      </c>
      <c r="H1507" s="15">
        <v>0</v>
      </c>
      <c r="I1507" s="15">
        <v>0</v>
      </c>
      <c r="J1507" s="210">
        <v>0</v>
      </c>
      <c r="K1507" s="15">
        <f t="shared" si="1471"/>
        <v>0</v>
      </c>
      <c r="L1507" s="210">
        <v>0</v>
      </c>
      <c r="M1507" s="15">
        <f t="shared" si="1474"/>
        <v>0</v>
      </c>
      <c r="N1507"/>
    </row>
    <row r="1508" spans="1:15" ht="15.75" hidden="1" x14ac:dyDescent="0.25">
      <c r="B1508" s="2" t="str">
        <f t="shared" si="1473"/>
        <v>b</v>
      </c>
      <c r="C1508" s="6" t="s">
        <v>0</v>
      </c>
      <c r="D1508" s="7" t="s">
        <v>19</v>
      </c>
      <c r="E1508" s="15">
        <v>0</v>
      </c>
      <c r="F1508" s="15">
        <v>0</v>
      </c>
      <c r="G1508" s="15">
        <v>0</v>
      </c>
      <c r="H1508" s="15">
        <v>0</v>
      </c>
      <c r="I1508" s="15">
        <v>0</v>
      </c>
      <c r="J1508" s="210">
        <v>0</v>
      </c>
      <c r="K1508" s="15">
        <f t="shared" si="1471"/>
        <v>0</v>
      </c>
      <c r="L1508" s="210">
        <v>0</v>
      </c>
      <c r="M1508" s="15">
        <f t="shared" si="1474"/>
        <v>0</v>
      </c>
      <c r="N1508"/>
    </row>
    <row r="1509" spans="1:15" ht="36" x14ac:dyDescent="0.25">
      <c r="A1509" s="2" t="s">
        <v>211</v>
      </c>
      <c r="B1509" s="2" t="str">
        <f t="shared" si="1473"/>
        <v>a</v>
      </c>
      <c r="C1509" s="24" t="s">
        <v>187</v>
      </c>
      <c r="D1509" s="25" t="s">
        <v>188</v>
      </c>
      <c r="E1509" s="13">
        <f t="shared" ref="E1509" si="1490">E1512+E1522+E1523+E1524</f>
        <v>20000</v>
      </c>
      <c r="F1509" s="13">
        <f t="shared" ref="F1509:I1509" si="1491">F1512+F1522+F1523+F1524</f>
        <v>20000</v>
      </c>
      <c r="G1509" s="13">
        <f t="shared" si="1491"/>
        <v>4472.4456799999998</v>
      </c>
      <c r="H1509" s="13">
        <f t="shared" si="1491"/>
        <v>20000</v>
      </c>
      <c r="I1509" s="13">
        <f t="shared" si="1491"/>
        <v>15000</v>
      </c>
      <c r="J1509" s="208">
        <f>J1512+J1522+J1523+J1524</f>
        <v>15000</v>
      </c>
      <c r="K1509" s="13">
        <f t="shared" ref="K1509:K1524" si="1492">J1509-I1509</f>
        <v>0</v>
      </c>
      <c r="L1509" s="208">
        <f t="shared" ref="L1509" si="1493">L1512+L1522+L1523+L1524</f>
        <v>28000</v>
      </c>
      <c r="M1509" s="254">
        <f t="shared" si="1474"/>
        <v>13000</v>
      </c>
      <c r="O1509" s="2" t="s">
        <v>575</v>
      </c>
    </row>
    <row r="1510" spans="1:15" ht="15.75" hidden="1" x14ac:dyDescent="0.25">
      <c r="B1510" s="2" t="str">
        <f t="shared" si="1473"/>
        <v>b</v>
      </c>
      <c r="C1510" s="4" t="s">
        <v>0</v>
      </c>
      <c r="D1510" s="5" t="s">
        <v>5</v>
      </c>
      <c r="E1510" s="14">
        <v>0</v>
      </c>
      <c r="F1510" s="14">
        <v>0</v>
      </c>
      <c r="G1510" s="14">
        <v>0</v>
      </c>
      <c r="H1510" s="14">
        <v>0</v>
      </c>
      <c r="I1510" s="14">
        <v>0</v>
      </c>
      <c r="J1510" s="209">
        <v>0</v>
      </c>
      <c r="K1510" s="14">
        <f t="shared" si="1492"/>
        <v>0</v>
      </c>
      <c r="L1510" s="209">
        <v>0</v>
      </c>
      <c r="M1510" s="14">
        <f t="shared" si="1474"/>
        <v>0</v>
      </c>
      <c r="N1510"/>
    </row>
    <row r="1511" spans="1:15" ht="18" x14ac:dyDescent="0.25">
      <c r="B1511" s="2" t="str">
        <f t="shared" si="1473"/>
        <v>a</v>
      </c>
      <c r="C1511" s="26" t="s">
        <v>0</v>
      </c>
      <c r="D1511" s="27" t="s">
        <v>6</v>
      </c>
      <c r="E1511" s="14">
        <v>3</v>
      </c>
      <c r="F1511" s="14">
        <v>3</v>
      </c>
      <c r="G1511" s="14">
        <v>3</v>
      </c>
      <c r="H1511" s="14">
        <v>3</v>
      </c>
      <c r="I1511" s="14">
        <v>3</v>
      </c>
      <c r="J1511" s="209">
        <v>3</v>
      </c>
      <c r="K1511" s="14">
        <f t="shared" si="1492"/>
        <v>0</v>
      </c>
      <c r="L1511" s="209">
        <v>3</v>
      </c>
      <c r="M1511" s="14">
        <f t="shared" si="1474"/>
        <v>0</v>
      </c>
    </row>
    <row r="1512" spans="1:15" ht="18" x14ac:dyDescent="0.25">
      <c r="B1512" s="2" t="str">
        <f t="shared" si="1473"/>
        <v>a</v>
      </c>
      <c r="C1512" s="28" t="s">
        <v>0</v>
      </c>
      <c r="D1512" s="29" t="s">
        <v>7</v>
      </c>
      <c r="E1512" s="15">
        <f t="shared" ref="E1512" si="1494">E1513+E1514+E1515+E1516+E1517+E1518+E1519</f>
        <v>6100</v>
      </c>
      <c r="F1512" s="15">
        <f t="shared" ref="F1512:I1512" si="1495">F1513+F1514+F1515+F1516+F1517+F1518+F1519</f>
        <v>6380.5</v>
      </c>
      <c r="G1512" s="15">
        <f t="shared" si="1495"/>
        <v>330.58</v>
      </c>
      <c r="H1512" s="15">
        <f t="shared" si="1495"/>
        <v>500</v>
      </c>
      <c r="I1512" s="15">
        <f t="shared" si="1495"/>
        <v>500</v>
      </c>
      <c r="J1512" s="210">
        <f>J1513+J1514+J1515+J1516+J1517+J1518+J1519</f>
        <v>500</v>
      </c>
      <c r="K1512" s="15">
        <f t="shared" si="1492"/>
        <v>0</v>
      </c>
      <c r="L1512" s="210">
        <f t="shared" ref="L1512" si="1496">L1513+L1514+L1515+L1516+L1517+L1518+L1519</f>
        <v>500</v>
      </c>
      <c r="M1512" s="15">
        <f t="shared" si="1474"/>
        <v>0</v>
      </c>
    </row>
    <row r="1513" spans="1:15" ht="15.75" hidden="1" x14ac:dyDescent="0.25">
      <c r="B1513" s="2" t="str">
        <f t="shared" si="1473"/>
        <v>b</v>
      </c>
      <c r="C1513" s="8" t="s">
        <v>0</v>
      </c>
      <c r="D1513" s="9" t="s">
        <v>8</v>
      </c>
      <c r="E1513" s="16">
        <v>0</v>
      </c>
      <c r="F1513" s="16">
        <v>0</v>
      </c>
      <c r="G1513" s="16">
        <v>0</v>
      </c>
      <c r="H1513" s="16">
        <v>0</v>
      </c>
      <c r="I1513" s="16">
        <v>0</v>
      </c>
      <c r="J1513" s="211">
        <v>0</v>
      </c>
      <c r="K1513" s="16">
        <f t="shared" si="1492"/>
        <v>0</v>
      </c>
      <c r="L1513" s="211">
        <v>0</v>
      </c>
      <c r="M1513" s="16">
        <f t="shared" si="1474"/>
        <v>0</v>
      </c>
      <c r="N1513"/>
    </row>
    <row r="1514" spans="1:15" ht="18" x14ac:dyDescent="0.25">
      <c r="B1514" s="2" t="str">
        <f t="shared" si="1473"/>
        <v>a</v>
      </c>
      <c r="C1514" s="30" t="s">
        <v>0</v>
      </c>
      <c r="D1514" s="31" t="s">
        <v>9</v>
      </c>
      <c r="E1514" s="16">
        <v>48</v>
      </c>
      <c r="F1514" s="16">
        <v>378.22</v>
      </c>
      <c r="G1514" s="16">
        <v>330.58</v>
      </c>
      <c r="H1514" s="16">
        <v>500</v>
      </c>
      <c r="I1514" s="16">
        <v>500</v>
      </c>
      <c r="J1514" s="211">
        <v>500</v>
      </c>
      <c r="K1514" s="16">
        <f t="shared" si="1492"/>
        <v>0</v>
      </c>
      <c r="L1514" s="211">
        <v>500</v>
      </c>
      <c r="M1514" s="16">
        <f t="shared" si="1474"/>
        <v>0</v>
      </c>
    </row>
    <row r="1515" spans="1:15" ht="15.75" hidden="1" x14ac:dyDescent="0.25">
      <c r="B1515" s="2" t="str">
        <f t="shared" si="1473"/>
        <v>b</v>
      </c>
      <c r="C1515" s="8" t="s">
        <v>0</v>
      </c>
      <c r="D1515" s="9" t="s">
        <v>10</v>
      </c>
      <c r="E1515" s="16">
        <v>0</v>
      </c>
      <c r="F1515" s="16">
        <v>0</v>
      </c>
      <c r="G1515" s="16">
        <v>0</v>
      </c>
      <c r="H1515" s="16">
        <v>0</v>
      </c>
      <c r="I1515" s="16">
        <v>0</v>
      </c>
      <c r="J1515" s="211">
        <v>0</v>
      </c>
      <c r="K1515" s="16">
        <f t="shared" si="1492"/>
        <v>0</v>
      </c>
      <c r="L1515" s="211">
        <v>0</v>
      </c>
      <c r="M1515" s="16">
        <f t="shared" si="1474"/>
        <v>0</v>
      </c>
      <c r="N1515"/>
    </row>
    <row r="1516" spans="1:15" ht="15.75" hidden="1" x14ac:dyDescent="0.25">
      <c r="B1516" s="2" t="str">
        <f t="shared" si="1473"/>
        <v>b</v>
      </c>
      <c r="C1516" s="8" t="s">
        <v>0</v>
      </c>
      <c r="D1516" s="9" t="s">
        <v>11</v>
      </c>
      <c r="E1516" s="16">
        <v>0</v>
      </c>
      <c r="F1516" s="16">
        <v>0</v>
      </c>
      <c r="G1516" s="16">
        <v>0</v>
      </c>
      <c r="H1516" s="16">
        <v>0</v>
      </c>
      <c r="I1516" s="16">
        <v>0</v>
      </c>
      <c r="J1516" s="211">
        <v>0</v>
      </c>
      <c r="K1516" s="16">
        <f t="shared" si="1492"/>
        <v>0</v>
      </c>
      <c r="L1516" s="211">
        <v>0</v>
      </c>
      <c r="M1516" s="16">
        <f t="shared" si="1474"/>
        <v>0</v>
      </c>
      <c r="N1516"/>
    </row>
    <row r="1517" spans="1:15" ht="15.75" hidden="1" x14ac:dyDescent="0.25">
      <c r="B1517" s="2" t="str">
        <f t="shared" si="1473"/>
        <v>b</v>
      </c>
      <c r="C1517" s="8" t="s">
        <v>0</v>
      </c>
      <c r="D1517" s="9" t="s">
        <v>12</v>
      </c>
      <c r="E1517" s="16">
        <v>0</v>
      </c>
      <c r="F1517" s="16">
        <v>0</v>
      </c>
      <c r="G1517" s="16">
        <v>0</v>
      </c>
      <c r="H1517" s="16">
        <v>0</v>
      </c>
      <c r="I1517" s="16">
        <v>0</v>
      </c>
      <c r="J1517" s="211">
        <v>0</v>
      </c>
      <c r="K1517" s="16">
        <f t="shared" si="1492"/>
        <v>0</v>
      </c>
      <c r="L1517" s="211">
        <v>0</v>
      </c>
      <c r="M1517" s="16">
        <f t="shared" si="1474"/>
        <v>0</v>
      </c>
      <c r="N1517"/>
    </row>
    <row r="1518" spans="1:15" ht="15.75" hidden="1" x14ac:dyDescent="0.25">
      <c r="B1518" s="2" t="str">
        <f t="shared" si="1473"/>
        <v>b</v>
      </c>
      <c r="C1518" s="8" t="s">
        <v>0</v>
      </c>
      <c r="D1518" s="9" t="s">
        <v>13</v>
      </c>
      <c r="E1518" s="16">
        <v>0</v>
      </c>
      <c r="F1518" s="16">
        <v>0</v>
      </c>
      <c r="G1518" s="16">
        <v>0</v>
      </c>
      <c r="H1518" s="16">
        <v>0</v>
      </c>
      <c r="I1518" s="16">
        <v>0</v>
      </c>
      <c r="J1518" s="211">
        <v>0</v>
      </c>
      <c r="K1518" s="16">
        <f t="shared" si="1492"/>
        <v>0</v>
      </c>
      <c r="L1518" s="211">
        <v>0</v>
      </c>
      <c r="M1518" s="16">
        <f t="shared" si="1474"/>
        <v>0</v>
      </c>
      <c r="N1518"/>
    </row>
    <row r="1519" spans="1:15" ht="15.75" x14ac:dyDescent="0.25">
      <c r="B1519" s="2" t="str">
        <f t="shared" si="1473"/>
        <v>a</v>
      </c>
      <c r="C1519" s="8" t="s">
        <v>0</v>
      </c>
      <c r="D1519" s="9" t="s">
        <v>14</v>
      </c>
      <c r="E1519" s="16">
        <f t="shared" ref="E1519" si="1497">E1520+E1521</f>
        <v>6052</v>
      </c>
      <c r="F1519" s="16">
        <f t="shared" ref="F1519:I1519" si="1498">F1520+F1521</f>
        <v>6002.28</v>
      </c>
      <c r="G1519" s="16">
        <f t="shared" si="1498"/>
        <v>0</v>
      </c>
      <c r="H1519" s="16">
        <f t="shared" si="1498"/>
        <v>0</v>
      </c>
      <c r="I1519" s="16">
        <f t="shared" si="1498"/>
        <v>0</v>
      </c>
      <c r="J1519" s="211">
        <f>J1520+J1521</f>
        <v>0</v>
      </c>
      <c r="K1519" s="16">
        <f t="shared" si="1492"/>
        <v>0</v>
      </c>
      <c r="L1519" s="211">
        <f t="shared" ref="L1519" si="1499">L1520+L1521</f>
        <v>0</v>
      </c>
      <c r="M1519" s="16">
        <f t="shared" si="1474"/>
        <v>0</v>
      </c>
    </row>
    <row r="1520" spans="1:15" ht="30" x14ac:dyDescent="0.25">
      <c r="B1520" s="2" t="str">
        <f t="shared" si="1473"/>
        <v>a</v>
      </c>
      <c r="C1520" s="10" t="s">
        <v>0</v>
      </c>
      <c r="D1520" s="11" t="s">
        <v>15</v>
      </c>
      <c r="E1520" s="17">
        <v>430</v>
      </c>
      <c r="F1520" s="17">
        <v>413.33</v>
      </c>
      <c r="G1520" s="17">
        <v>0</v>
      </c>
      <c r="H1520" s="17">
        <v>0</v>
      </c>
      <c r="I1520" s="17">
        <v>0</v>
      </c>
      <c r="J1520" s="212">
        <v>0</v>
      </c>
      <c r="K1520" s="17">
        <f t="shared" si="1492"/>
        <v>0</v>
      </c>
      <c r="L1520" s="212">
        <v>0</v>
      </c>
      <c r="M1520" s="17">
        <f t="shared" si="1474"/>
        <v>0</v>
      </c>
    </row>
    <row r="1521" spans="1:14" ht="30" x14ac:dyDescent="0.25">
      <c r="B1521" s="2" t="str">
        <f t="shared" si="1473"/>
        <v>a</v>
      </c>
      <c r="C1521" s="10" t="s">
        <v>0</v>
      </c>
      <c r="D1521" s="11" t="s">
        <v>16</v>
      </c>
      <c r="E1521" s="17">
        <v>5622</v>
      </c>
      <c r="F1521" s="17">
        <v>5588.95</v>
      </c>
      <c r="G1521" s="17">
        <v>0</v>
      </c>
      <c r="H1521" s="17">
        <v>0</v>
      </c>
      <c r="I1521" s="17">
        <v>0</v>
      </c>
      <c r="J1521" s="212">
        <v>0</v>
      </c>
      <c r="K1521" s="17">
        <f t="shared" si="1492"/>
        <v>0</v>
      </c>
      <c r="L1521" s="212">
        <v>0</v>
      </c>
      <c r="M1521" s="17">
        <f t="shared" si="1474"/>
        <v>0</v>
      </c>
    </row>
    <row r="1522" spans="1:14" ht="18" x14ac:dyDescent="0.25">
      <c r="B1522" s="2" t="str">
        <f t="shared" si="1473"/>
        <v>a</v>
      </c>
      <c r="C1522" s="28" t="s">
        <v>0</v>
      </c>
      <c r="D1522" s="29" t="s">
        <v>17</v>
      </c>
      <c r="E1522" s="15">
        <v>13900</v>
      </c>
      <c r="F1522" s="15">
        <v>13619.5</v>
      </c>
      <c r="G1522" s="15">
        <v>4141.8656799999999</v>
      </c>
      <c r="H1522" s="15">
        <v>19500</v>
      </c>
      <c r="I1522" s="15">
        <v>14500</v>
      </c>
      <c r="J1522" s="210">
        <v>14500</v>
      </c>
      <c r="K1522" s="15">
        <f t="shared" si="1492"/>
        <v>0</v>
      </c>
      <c r="L1522" s="210">
        <f>19500+8000</f>
        <v>27500</v>
      </c>
      <c r="M1522" s="15">
        <f t="shared" si="1474"/>
        <v>13000</v>
      </c>
    </row>
    <row r="1523" spans="1:14" ht="15.75" hidden="1" x14ac:dyDescent="0.25">
      <c r="B1523" s="2" t="str">
        <f t="shared" si="1473"/>
        <v>b</v>
      </c>
      <c r="C1523" s="6" t="s">
        <v>0</v>
      </c>
      <c r="D1523" s="7" t="s">
        <v>18</v>
      </c>
      <c r="E1523" s="15">
        <v>0</v>
      </c>
      <c r="F1523" s="15">
        <v>0</v>
      </c>
      <c r="G1523" s="15">
        <v>0</v>
      </c>
      <c r="H1523" s="15">
        <v>0</v>
      </c>
      <c r="I1523" s="15">
        <v>0</v>
      </c>
      <c r="J1523" s="210">
        <v>0</v>
      </c>
      <c r="K1523" s="15">
        <f t="shared" si="1492"/>
        <v>0</v>
      </c>
      <c r="L1523" s="210">
        <v>0</v>
      </c>
      <c r="M1523" s="15">
        <f t="shared" si="1474"/>
        <v>0</v>
      </c>
      <c r="N1523"/>
    </row>
    <row r="1524" spans="1:14" ht="15.75" hidden="1" x14ac:dyDescent="0.25">
      <c r="B1524" s="2" t="str">
        <f t="shared" si="1473"/>
        <v>b</v>
      </c>
      <c r="C1524" s="6" t="s">
        <v>0</v>
      </c>
      <c r="D1524" s="7" t="s">
        <v>19</v>
      </c>
      <c r="E1524" s="15">
        <v>0</v>
      </c>
      <c r="F1524" s="15">
        <v>0</v>
      </c>
      <c r="G1524" s="15">
        <v>0</v>
      </c>
      <c r="H1524" s="15">
        <v>0</v>
      </c>
      <c r="I1524" s="15">
        <v>0</v>
      </c>
      <c r="J1524" s="210">
        <v>0</v>
      </c>
      <c r="K1524" s="15">
        <f t="shared" si="1492"/>
        <v>0</v>
      </c>
      <c r="L1524" s="210">
        <v>0</v>
      </c>
      <c r="M1524" s="15">
        <f t="shared" si="1474"/>
        <v>0</v>
      </c>
      <c r="N1524"/>
    </row>
    <row r="1525" spans="1:14" ht="36" x14ac:dyDescent="0.25">
      <c r="A1525" s="2" t="s">
        <v>211</v>
      </c>
      <c r="B1525" s="2" t="str">
        <f t="shared" si="1473"/>
        <v>a</v>
      </c>
      <c r="C1525" s="24" t="s">
        <v>189</v>
      </c>
      <c r="D1525" s="25" t="s">
        <v>190</v>
      </c>
      <c r="E1525" s="13">
        <f>E1541+E1557+E1573</f>
        <v>4290</v>
      </c>
      <c r="F1525" s="13">
        <f>F1541+F1557+F1573</f>
        <v>4290</v>
      </c>
      <c r="G1525" s="13">
        <f>G1541+G1557+G1573</f>
        <v>2123.92857</v>
      </c>
      <c r="H1525" s="13">
        <f>H1541+H1557+H1573</f>
        <v>5000</v>
      </c>
      <c r="I1525" s="13">
        <f t="shared" ref="I1525:K1525" si="1500">I1541+I1557+I1573</f>
        <v>5000</v>
      </c>
      <c r="J1525" s="208">
        <f t="shared" si="1500"/>
        <v>6000</v>
      </c>
      <c r="K1525" s="13">
        <f t="shared" si="1500"/>
        <v>1000</v>
      </c>
      <c r="L1525" s="208">
        <f t="shared" ref="L1525:L1540" si="1501">L1541+L1557+L1573</f>
        <v>6290</v>
      </c>
      <c r="M1525" s="13">
        <f t="shared" si="1474"/>
        <v>290</v>
      </c>
    </row>
    <row r="1526" spans="1:14" ht="15.75" hidden="1" x14ac:dyDescent="0.25">
      <c r="B1526" s="2" t="str">
        <f t="shared" si="1473"/>
        <v>b</v>
      </c>
      <c r="C1526" s="4" t="s">
        <v>0</v>
      </c>
      <c r="D1526" s="5" t="s">
        <v>5</v>
      </c>
      <c r="E1526" s="14">
        <f t="shared" ref="E1526" si="1502">E1542+E1558+E1574</f>
        <v>0</v>
      </c>
      <c r="F1526" s="14">
        <f t="shared" ref="F1526:G1526" si="1503">F1542+F1558+F1574</f>
        <v>0</v>
      </c>
      <c r="G1526" s="14">
        <f t="shared" si="1503"/>
        <v>0</v>
      </c>
      <c r="H1526" s="14">
        <f t="shared" ref="H1526:K1540" si="1504">H1542+H1558+H1574</f>
        <v>0</v>
      </c>
      <c r="I1526" s="14">
        <f t="shared" si="1504"/>
        <v>0</v>
      </c>
      <c r="J1526" s="209">
        <f t="shared" si="1504"/>
        <v>0</v>
      </c>
      <c r="K1526" s="14">
        <f t="shared" si="1504"/>
        <v>0</v>
      </c>
      <c r="L1526" s="209">
        <f t="shared" si="1501"/>
        <v>0</v>
      </c>
      <c r="M1526" s="14">
        <f t="shared" si="1474"/>
        <v>0</v>
      </c>
      <c r="N1526"/>
    </row>
    <row r="1527" spans="1:14" ht="18" x14ac:dyDescent="0.25">
      <c r="B1527" s="2" t="str">
        <f t="shared" si="1473"/>
        <v>a</v>
      </c>
      <c r="C1527" s="26" t="s">
        <v>0</v>
      </c>
      <c r="D1527" s="27" t="s">
        <v>6</v>
      </c>
      <c r="E1527" s="14">
        <f t="shared" ref="E1527" si="1505">E1543+E1559+E1575</f>
        <v>121</v>
      </c>
      <c r="F1527" s="14">
        <f t="shared" ref="F1527:G1527" si="1506">F1543+F1559+F1575</f>
        <v>121</v>
      </c>
      <c r="G1527" s="14">
        <f t="shared" si="1506"/>
        <v>121</v>
      </c>
      <c r="H1527" s="14">
        <f t="shared" si="1504"/>
        <v>121</v>
      </c>
      <c r="I1527" s="14">
        <f t="shared" si="1504"/>
        <v>121</v>
      </c>
      <c r="J1527" s="209">
        <f t="shared" si="1504"/>
        <v>153</v>
      </c>
      <c r="K1527" s="14">
        <f t="shared" si="1504"/>
        <v>32</v>
      </c>
      <c r="L1527" s="209">
        <f t="shared" si="1501"/>
        <v>153</v>
      </c>
      <c r="M1527" s="14">
        <f t="shared" si="1474"/>
        <v>0</v>
      </c>
    </row>
    <row r="1528" spans="1:14" ht="18" x14ac:dyDescent="0.25">
      <c r="B1528" s="2" t="str">
        <f t="shared" si="1473"/>
        <v>a</v>
      </c>
      <c r="C1528" s="28" t="s">
        <v>0</v>
      </c>
      <c r="D1528" s="29" t="s">
        <v>7</v>
      </c>
      <c r="E1528" s="15">
        <f t="shared" ref="E1528" si="1507">E1544+E1560+E1576</f>
        <v>4290</v>
      </c>
      <c r="F1528" s="15">
        <f t="shared" ref="F1528:G1528" si="1508">F1544+F1560+F1576</f>
        <v>4274.5</v>
      </c>
      <c r="G1528" s="15">
        <f t="shared" si="1508"/>
        <v>2108.4715700000002</v>
      </c>
      <c r="H1528" s="15">
        <f t="shared" si="1504"/>
        <v>4945</v>
      </c>
      <c r="I1528" s="15">
        <f t="shared" si="1504"/>
        <v>4945</v>
      </c>
      <c r="J1528" s="210">
        <f t="shared" si="1504"/>
        <v>5845</v>
      </c>
      <c r="K1528" s="15">
        <f t="shared" si="1504"/>
        <v>900</v>
      </c>
      <c r="L1528" s="210">
        <f t="shared" si="1501"/>
        <v>6090</v>
      </c>
      <c r="M1528" s="15">
        <f t="shared" si="1474"/>
        <v>245</v>
      </c>
    </row>
    <row r="1529" spans="1:14" ht="15.75" hidden="1" x14ac:dyDescent="0.25">
      <c r="B1529" s="2" t="str">
        <f t="shared" si="1473"/>
        <v>b</v>
      </c>
      <c r="C1529" s="8" t="s">
        <v>0</v>
      </c>
      <c r="D1529" s="9" t="s">
        <v>8</v>
      </c>
      <c r="E1529" s="16">
        <f t="shared" ref="E1529" si="1509">E1545+E1561+E1577</f>
        <v>0</v>
      </c>
      <c r="F1529" s="16">
        <f t="shared" ref="F1529:G1529" si="1510">F1545+F1561+F1577</f>
        <v>0</v>
      </c>
      <c r="G1529" s="16">
        <f t="shared" si="1510"/>
        <v>0</v>
      </c>
      <c r="H1529" s="16">
        <f t="shared" si="1504"/>
        <v>0</v>
      </c>
      <c r="I1529" s="16">
        <f t="shared" si="1504"/>
        <v>0</v>
      </c>
      <c r="J1529" s="211">
        <f t="shared" si="1504"/>
        <v>0</v>
      </c>
      <c r="K1529" s="16">
        <f t="shared" si="1504"/>
        <v>0</v>
      </c>
      <c r="L1529" s="211">
        <f t="shared" si="1501"/>
        <v>0</v>
      </c>
      <c r="M1529" s="16">
        <f t="shared" si="1474"/>
        <v>0</v>
      </c>
      <c r="N1529"/>
    </row>
    <row r="1530" spans="1:14" ht="18" x14ac:dyDescent="0.25">
      <c r="B1530" s="2" t="str">
        <f t="shared" si="1473"/>
        <v>a</v>
      </c>
      <c r="C1530" s="30" t="s">
        <v>0</v>
      </c>
      <c r="D1530" s="31" t="s">
        <v>9</v>
      </c>
      <c r="E1530" s="16">
        <f t="shared" ref="E1530" si="1511">E1546+E1562+E1578</f>
        <v>2150</v>
      </c>
      <c r="F1530" s="16">
        <f t="shared" ref="F1530:G1530" si="1512">F1546+F1562+F1578</f>
        <v>2105.5</v>
      </c>
      <c r="G1530" s="16">
        <f t="shared" si="1512"/>
        <v>988.86896000000002</v>
      </c>
      <c r="H1530" s="16">
        <f t="shared" si="1504"/>
        <v>2805</v>
      </c>
      <c r="I1530" s="16">
        <f t="shared" si="1504"/>
        <v>2805</v>
      </c>
      <c r="J1530" s="211">
        <f t="shared" si="1504"/>
        <v>3665</v>
      </c>
      <c r="K1530" s="16">
        <f t="shared" si="1504"/>
        <v>860</v>
      </c>
      <c r="L1530" s="211">
        <f t="shared" si="1501"/>
        <v>3940</v>
      </c>
      <c r="M1530" s="16">
        <f t="shared" si="1474"/>
        <v>275</v>
      </c>
    </row>
    <row r="1531" spans="1:14" ht="15.75" hidden="1" x14ac:dyDescent="0.25">
      <c r="B1531" s="2" t="str">
        <f t="shared" si="1473"/>
        <v>b</v>
      </c>
      <c r="C1531" s="8" t="s">
        <v>0</v>
      </c>
      <c r="D1531" s="9" t="s">
        <v>10</v>
      </c>
      <c r="E1531" s="16">
        <f t="shared" ref="E1531" si="1513">E1547+E1563+E1579</f>
        <v>0</v>
      </c>
      <c r="F1531" s="16">
        <f t="shared" ref="F1531:G1531" si="1514">F1547+F1563+F1579</f>
        <v>0</v>
      </c>
      <c r="G1531" s="16">
        <f t="shared" si="1514"/>
        <v>0</v>
      </c>
      <c r="H1531" s="16">
        <f t="shared" si="1504"/>
        <v>0</v>
      </c>
      <c r="I1531" s="16">
        <f t="shared" si="1504"/>
        <v>0</v>
      </c>
      <c r="J1531" s="211">
        <f t="shared" si="1504"/>
        <v>0</v>
      </c>
      <c r="K1531" s="16">
        <f t="shared" si="1504"/>
        <v>0</v>
      </c>
      <c r="L1531" s="211">
        <f t="shared" si="1501"/>
        <v>0</v>
      </c>
      <c r="M1531" s="16">
        <f t="shared" si="1474"/>
        <v>0</v>
      </c>
      <c r="N1531"/>
    </row>
    <row r="1532" spans="1:14" ht="15.75" hidden="1" x14ac:dyDescent="0.25">
      <c r="B1532" s="2" t="str">
        <f t="shared" si="1473"/>
        <v>b</v>
      </c>
      <c r="C1532" s="8" t="s">
        <v>0</v>
      </c>
      <c r="D1532" s="9" t="s">
        <v>11</v>
      </c>
      <c r="E1532" s="16">
        <f t="shared" ref="E1532" si="1515">E1548+E1564+E1580</f>
        <v>0</v>
      </c>
      <c r="F1532" s="16">
        <f t="shared" ref="F1532:G1532" si="1516">F1548+F1564+F1580</f>
        <v>0</v>
      </c>
      <c r="G1532" s="16">
        <f t="shared" si="1516"/>
        <v>0</v>
      </c>
      <c r="H1532" s="16">
        <f t="shared" si="1504"/>
        <v>0</v>
      </c>
      <c r="I1532" s="16">
        <f t="shared" si="1504"/>
        <v>0</v>
      </c>
      <c r="J1532" s="211">
        <f t="shared" si="1504"/>
        <v>0</v>
      </c>
      <c r="K1532" s="16">
        <f t="shared" si="1504"/>
        <v>0</v>
      </c>
      <c r="L1532" s="211">
        <f t="shared" si="1501"/>
        <v>0</v>
      </c>
      <c r="M1532" s="16">
        <f t="shared" si="1474"/>
        <v>0</v>
      </c>
      <c r="N1532"/>
    </row>
    <row r="1533" spans="1:14" ht="15.75" hidden="1" x14ac:dyDescent="0.25">
      <c r="B1533" s="2" t="str">
        <f t="shared" si="1473"/>
        <v>b</v>
      </c>
      <c r="C1533" s="8" t="s">
        <v>0</v>
      </c>
      <c r="D1533" s="9" t="s">
        <v>12</v>
      </c>
      <c r="E1533" s="16">
        <f t="shared" ref="E1533" si="1517">E1549+E1565+E1581</f>
        <v>0</v>
      </c>
      <c r="F1533" s="16">
        <f t="shared" ref="F1533:G1533" si="1518">F1549+F1565+F1581</f>
        <v>0</v>
      </c>
      <c r="G1533" s="16">
        <f t="shared" si="1518"/>
        <v>0</v>
      </c>
      <c r="H1533" s="16">
        <f t="shared" si="1504"/>
        <v>0</v>
      </c>
      <c r="I1533" s="16">
        <f t="shared" si="1504"/>
        <v>0</v>
      </c>
      <c r="J1533" s="211">
        <f t="shared" si="1504"/>
        <v>0</v>
      </c>
      <c r="K1533" s="16">
        <f t="shared" si="1504"/>
        <v>0</v>
      </c>
      <c r="L1533" s="211">
        <f t="shared" si="1501"/>
        <v>0</v>
      </c>
      <c r="M1533" s="16">
        <f t="shared" si="1474"/>
        <v>0</v>
      </c>
      <c r="N1533"/>
    </row>
    <row r="1534" spans="1:14" ht="18" x14ac:dyDescent="0.25">
      <c r="B1534" s="2" t="str">
        <f t="shared" si="1473"/>
        <v>a</v>
      </c>
      <c r="C1534" s="30" t="s">
        <v>0</v>
      </c>
      <c r="D1534" s="31" t="s">
        <v>13</v>
      </c>
      <c r="E1534" s="16">
        <f t="shared" ref="E1534" si="1519">E1550+E1566+E1582</f>
        <v>0</v>
      </c>
      <c r="F1534" s="16">
        <f t="shared" ref="F1534:G1534" si="1520">F1550+F1566+F1582</f>
        <v>29</v>
      </c>
      <c r="G1534" s="16">
        <f t="shared" si="1520"/>
        <v>20.20355</v>
      </c>
      <c r="H1534" s="16">
        <f t="shared" si="1504"/>
        <v>0</v>
      </c>
      <c r="I1534" s="16">
        <f t="shared" si="1504"/>
        <v>0</v>
      </c>
      <c r="J1534" s="211">
        <f t="shared" si="1504"/>
        <v>30</v>
      </c>
      <c r="K1534" s="16">
        <f t="shared" si="1504"/>
        <v>30</v>
      </c>
      <c r="L1534" s="211">
        <f t="shared" si="1501"/>
        <v>10</v>
      </c>
      <c r="M1534" s="16">
        <f t="shared" si="1474"/>
        <v>-20</v>
      </c>
    </row>
    <row r="1535" spans="1:14" ht="18" x14ac:dyDescent="0.25">
      <c r="B1535" s="2" t="str">
        <f t="shared" si="1473"/>
        <v>a</v>
      </c>
      <c r="C1535" s="30" t="s">
        <v>0</v>
      </c>
      <c r="D1535" s="31" t="s">
        <v>14</v>
      </c>
      <c r="E1535" s="16">
        <f t="shared" ref="E1535" si="1521">E1551+E1567+E1583</f>
        <v>2140</v>
      </c>
      <c r="F1535" s="16">
        <f t="shared" ref="F1535:G1535" si="1522">F1551+F1567+F1583</f>
        <v>2140</v>
      </c>
      <c r="G1535" s="16">
        <f t="shared" si="1522"/>
        <v>1099.3990600000002</v>
      </c>
      <c r="H1535" s="16">
        <f t="shared" si="1504"/>
        <v>2140</v>
      </c>
      <c r="I1535" s="16">
        <f t="shared" si="1504"/>
        <v>2140</v>
      </c>
      <c r="J1535" s="211">
        <f t="shared" si="1504"/>
        <v>2150</v>
      </c>
      <c r="K1535" s="16">
        <f t="shared" si="1504"/>
        <v>10</v>
      </c>
      <c r="L1535" s="211">
        <f t="shared" si="1501"/>
        <v>2140</v>
      </c>
      <c r="M1535" s="16">
        <f t="shared" si="1474"/>
        <v>-10</v>
      </c>
    </row>
    <row r="1536" spans="1:14" ht="36" x14ac:dyDescent="0.25">
      <c r="B1536" s="2" t="str">
        <f t="shared" si="1473"/>
        <v>a</v>
      </c>
      <c r="C1536" s="33" t="s">
        <v>0</v>
      </c>
      <c r="D1536" s="34" t="s">
        <v>15</v>
      </c>
      <c r="E1536" s="17">
        <f t="shared" ref="E1536" si="1523">E1552+E1568+E1584</f>
        <v>2140</v>
      </c>
      <c r="F1536" s="17">
        <f t="shared" ref="F1536:G1536" si="1524">F1552+F1568+F1584</f>
        <v>2140</v>
      </c>
      <c r="G1536" s="17">
        <f t="shared" si="1524"/>
        <v>1099.3990600000002</v>
      </c>
      <c r="H1536" s="17">
        <f t="shared" si="1504"/>
        <v>2140</v>
      </c>
      <c r="I1536" s="17">
        <f t="shared" si="1504"/>
        <v>2140</v>
      </c>
      <c r="J1536" s="212">
        <f t="shared" si="1504"/>
        <v>2150</v>
      </c>
      <c r="K1536" s="17">
        <f t="shared" si="1504"/>
        <v>10</v>
      </c>
      <c r="L1536" s="212">
        <f t="shared" si="1501"/>
        <v>2140</v>
      </c>
      <c r="M1536" s="17">
        <f t="shared" si="1474"/>
        <v>-10</v>
      </c>
    </row>
    <row r="1537" spans="2:15" ht="30" hidden="1" x14ac:dyDescent="0.25">
      <c r="B1537" s="2" t="str">
        <f t="shared" si="1473"/>
        <v>b</v>
      </c>
      <c r="C1537" s="10" t="s">
        <v>0</v>
      </c>
      <c r="D1537" s="11" t="s">
        <v>16</v>
      </c>
      <c r="E1537" s="17">
        <f t="shared" ref="E1537" si="1525">E1553+E1569+E1585</f>
        <v>0</v>
      </c>
      <c r="F1537" s="17">
        <f t="shared" ref="F1537:G1537" si="1526">F1553+F1569+F1585</f>
        <v>0</v>
      </c>
      <c r="G1537" s="17">
        <f t="shared" si="1526"/>
        <v>0</v>
      </c>
      <c r="H1537" s="17">
        <f t="shared" si="1504"/>
        <v>0</v>
      </c>
      <c r="I1537" s="17">
        <f t="shared" si="1504"/>
        <v>0</v>
      </c>
      <c r="J1537" s="212">
        <f t="shared" si="1504"/>
        <v>0</v>
      </c>
      <c r="K1537" s="17">
        <f t="shared" si="1504"/>
        <v>0</v>
      </c>
      <c r="L1537" s="212">
        <f t="shared" si="1501"/>
        <v>0</v>
      </c>
      <c r="M1537" s="17">
        <f t="shared" si="1474"/>
        <v>0</v>
      </c>
      <c r="N1537"/>
    </row>
    <row r="1538" spans="2:15" ht="18" x14ac:dyDescent="0.25">
      <c r="B1538" s="2" t="str">
        <f t="shared" si="1473"/>
        <v>a</v>
      </c>
      <c r="C1538" s="28" t="s">
        <v>0</v>
      </c>
      <c r="D1538" s="29" t="s">
        <v>17</v>
      </c>
      <c r="E1538" s="15">
        <f t="shared" ref="E1538" si="1527">E1554+E1570+E1586</f>
        <v>0</v>
      </c>
      <c r="F1538" s="15">
        <f t="shared" ref="F1538:G1538" si="1528">F1554+F1570+F1586</f>
        <v>15.5</v>
      </c>
      <c r="G1538" s="15">
        <f t="shared" si="1528"/>
        <v>15.457000000000001</v>
      </c>
      <c r="H1538" s="15">
        <f t="shared" si="1504"/>
        <v>55</v>
      </c>
      <c r="I1538" s="15">
        <f t="shared" si="1504"/>
        <v>55</v>
      </c>
      <c r="J1538" s="210">
        <f t="shared" si="1504"/>
        <v>155</v>
      </c>
      <c r="K1538" s="15">
        <f t="shared" si="1504"/>
        <v>100</v>
      </c>
      <c r="L1538" s="210">
        <f t="shared" si="1501"/>
        <v>200</v>
      </c>
      <c r="M1538" s="15">
        <f t="shared" si="1474"/>
        <v>45</v>
      </c>
    </row>
    <row r="1539" spans="2:15" ht="15.75" hidden="1" x14ac:dyDescent="0.25">
      <c r="B1539" s="2" t="str">
        <f t="shared" si="1473"/>
        <v>b</v>
      </c>
      <c r="C1539" s="6" t="s">
        <v>0</v>
      </c>
      <c r="D1539" s="7" t="s">
        <v>18</v>
      </c>
      <c r="E1539" s="15">
        <f t="shared" ref="E1539" si="1529">E1555+E1571+E1587</f>
        <v>0</v>
      </c>
      <c r="F1539" s="15">
        <f t="shared" ref="F1539:G1539" si="1530">F1555+F1571+F1587</f>
        <v>0</v>
      </c>
      <c r="G1539" s="15">
        <f t="shared" si="1530"/>
        <v>0</v>
      </c>
      <c r="H1539" s="15">
        <f t="shared" si="1504"/>
        <v>0</v>
      </c>
      <c r="I1539" s="15">
        <f t="shared" si="1504"/>
        <v>0</v>
      </c>
      <c r="J1539" s="210">
        <f t="shared" si="1504"/>
        <v>0</v>
      </c>
      <c r="K1539" s="15">
        <f t="shared" si="1504"/>
        <v>0</v>
      </c>
      <c r="L1539" s="210">
        <f t="shared" si="1501"/>
        <v>0</v>
      </c>
      <c r="M1539" s="15">
        <f t="shared" si="1474"/>
        <v>0</v>
      </c>
      <c r="N1539"/>
    </row>
    <row r="1540" spans="2:15" ht="15.75" hidden="1" x14ac:dyDescent="0.25">
      <c r="B1540" s="2" t="str">
        <f t="shared" si="1473"/>
        <v>b</v>
      </c>
      <c r="C1540" s="6" t="s">
        <v>0</v>
      </c>
      <c r="D1540" s="7" t="s">
        <v>19</v>
      </c>
      <c r="E1540" s="15">
        <f t="shared" ref="E1540" si="1531">E1556+E1572+E1588</f>
        <v>0</v>
      </c>
      <c r="F1540" s="15">
        <f t="shared" ref="F1540:G1540" si="1532">F1556+F1572+F1588</f>
        <v>0</v>
      </c>
      <c r="G1540" s="15">
        <f t="shared" si="1532"/>
        <v>0</v>
      </c>
      <c r="H1540" s="15">
        <f t="shared" si="1504"/>
        <v>0</v>
      </c>
      <c r="I1540" s="15">
        <f t="shared" si="1504"/>
        <v>0</v>
      </c>
      <c r="J1540" s="210">
        <f t="shared" si="1504"/>
        <v>0</v>
      </c>
      <c r="K1540" s="15">
        <f t="shared" si="1504"/>
        <v>0</v>
      </c>
      <c r="L1540" s="210">
        <f t="shared" si="1501"/>
        <v>0</v>
      </c>
      <c r="M1540" s="15">
        <f t="shared" si="1474"/>
        <v>0</v>
      </c>
      <c r="N1540"/>
    </row>
    <row r="1541" spans="2:15" ht="36" x14ac:dyDescent="0.25">
      <c r="B1541" s="2" t="str">
        <f t="shared" si="1473"/>
        <v>a</v>
      </c>
      <c r="C1541" s="24" t="s">
        <v>191</v>
      </c>
      <c r="D1541" s="25" t="s">
        <v>192</v>
      </c>
      <c r="E1541" s="13">
        <f t="shared" ref="E1541" si="1533">E1544+E1554+E1555+E1556</f>
        <v>700</v>
      </c>
      <c r="F1541" s="13">
        <f t="shared" ref="F1541:I1541" si="1534">F1544+F1554+F1555+F1556</f>
        <v>700</v>
      </c>
      <c r="G1541" s="13">
        <f t="shared" si="1534"/>
        <v>376.03730000000002</v>
      </c>
      <c r="H1541" s="13">
        <f t="shared" si="1534"/>
        <v>700</v>
      </c>
      <c r="I1541" s="13">
        <f t="shared" si="1534"/>
        <v>700</v>
      </c>
      <c r="J1541" s="208">
        <f>J1544+J1554+J1555+J1556</f>
        <v>700</v>
      </c>
      <c r="K1541" s="13">
        <f t="shared" ref="K1541:K1588" si="1535">J1541-I1541</f>
        <v>0</v>
      </c>
      <c r="L1541" s="208">
        <f t="shared" ref="L1541" si="1536">L1544+L1554+L1555+L1556</f>
        <v>700</v>
      </c>
      <c r="M1541" s="13">
        <f t="shared" si="1474"/>
        <v>0</v>
      </c>
      <c r="O1541" t="s">
        <v>578</v>
      </c>
    </row>
    <row r="1542" spans="2:15" ht="15.75" hidden="1" x14ac:dyDescent="0.25">
      <c r="B1542" s="2" t="str">
        <f t="shared" ref="B1542:B1605" si="1537">IF((E1542+F1542+G1542+I1542++J1542+K1542+L1542)&gt;0,"a","b")</f>
        <v>b</v>
      </c>
      <c r="C1542" s="4" t="s">
        <v>0</v>
      </c>
      <c r="D1542" s="5" t="s">
        <v>5</v>
      </c>
      <c r="E1542" s="14">
        <v>0</v>
      </c>
      <c r="F1542" s="14">
        <v>0</v>
      </c>
      <c r="G1542" s="14">
        <v>0</v>
      </c>
      <c r="H1542" s="14">
        <v>0</v>
      </c>
      <c r="I1542" s="14">
        <v>0</v>
      </c>
      <c r="J1542" s="209">
        <v>0</v>
      </c>
      <c r="K1542" s="14">
        <f t="shared" si="1535"/>
        <v>0</v>
      </c>
      <c r="L1542" s="209">
        <v>0</v>
      </c>
      <c r="M1542" s="14">
        <f t="shared" ref="M1542:M1605" si="1538">L1542-J1542</f>
        <v>0</v>
      </c>
      <c r="N1542"/>
    </row>
    <row r="1543" spans="2:15" ht="18" x14ac:dyDescent="0.25">
      <c r="B1543" s="2" t="str">
        <f t="shared" si="1537"/>
        <v>a</v>
      </c>
      <c r="C1543" s="26" t="s">
        <v>0</v>
      </c>
      <c r="D1543" s="27" t="s">
        <v>6</v>
      </c>
      <c r="E1543" s="14">
        <v>51</v>
      </c>
      <c r="F1543" s="14">
        <v>51</v>
      </c>
      <c r="G1543" s="14">
        <v>51</v>
      </c>
      <c r="H1543" s="14">
        <v>51</v>
      </c>
      <c r="I1543" s="14">
        <v>51</v>
      </c>
      <c r="J1543" s="209">
        <v>53</v>
      </c>
      <c r="K1543" s="14">
        <f t="shared" si="1535"/>
        <v>2</v>
      </c>
      <c r="L1543" s="209">
        <v>53</v>
      </c>
      <c r="M1543" s="14">
        <f t="shared" si="1538"/>
        <v>0</v>
      </c>
    </row>
    <row r="1544" spans="2:15" ht="18" x14ac:dyDescent="0.25">
      <c r="B1544" s="2" t="str">
        <f t="shared" si="1537"/>
        <v>a</v>
      </c>
      <c r="C1544" s="28" t="s">
        <v>0</v>
      </c>
      <c r="D1544" s="29" t="s">
        <v>7</v>
      </c>
      <c r="E1544" s="15">
        <f t="shared" ref="E1544" si="1539">E1545+E1546+E1547+E1548+E1549+E1550+E1551</f>
        <v>700</v>
      </c>
      <c r="F1544" s="15">
        <f t="shared" ref="F1544:I1544" si="1540">F1545+F1546+F1547+F1548+F1549+F1550+F1551</f>
        <v>700</v>
      </c>
      <c r="G1544" s="15">
        <f t="shared" si="1540"/>
        <v>376.03730000000002</v>
      </c>
      <c r="H1544" s="15">
        <f t="shared" si="1540"/>
        <v>700</v>
      </c>
      <c r="I1544" s="15">
        <f t="shared" si="1540"/>
        <v>700</v>
      </c>
      <c r="J1544" s="210">
        <f>J1545+J1546+J1547+J1548+J1549+J1550+J1551</f>
        <v>700</v>
      </c>
      <c r="K1544" s="15">
        <f t="shared" si="1535"/>
        <v>0</v>
      </c>
      <c r="L1544" s="210">
        <f t="shared" ref="L1544" si="1541">L1545+L1546+L1547+L1548+L1549+L1550+L1551</f>
        <v>700</v>
      </c>
      <c r="M1544" s="15">
        <f t="shared" si="1538"/>
        <v>0</v>
      </c>
    </row>
    <row r="1545" spans="2:15" ht="15.75" hidden="1" x14ac:dyDescent="0.25">
      <c r="B1545" s="2" t="str">
        <f t="shared" si="1537"/>
        <v>b</v>
      </c>
      <c r="C1545" s="8" t="s">
        <v>0</v>
      </c>
      <c r="D1545" s="9" t="s">
        <v>8</v>
      </c>
      <c r="E1545" s="16">
        <v>0</v>
      </c>
      <c r="F1545" s="16">
        <v>0</v>
      </c>
      <c r="G1545" s="16">
        <v>0</v>
      </c>
      <c r="H1545" s="16">
        <v>0</v>
      </c>
      <c r="I1545" s="16">
        <v>0</v>
      </c>
      <c r="J1545" s="211">
        <v>0</v>
      </c>
      <c r="K1545" s="16">
        <f t="shared" si="1535"/>
        <v>0</v>
      </c>
      <c r="L1545" s="211">
        <v>0</v>
      </c>
      <c r="M1545" s="16">
        <f t="shared" si="1538"/>
        <v>0</v>
      </c>
      <c r="N1545"/>
    </row>
    <row r="1546" spans="2:15" ht="18" x14ac:dyDescent="0.25">
      <c r="B1546" s="2" t="str">
        <f t="shared" si="1537"/>
        <v>a</v>
      </c>
      <c r="C1546" s="30" t="s">
        <v>0</v>
      </c>
      <c r="D1546" s="31" t="s">
        <v>9</v>
      </c>
      <c r="E1546" s="16">
        <v>650</v>
      </c>
      <c r="F1546" s="16">
        <v>635</v>
      </c>
      <c r="G1546" s="16">
        <v>368.44875000000002</v>
      </c>
      <c r="H1546" s="16">
        <v>650</v>
      </c>
      <c r="I1546" s="16">
        <v>650</v>
      </c>
      <c r="J1546" s="211">
        <v>650</v>
      </c>
      <c r="K1546" s="16">
        <f t="shared" si="1535"/>
        <v>0</v>
      </c>
      <c r="L1546" s="211">
        <v>650</v>
      </c>
      <c r="M1546" s="16">
        <f t="shared" si="1538"/>
        <v>0</v>
      </c>
      <c r="N1546" s="42" t="s">
        <v>446</v>
      </c>
    </row>
    <row r="1547" spans="2:15" ht="15.75" hidden="1" x14ac:dyDescent="0.25">
      <c r="B1547" s="2" t="str">
        <f t="shared" si="1537"/>
        <v>b</v>
      </c>
      <c r="C1547" s="8" t="s">
        <v>0</v>
      </c>
      <c r="D1547" s="9" t="s">
        <v>10</v>
      </c>
      <c r="E1547" s="16">
        <v>0</v>
      </c>
      <c r="F1547" s="16">
        <v>0</v>
      </c>
      <c r="G1547" s="16">
        <v>0</v>
      </c>
      <c r="H1547" s="16">
        <v>0</v>
      </c>
      <c r="I1547" s="16">
        <v>0</v>
      </c>
      <c r="J1547" s="211">
        <v>0</v>
      </c>
      <c r="K1547" s="16">
        <f t="shared" si="1535"/>
        <v>0</v>
      </c>
      <c r="L1547" s="211">
        <v>0</v>
      </c>
      <c r="M1547" s="16">
        <f t="shared" si="1538"/>
        <v>0</v>
      </c>
      <c r="N1547"/>
    </row>
    <row r="1548" spans="2:15" ht="15.75" hidden="1" x14ac:dyDescent="0.25">
      <c r="B1548" s="2" t="str">
        <f t="shared" si="1537"/>
        <v>b</v>
      </c>
      <c r="C1548" s="8" t="s">
        <v>0</v>
      </c>
      <c r="D1548" s="9" t="s">
        <v>11</v>
      </c>
      <c r="E1548" s="16">
        <v>0</v>
      </c>
      <c r="F1548" s="16">
        <v>0</v>
      </c>
      <c r="G1548" s="16">
        <v>0</v>
      </c>
      <c r="H1548" s="16">
        <v>0</v>
      </c>
      <c r="I1548" s="16">
        <v>0</v>
      </c>
      <c r="J1548" s="211">
        <v>0</v>
      </c>
      <c r="K1548" s="16">
        <f t="shared" si="1535"/>
        <v>0</v>
      </c>
      <c r="L1548" s="211">
        <v>0</v>
      </c>
      <c r="M1548" s="16">
        <f t="shared" si="1538"/>
        <v>0</v>
      </c>
      <c r="N1548"/>
    </row>
    <row r="1549" spans="2:15" ht="15.75" hidden="1" x14ac:dyDescent="0.25">
      <c r="B1549" s="2" t="str">
        <f t="shared" si="1537"/>
        <v>b</v>
      </c>
      <c r="C1549" s="8" t="s">
        <v>0</v>
      </c>
      <c r="D1549" s="9" t="s">
        <v>12</v>
      </c>
      <c r="E1549" s="16">
        <v>0</v>
      </c>
      <c r="F1549" s="16">
        <v>0</v>
      </c>
      <c r="G1549" s="16">
        <v>0</v>
      </c>
      <c r="H1549" s="16">
        <v>0</v>
      </c>
      <c r="I1549" s="16">
        <v>0</v>
      </c>
      <c r="J1549" s="211">
        <v>0</v>
      </c>
      <c r="K1549" s="16">
        <f t="shared" si="1535"/>
        <v>0</v>
      </c>
      <c r="L1549" s="211">
        <v>0</v>
      </c>
      <c r="M1549" s="16">
        <f t="shared" si="1538"/>
        <v>0</v>
      </c>
      <c r="N1549"/>
    </row>
    <row r="1550" spans="2:15" ht="15.75" x14ac:dyDescent="0.25">
      <c r="B1550" s="2" t="str">
        <f t="shared" si="1537"/>
        <v>a</v>
      </c>
      <c r="C1550" s="8" t="s">
        <v>0</v>
      </c>
      <c r="D1550" s="9" t="s">
        <v>13</v>
      </c>
      <c r="E1550" s="16">
        <v>0</v>
      </c>
      <c r="F1550" s="16">
        <v>15</v>
      </c>
      <c r="G1550" s="16">
        <v>6.2635500000000004</v>
      </c>
      <c r="H1550" s="16">
        <v>0</v>
      </c>
      <c r="I1550" s="16">
        <v>0</v>
      </c>
      <c r="J1550" s="211">
        <v>0</v>
      </c>
      <c r="K1550" s="16">
        <f t="shared" si="1535"/>
        <v>0</v>
      </c>
      <c r="L1550" s="211">
        <v>0</v>
      </c>
      <c r="M1550" s="16">
        <f t="shared" si="1538"/>
        <v>0</v>
      </c>
    </row>
    <row r="1551" spans="2:15" ht="18" x14ac:dyDescent="0.25">
      <c r="B1551" s="2" t="str">
        <f t="shared" si="1537"/>
        <v>a</v>
      </c>
      <c r="C1551" s="30" t="s">
        <v>0</v>
      </c>
      <c r="D1551" s="31" t="s">
        <v>14</v>
      </c>
      <c r="E1551" s="16">
        <f t="shared" ref="E1551" si="1542">E1552+E1553</f>
        <v>50</v>
      </c>
      <c r="F1551" s="16">
        <f t="shared" ref="F1551:I1551" si="1543">F1552+F1553</f>
        <v>50</v>
      </c>
      <c r="G1551" s="16">
        <f t="shared" si="1543"/>
        <v>1.325</v>
      </c>
      <c r="H1551" s="16">
        <f t="shared" si="1543"/>
        <v>50</v>
      </c>
      <c r="I1551" s="16">
        <f t="shared" si="1543"/>
        <v>50</v>
      </c>
      <c r="J1551" s="211">
        <f>J1552+J1553</f>
        <v>50</v>
      </c>
      <c r="K1551" s="16">
        <f t="shared" si="1535"/>
        <v>0</v>
      </c>
      <c r="L1551" s="211">
        <f t="shared" ref="L1551" si="1544">L1552+L1553</f>
        <v>50</v>
      </c>
      <c r="M1551" s="16">
        <f t="shared" si="1538"/>
        <v>0</v>
      </c>
    </row>
    <row r="1552" spans="2:15" ht="36" x14ac:dyDescent="0.25">
      <c r="B1552" s="2" t="str">
        <f t="shared" si="1537"/>
        <v>a</v>
      </c>
      <c r="C1552" s="33" t="s">
        <v>0</v>
      </c>
      <c r="D1552" s="34" t="s">
        <v>15</v>
      </c>
      <c r="E1552" s="17">
        <v>50</v>
      </c>
      <c r="F1552" s="17">
        <v>50</v>
      </c>
      <c r="G1552" s="17">
        <v>1.325</v>
      </c>
      <c r="H1552" s="17">
        <v>50</v>
      </c>
      <c r="I1552" s="17">
        <v>50</v>
      </c>
      <c r="J1552" s="212">
        <v>50</v>
      </c>
      <c r="K1552" s="17">
        <f t="shared" si="1535"/>
        <v>0</v>
      </c>
      <c r="L1552" s="212">
        <v>50</v>
      </c>
      <c r="M1552" s="17">
        <f t="shared" si="1538"/>
        <v>0</v>
      </c>
    </row>
    <row r="1553" spans="2:15" ht="30" hidden="1" x14ac:dyDescent="0.25">
      <c r="B1553" s="2" t="str">
        <f t="shared" si="1537"/>
        <v>b</v>
      </c>
      <c r="C1553" s="10" t="s">
        <v>0</v>
      </c>
      <c r="D1553" s="11" t="s">
        <v>16</v>
      </c>
      <c r="E1553" s="17">
        <v>0</v>
      </c>
      <c r="F1553" s="17">
        <v>0</v>
      </c>
      <c r="G1553" s="17">
        <v>0</v>
      </c>
      <c r="H1553" s="17">
        <v>0</v>
      </c>
      <c r="I1553" s="17">
        <v>0</v>
      </c>
      <c r="J1553" s="212">
        <v>0</v>
      </c>
      <c r="K1553" s="17">
        <f t="shared" si="1535"/>
        <v>0</v>
      </c>
      <c r="L1553" s="212">
        <v>0</v>
      </c>
      <c r="M1553" s="17">
        <f t="shared" si="1538"/>
        <v>0</v>
      </c>
      <c r="N1553"/>
    </row>
    <row r="1554" spans="2:15" ht="15.75" hidden="1" x14ac:dyDescent="0.25">
      <c r="B1554" s="2" t="str">
        <f t="shared" si="1537"/>
        <v>b</v>
      </c>
      <c r="C1554" s="6" t="s">
        <v>0</v>
      </c>
      <c r="D1554" s="7" t="s">
        <v>17</v>
      </c>
      <c r="E1554" s="15">
        <v>0</v>
      </c>
      <c r="F1554" s="15">
        <v>0</v>
      </c>
      <c r="G1554" s="15">
        <v>0</v>
      </c>
      <c r="H1554" s="15">
        <v>0</v>
      </c>
      <c r="I1554" s="15">
        <v>0</v>
      </c>
      <c r="J1554" s="210">
        <v>0</v>
      </c>
      <c r="K1554" s="15">
        <f t="shared" si="1535"/>
        <v>0</v>
      </c>
      <c r="L1554" s="210">
        <v>0</v>
      </c>
      <c r="M1554" s="15">
        <f t="shared" si="1538"/>
        <v>0</v>
      </c>
      <c r="N1554"/>
    </row>
    <row r="1555" spans="2:15" ht="15.75" hidden="1" x14ac:dyDescent="0.25">
      <c r="B1555" s="2" t="str">
        <f t="shared" si="1537"/>
        <v>b</v>
      </c>
      <c r="C1555" s="6" t="s">
        <v>0</v>
      </c>
      <c r="D1555" s="7" t="s">
        <v>18</v>
      </c>
      <c r="E1555" s="15">
        <v>0</v>
      </c>
      <c r="F1555" s="15">
        <v>0</v>
      </c>
      <c r="G1555" s="15">
        <v>0</v>
      </c>
      <c r="H1555" s="15">
        <v>0</v>
      </c>
      <c r="I1555" s="15">
        <v>0</v>
      </c>
      <c r="J1555" s="210">
        <v>0</v>
      </c>
      <c r="K1555" s="15">
        <f t="shared" si="1535"/>
        <v>0</v>
      </c>
      <c r="L1555" s="210">
        <v>0</v>
      </c>
      <c r="M1555" s="15">
        <f t="shared" si="1538"/>
        <v>0</v>
      </c>
      <c r="N1555"/>
    </row>
    <row r="1556" spans="2:15" ht="15.75" hidden="1" x14ac:dyDescent="0.25">
      <c r="B1556" s="2" t="str">
        <f t="shared" si="1537"/>
        <v>b</v>
      </c>
      <c r="C1556" s="6" t="s">
        <v>0</v>
      </c>
      <c r="D1556" s="7" t="s">
        <v>19</v>
      </c>
      <c r="E1556" s="15">
        <v>0</v>
      </c>
      <c r="F1556" s="15">
        <v>0</v>
      </c>
      <c r="G1556" s="15">
        <v>0</v>
      </c>
      <c r="H1556" s="15">
        <v>0</v>
      </c>
      <c r="I1556" s="15">
        <v>0</v>
      </c>
      <c r="J1556" s="210">
        <v>0</v>
      </c>
      <c r="K1556" s="15">
        <f t="shared" si="1535"/>
        <v>0</v>
      </c>
      <c r="L1556" s="210">
        <v>0</v>
      </c>
      <c r="M1556" s="15">
        <f t="shared" si="1538"/>
        <v>0</v>
      </c>
      <c r="N1556"/>
    </row>
    <row r="1557" spans="2:15" ht="30" x14ac:dyDescent="0.25">
      <c r="B1557" s="2" t="str">
        <f t="shared" si="1537"/>
        <v>a</v>
      </c>
      <c r="C1557" s="24" t="s">
        <v>193</v>
      </c>
      <c r="D1557" s="25" t="s">
        <v>194</v>
      </c>
      <c r="E1557" s="13">
        <f t="shared" ref="E1557" si="1545">E1560+E1570+E1571+E1572</f>
        <v>1500</v>
      </c>
      <c r="F1557" s="13">
        <f t="shared" ref="F1557:I1557" si="1546">F1560+F1570+F1571+F1572</f>
        <v>1500</v>
      </c>
      <c r="G1557" s="13">
        <f t="shared" si="1546"/>
        <v>649.81721000000005</v>
      </c>
      <c r="H1557" s="13">
        <f t="shared" si="1546"/>
        <v>2210</v>
      </c>
      <c r="I1557" s="13">
        <f t="shared" si="1546"/>
        <v>2210</v>
      </c>
      <c r="J1557" s="208">
        <f>J1560+J1570+J1571+J1572</f>
        <v>3210</v>
      </c>
      <c r="K1557" s="13">
        <f t="shared" si="1535"/>
        <v>1000</v>
      </c>
      <c r="L1557" s="208">
        <f t="shared" ref="L1557" si="1547">L1560+L1570+L1571+L1572</f>
        <v>3500</v>
      </c>
      <c r="M1557" s="13">
        <f t="shared" si="1538"/>
        <v>290</v>
      </c>
      <c r="N1557" s="40" t="s">
        <v>434</v>
      </c>
      <c r="O1557" t="s">
        <v>575</v>
      </c>
    </row>
    <row r="1558" spans="2:15" ht="15.75" hidden="1" x14ac:dyDescent="0.25">
      <c r="B1558" s="2" t="str">
        <f t="shared" si="1537"/>
        <v>b</v>
      </c>
      <c r="C1558" s="4" t="s">
        <v>0</v>
      </c>
      <c r="D1558" s="5" t="s">
        <v>5</v>
      </c>
      <c r="E1558" s="14">
        <v>0</v>
      </c>
      <c r="F1558" s="14">
        <v>0</v>
      </c>
      <c r="G1558" s="14">
        <v>0</v>
      </c>
      <c r="H1558" s="14">
        <v>0</v>
      </c>
      <c r="I1558" s="14">
        <v>0</v>
      </c>
      <c r="J1558" s="209">
        <v>0</v>
      </c>
      <c r="K1558" s="14">
        <f t="shared" si="1535"/>
        <v>0</v>
      </c>
      <c r="L1558" s="209">
        <v>0</v>
      </c>
      <c r="M1558" s="14">
        <f t="shared" si="1538"/>
        <v>0</v>
      </c>
      <c r="N1558"/>
    </row>
    <row r="1559" spans="2:15" ht="18" x14ac:dyDescent="0.25">
      <c r="B1559" s="2" t="str">
        <f t="shared" si="1537"/>
        <v>a</v>
      </c>
      <c r="C1559" s="26" t="s">
        <v>0</v>
      </c>
      <c r="D1559" s="27" t="s">
        <v>6</v>
      </c>
      <c r="E1559" s="14">
        <v>70</v>
      </c>
      <c r="F1559" s="14">
        <v>70</v>
      </c>
      <c r="G1559" s="14">
        <v>70</v>
      </c>
      <c r="H1559" s="14">
        <v>70</v>
      </c>
      <c r="I1559" s="14">
        <v>70</v>
      </c>
      <c r="J1559" s="209">
        <v>100</v>
      </c>
      <c r="K1559" s="14">
        <f t="shared" si="1535"/>
        <v>30</v>
      </c>
      <c r="L1559" s="209">
        <v>100</v>
      </c>
      <c r="M1559" s="14">
        <f t="shared" si="1538"/>
        <v>0</v>
      </c>
    </row>
    <row r="1560" spans="2:15" ht="18" x14ac:dyDescent="0.25">
      <c r="B1560" s="2" t="str">
        <f t="shared" si="1537"/>
        <v>a</v>
      </c>
      <c r="C1560" s="28" t="s">
        <v>0</v>
      </c>
      <c r="D1560" s="29" t="s">
        <v>7</v>
      </c>
      <c r="E1560" s="15">
        <f t="shared" ref="E1560" si="1548">E1561+E1562+E1563+E1564+E1565+E1566+E1567</f>
        <v>1500</v>
      </c>
      <c r="F1560" s="15">
        <f t="shared" ref="F1560:I1560" si="1549">F1561+F1562+F1563+F1564+F1565+F1566+F1567</f>
        <v>1484.5</v>
      </c>
      <c r="G1560" s="15">
        <f t="shared" si="1549"/>
        <v>634.36021000000005</v>
      </c>
      <c r="H1560" s="15">
        <f t="shared" si="1549"/>
        <v>2155</v>
      </c>
      <c r="I1560" s="15">
        <f t="shared" si="1549"/>
        <v>2155</v>
      </c>
      <c r="J1560" s="210">
        <f>J1561+J1562+J1563+J1564+J1565+J1566+J1567</f>
        <v>3055</v>
      </c>
      <c r="K1560" s="15">
        <f t="shared" si="1535"/>
        <v>900</v>
      </c>
      <c r="L1560" s="210">
        <f t="shared" ref="L1560" si="1550">L1561+L1562+L1563+L1564+L1565+L1566+L1567</f>
        <v>3300</v>
      </c>
      <c r="M1560" s="15">
        <f t="shared" si="1538"/>
        <v>245</v>
      </c>
    </row>
    <row r="1561" spans="2:15" ht="15.75" hidden="1" x14ac:dyDescent="0.25">
      <c r="B1561" s="2" t="str">
        <f t="shared" si="1537"/>
        <v>b</v>
      </c>
      <c r="C1561" s="8" t="s">
        <v>0</v>
      </c>
      <c r="D1561" s="9" t="s">
        <v>8</v>
      </c>
      <c r="E1561" s="16">
        <v>0</v>
      </c>
      <c r="F1561" s="16">
        <v>0</v>
      </c>
      <c r="G1561" s="16">
        <v>0</v>
      </c>
      <c r="H1561" s="16">
        <v>0</v>
      </c>
      <c r="I1561" s="16">
        <v>0</v>
      </c>
      <c r="J1561" s="211">
        <v>0</v>
      </c>
      <c r="K1561" s="16">
        <f t="shared" si="1535"/>
        <v>0</v>
      </c>
      <c r="L1561" s="211">
        <v>0</v>
      </c>
      <c r="M1561" s="16">
        <f t="shared" si="1538"/>
        <v>0</v>
      </c>
      <c r="N1561"/>
    </row>
    <row r="1562" spans="2:15" ht="18" x14ac:dyDescent="0.25">
      <c r="B1562" s="2" t="str">
        <f t="shared" si="1537"/>
        <v>a</v>
      </c>
      <c r="C1562" s="30" t="s">
        <v>0</v>
      </c>
      <c r="D1562" s="31" t="s">
        <v>9</v>
      </c>
      <c r="E1562" s="16">
        <v>1500</v>
      </c>
      <c r="F1562" s="16">
        <v>1470.5</v>
      </c>
      <c r="G1562" s="16">
        <v>620.42021</v>
      </c>
      <c r="H1562" s="16">
        <v>2155</v>
      </c>
      <c r="I1562" s="16">
        <v>2155</v>
      </c>
      <c r="J1562" s="211">
        <f>2155+860</f>
        <v>3015</v>
      </c>
      <c r="K1562" s="16">
        <f t="shared" si="1535"/>
        <v>860</v>
      </c>
      <c r="L1562" s="211">
        <v>3290</v>
      </c>
      <c r="M1562" s="16">
        <f t="shared" si="1538"/>
        <v>275</v>
      </c>
    </row>
    <row r="1563" spans="2:15" ht="15.75" hidden="1" x14ac:dyDescent="0.25">
      <c r="B1563" s="2" t="str">
        <f t="shared" si="1537"/>
        <v>b</v>
      </c>
      <c r="C1563" s="8" t="s">
        <v>0</v>
      </c>
      <c r="D1563" s="9" t="s">
        <v>10</v>
      </c>
      <c r="E1563" s="16">
        <v>0</v>
      </c>
      <c r="F1563" s="16">
        <v>0</v>
      </c>
      <c r="G1563" s="16">
        <v>0</v>
      </c>
      <c r="H1563" s="16">
        <v>0</v>
      </c>
      <c r="I1563" s="16">
        <v>0</v>
      </c>
      <c r="J1563" s="211">
        <v>0</v>
      </c>
      <c r="K1563" s="16">
        <f t="shared" si="1535"/>
        <v>0</v>
      </c>
      <c r="L1563" s="211">
        <v>0</v>
      </c>
      <c r="M1563" s="16">
        <f t="shared" si="1538"/>
        <v>0</v>
      </c>
      <c r="N1563"/>
    </row>
    <row r="1564" spans="2:15" ht="15.75" hidden="1" x14ac:dyDescent="0.25">
      <c r="B1564" s="2" t="str">
        <f t="shared" si="1537"/>
        <v>b</v>
      </c>
      <c r="C1564" s="8" t="s">
        <v>0</v>
      </c>
      <c r="D1564" s="9" t="s">
        <v>11</v>
      </c>
      <c r="E1564" s="16">
        <v>0</v>
      </c>
      <c r="F1564" s="16">
        <v>0</v>
      </c>
      <c r="G1564" s="16">
        <v>0</v>
      </c>
      <c r="H1564" s="16">
        <v>0</v>
      </c>
      <c r="I1564" s="16">
        <v>0</v>
      </c>
      <c r="J1564" s="211">
        <v>0</v>
      </c>
      <c r="K1564" s="16">
        <f t="shared" si="1535"/>
        <v>0</v>
      </c>
      <c r="L1564" s="211">
        <v>0</v>
      </c>
      <c r="M1564" s="16">
        <f t="shared" si="1538"/>
        <v>0</v>
      </c>
      <c r="N1564"/>
    </row>
    <row r="1565" spans="2:15" ht="15.75" hidden="1" x14ac:dyDescent="0.25">
      <c r="B1565" s="2" t="str">
        <f t="shared" si="1537"/>
        <v>b</v>
      </c>
      <c r="C1565" s="8" t="s">
        <v>0</v>
      </c>
      <c r="D1565" s="9" t="s">
        <v>12</v>
      </c>
      <c r="E1565" s="16">
        <v>0</v>
      </c>
      <c r="F1565" s="16">
        <v>0</v>
      </c>
      <c r="G1565" s="16">
        <v>0</v>
      </c>
      <c r="H1565" s="16">
        <v>0</v>
      </c>
      <c r="I1565" s="16">
        <v>0</v>
      </c>
      <c r="J1565" s="211">
        <v>0</v>
      </c>
      <c r="K1565" s="16">
        <f t="shared" si="1535"/>
        <v>0</v>
      </c>
      <c r="L1565" s="211">
        <v>0</v>
      </c>
      <c r="M1565" s="16">
        <f t="shared" si="1538"/>
        <v>0</v>
      </c>
      <c r="N1565"/>
    </row>
    <row r="1566" spans="2:15" ht="18" x14ac:dyDescent="0.25">
      <c r="B1566" s="2" t="str">
        <f t="shared" si="1537"/>
        <v>a</v>
      </c>
      <c r="C1566" s="30" t="s">
        <v>0</v>
      </c>
      <c r="D1566" s="31" t="s">
        <v>13</v>
      </c>
      <c r="E1566" s="16">
        <v>0</v>
      </c>
      <c r="F1566" s="16">
        <v>14</v>
      </c>
      <c r="G1566" s="16">
        <v>13.94</v>
      </c>
      <c r="H1566" s="16">
        <v>0</v>
      </c>
      <c r="I1566" s="16">
        <v>0</v>
      </c>
      <c r="J1566" s="211">
        <f>30</f>
        <v>30</v>
      </c>
      <c r="K1566" s="16">
        <f t="shared" si="1535"/>
        <v>30</v>
      </c>
      <c r="L1566" s="211">
        <v>10</v>
      </c>
      <c r="M1566" s="16">
        <f t="shared" si="1538"/>
        <v>-20</v>
      </c>
    </row>
    <row r="1567" spans="2:15" ht="18" x14ac:dyDescent="0.25">
      <c r="B1567" s="2" t="str">
        <f t="shared" si="1537"/>
        <v>a</v>
      </c>
      <c r="C1567" s="30" t="s">
        <v>0</v>
      </c>
      <c r="D1567" s="31" t="s">
        <v>14</v>
      </c>
      <c r="E1567" s="16">
        <f t="shared" ref="E1567" si="1551">E1568+E1569</f>
        <v>0</v>
      </c>
      <c r="F1567" s="16">
        <f t="shared" ref="F1567:I1567" si="1552">F1568+F1569</f>
        <v>0</v>
      </c>
      <c r="G1567" s="16">
        <f t="shared" si="1552"/>
        <v>0</v>
      </c>
      <c r="H1567" s="16">
        <f t="shared" si="1552"/>
        <v>0</v>
      </c>
      <c r="I1567" s="16">
        <f t="shared" si="1552"/>
        <v>0</v>
      </c>
      <c r="J1567" s="211">
        <f>J1568+J1569</f>
        <v>10</v>
      </c>
      <c r="K1567" s="16">
        <f t="shared" si="1535"/>
        <v>10</v>
      </c>
      <c r="L1567" s="211">
        <f t="shared" ref="L1567" si="1553">L1568+L1569</f>
        <v>0</v>
      </c>
      <c r="M1567" s="16">
        <f t="shared" si="1538"/>
        <v>-10</v>
      </c>
    </row>
    <row r="1568" spans="2:15" ht="36" x14ac:dyDescent="0.25">
      <c r="B1568" s="2" t="str">
        <f t="shared" si="1537"/>
        <v>a</v>
      </c>
      <c r="C1568" s="33" t="s">
        <v>0</v>
      </c>
      <c r="D1568" s="34" t="s">
        <v>15</v>
      </c>
      <c r="E1568" s="17">
        <v>0</v>
      </c>
      <c r="F1568" s="17">
        <v>0</v>
      </c>
      <c r="G1568" s="17">
        <v>0</v>
      </c>
      <c r="H1568" s="17">
        <v>0</v>
      </c>
      <c r="I1568" s="17">
        <v>0</v>
      </c>
      <c r="J1568" s="212">
        <f>10</f>
        <v>10</v>
      </c>
      <c r="K1568" s="17">
        <f t="shared" si="1535"/>
        <v>10</v>
      </c>
      <c r="L1568" s="212">
        <v>0</v>
      </c>
      <c r="M1568" s="17">
        <f t="shared" si="1538"/>
        <v>-10</v>
      </c>
    </row>
    <row r="1569" spans="2:15" ht="30" hidden="1" x14ac:dyDescent="0.25">
      <c r="B1569" s="2" t="str">
        <f t="shared" si="1537"/>
        <v>b</v>
      </c>
      <c r="C1569" s="10" t="s">
        <v>0</v>
      </c>
      <c r="D1569" s="11" t="s">
        <v>16</v>
      </c>
      <c r="E1569" s="17">
        <v>0</v>
      </c>
      <c r="F1569" s="17">
        <v>0</v>
      </c>
      <c r="G1569" s="17">
        <v>0</v>
      </c>
      <c r="H1569" s="17">
        <v>0</v>
      </c>
      <c r="I1569" s="17">
        <v>0</v>
      </c>
      <c r="J1569" s="212">
        <v>0</v>
      </c>
      <c r="K1569" s="17">
        <f t="shared" si="1535"/>
        <v>0</v>
      </c>
      <c r="L1569" s="212">
        <v>0</v>
      </c>
      <c r="M1569" s="17">
        <f t="shared" si="1538"/>
        <v>0</v>
      </c>
      <c r="N1569"/>
    </row>
    <row r="1570" spans="2:15" ht="18" x14ac:dyDescent="0.25">
      <c r="B1570" s="2" t="str">
        <f t="shared" si="1537"/>
        <v>a</v>
      </c>
      <c r="C1570" s="28" t="s">
        <v>0</v>
      </c>
      <c r="D1570" s="29" t="s">
        <v>17</v>
      </c>
      <c r="E1570" s="15">
        <v>0</v>
      </c>
      <c r="F1570" s="15">
        <v>15.5</v>
      </c>
      <c r="G1570" s="15">
        <v>15.457000000000001</v>
      </c>
      <c r="H1570" s="15">
        <v>55</v>
      </c>
      <c r="I1570" s="15">
        <v>55</v>
      </c>
      <c r="J1570" s="210">
        <f>55+100</f>
        <v>155</v>
      </c>
      <c r="K1570" s="15">
        <f t="shared" si="1535"/>
        <v>100</v>
      </c>
      <c r="L1570" s="210">
        <v>200</v>
      </c>
      <c r="M1570" s="15">
        <f t="shared" si="1538"/>
        <v>45</v>
      </c>
    </row>
    <row r="1571" spans="2:15" ht="15.75" hidden="1" x14ac:dyDescent="0.25">
      <c r="B1571" s="2" t="str">
        <f t="shared" si="1537"/>
        <v>b</v>
      </c>
      <c r="C1571" s="6" t="s">
        <v>0</v>
      </c>
      <c r="D1571" s="7" t="s">
        <v>18</v>
      </c>
      <c r="E1571" s="15">
        <v>0</v>
      </c>
      <c r="F1571" s="15">
        <v>0</v>
      </c>
      <c r="G1571" s="15">
        <v>0</v>
      </c>
      <c r="H1571" s="15">
        <v>0</v>
      </c>
      <c r="I1571" s="15">
        <v>0</v>
      </c>
      <c r="J1571" s="210">
        <v>0</v>
      </c>
      <c r="K1571" s="15">
        <f t="shared" si="1535"/>
        <v>0</v>
      </c>
      <c r="L1571" s="210">
        <v>0</v>
      </c>
      <c r="M1571" s="15">
        <f t="shared" si="1538"/>
        <v>0</v>
      </c>
      <c r="N1571"/>
    </row>
    <row r="1572" spans="2:15" ht="15.75" hidden="1" x14ac:dyDescent="0.25">
      <c r="B1572" s="2" t="str">
        <f t="shared" si="1537"/>
        <v>b</v>
      </c>
      <c r="C1572" s="6" t="s">
        <v>0</v>
      </c>
      <c r="D1572" s="7" t="s">
        <v>19</v>
      </c>
      <c r="E1572" s="15">
        <v>0</v>
      </c>
      <c r="F1572" s="15">
        <v>0</v>
      </c>
      <c r="G1572" s="15">
        <v>0</v>
      </c>
      <c r="H1572" s="15">
        <v>0</v>
      </c>
      <c r="I1572" s="15">
        <v>0</v>
      </c>
      <c r="J1572" s="210">
        <v>0</v>
      </c>
      <c r="K1572" s="15">
        <f t="shared" si="1535"/>
        <v>0</v>
      </c>
      <c r="L1572" s="210">
        <v>0</v>
      </c>
      <c r="M1572" s="15">
        <f t="shared" si="1538"/>
        <v>0</v>
      </c>
      <c r="N1572"/>
    </row>
    <row r="1573" spans="2:15" ht="54" x14ac:dyDescent="0.25">
      <c r="B1573" s="2" t="str">
        <f t="shared" si="1537"/>
        <v>a</v>
      </c>
      <c r="C1573" s="24" t="s">
        <v>195</v>
      </c>
      <c r="D1573" s="25" t="s">
        <v>196</v>
      </c>
      <c r="E1573" s="13">
        <f t="shared" ref="E1573" si="1554">E1576+E1586+E1587+E1588</f>
        <v>2090</v>
      </c>
      <c r="F1573" s="13">
        <f t="shared" ref="F1573:I1573" si="1555">F1576+F1586+F1587+F1588</f>
        <v>2090</v>
      </c>
      <c r="G1573" s="13">
        <f t="shared" si="1555"/>
        <v>1098.0740600000001</v>
      </c>
      <c r="H1573" s="13">
        <f t="shared" si="1555"/>
        <v>2090</v>
      </c>
      <c r="I1573" s="13">
        <f t="shared" si="1555"/>
        <v>2090</v>
      </c>
      <c r="J1573" s="208">
        <f>J1576+J1586+J1587+J1588</f>
        <v>2090</v>
      </c>
      <c r="K1573" s="13">
        <f t="shared" si="1535"/>
        <v>0</v>
      </c>
      <c r="L1573" s="208">
        <f t="shared" ref="L1573" si="1556">L1576+L1586+L1587+L1588</f>
        <v>2090</v>
      </c>
      <c r="M1573" s="13">
        <f t="shared" si="1538"/>
        <v>0</v>
      </c>
      <c r="O1573" s="2" t="s">
        <v>578</v>
      </c>
    </row>
    <row r="1574" spans="2:15" ht="15.75" hidden="1" x14ac:dyDescent="0.25">
      <c r="B1574" s="2" t="str">
        <f t="shared" si="1537"/>
        <v>b</v>
      </c>
      <c r="C1574" s="4" t="s">
        <v>0</v>
      </c>
      <c r="D1574" s="5" t="s">
        <v>5</v>
      </c>
      <c r="E1574" s="14">
        <v>0</v>
      </c>
      <c r="F1574" s="14">
        <v>0</v>
      </c>
      <c r="G1574" s="14">
        <v>0</v>
      </c>
      <c r="H1574" s="14">
        <v>0</v>
      </c>
      <c r="I1574" s="14">
        <v>0</v>
      </c>
      <c r="J1574" s="209">
        <v>0</v>
      </c>
      <c r="K1574" s="14">
        <f t="shared" si="1535"/>
        <v>0</v>
      </c>
      <c r="L1574" s="209">
        <v>0</v>
      </c>
      <c r="M1574" s="14">
        <f t="shared" si="1538"/>
        <v>0</v>
      </c>
      <c r="N1574"/>
    </row>
    <row r="1575" spans="2:15" ht="15.75" hidden="1" x14ac:dyDescent="0.25">
      <c r="B1575" s="2" t="str">
        <f t="shared" si="1537"/>
        <v>b</v>
      </c>
      <c r="C1575" s="4" t="s">
        <v>0</v>
      </c>
      <c r="D1575" s="5" t="s">
        <v>6</v>
      </c>
      <c r="E1575" s="14">
        <v>0</v>
      </c>
      <c r="F1575" s="14">
        <v>0</v>
      </c>
      <c r="G1575" s="14">
        <v>0</v>
      </c>
      <c r="H1575" s="14">
        <v>0</v>
      </c>
      <c r="I1575" s="14">
        <v>0</v>
      </c>
      <c r="J1575" s="209">
        <v>0</v>
      </c>
      <c r="K1575" s="14">
        <f t="shared" si="1535"/>
        <v>0</v>
      </c>
      <c r="L1575" s="209">
        <v>0</v>
      </c>
      <c r="M1575" s="14">
        <f t="shared" si="1538"/>
        <v>0</v>
      </c>
      <c r="N1575"/>
    </row>
    <row r="1576" spans="2:15" ht="18" x14ac:dyDescent="0.25">
      <c r="B1576" s="2" t="str">
        <f t="shared" si="1537"/>
        <v>a</v>
      </c>
      <c r="C1576" s="28" t="s">
        <v>0</v>
      </c>
      <c r="D1576" s="29" t="s">
        <v>7</v>
      </c>
      <c r="E1576" s="15">
        <f t="shared" ref="E1576" si="1557">E1577+E1578+E1579+E1580+E1581+E1582+E1583</f>
        <v>2090</v>
      </c>
      <c r="F1576" s="15">
        <f t="shared" ref="F1576:I1576" si="1558">F1577+F1578+F1579+F1580+F1581+F1582+F1583</f>
        <v>2090</v>
      </c>
      <c r="G1576" s="15">
        <f t="shared" si="1558"/>
        <v>1098.0740600000001</v>
      </c>
      <c r="H1576" s="15">
        <f t="shared" si="1558"/>
        <v>2090</v>
      </c>
      <c r="I1576" s="15">
        <f t="shared" si="1558"/>
        <v>2090</v>
      </c>
      <c r="J1576" s="210">
        <f>J1577+J1578+J1579+J1580+J1581+J1582+J1583</f>
        <v>2090</v>
      </c>
      <c r="K1576" s="15">
        <f t="shared" si="1535"/>
        <v>0</v>
      </c>
      <c r="L1576" s="210">
        <f t="shared" ref="L1576" si="1559">L1577+L1578+L1579+L1580+L1581+L1582+L1583</f>
        <v>2090</v>
      </c>
      <c r="M1576" s="15">
        <f t="shared" si="1538"/>
        <v>0</v>
      </c>
    </row>
    <row r="1577" spans="2:15" ht="15.75" hidden="1" x14ac:dyDescent="0.25">
      <c r="B1577" s="2" t="str">
        <f t="shared" si="1537"/>
        <v>b</v>
      </c>
      <c r="C1577" s="8" t="s">
        <v>0</v>
      </c>
      <c r="D1577" s="9" t="s">
        <v>8</v>
      </c>
      <c r="E1577" s="16">
        <v>0</v>
      </c>
      <c r="F1577" s="16">
        <v>0</v>
      </c>
      <c r="G1577" s="16">
        <v>0</v>
      </c>
      <c r="H1577" s="16">
        <v>0</v>
      </c>
      <c r="I1577" s="16">
        <v>0</v>
      </c>
      <c r="J1577" s="211">
        <v>0</v>
      </c>
      <c r="K1577" s="16">
        <f t="shared" si="1535"/>
        <v>0</v>
      </c>
      <c r="L1577" s="211">
        <v>0</v>
      </c>
      <c r="M1577" s="16">
        <f t="shared" si="1538"/>
        <v>0</v>
      </c>
      <c r="N1577"/>
    </row>
    <row r="1578" spans="2:15" ht="15.75" hidden="1" x14ac:dyDescent="0.25">
      <c r="B1578" s="2" t="str">
        <f t="shared" si="1537"/>
        <v>b</v>
      </c>
      <c r="C1578" s="8" t="s">
        <v>0</v>
      </c>
      <c r="D1578" s="9" t="s">
        <v>9</v>
      </c>
      <c r="E1578" s="16">
        <v>0</v>
      </c>
      <c r="F1578" s="16">
        <v>0</v>
      </c>
      <c r="G1578" s="16">
        <v>0</v>
      </c>
      <c r="H1578" s="16">
        <v>0</v>
      </c>
      <c r="I1578" s="16">
        <v>0</v>
      </c>
      <c r="J1578" s="211">
        <v>0</v>
      </c>
      <c r="K1578" s="16">
        <f t="shared" si="1535"/>
        <v>0</v>
      </c>
      <c r="L1578" s="211">
        <v>0</v>
      </c>
      <c r="M1578" s="16">
        <f t="shared" si="1538"/>
        <v>0</v>
      </c>
      <c r="N1578"/>
    </row>
    <row r="1579" spans="2:15" ht="15.75" hidden="1" x14ac:dyDescent="0.25">
      <c r="B1579" s="2" t="str">
        <f t="shared" si="1537"/>
        <v>b</v>
      </c>
      <c r="C1579" s="8" t="s">
        <v>0</v>
      </c>
      <c r="D1579" s="9" t="s">
        <v>10</v>
      </c>
      <c r="E1579" s="16">
        <v>0</v>
      </c>
      <c r="F1579" s="16">
        <v>0</v>
      </c>
      <c r="G1579" s="16">
        <v>0</v>
      </c>
      <c r="H1579" s="16">
        <v>0</v>
      </c>
      <c r="I1579" s="16">
        <v>0</v>
      </c>
      <c r="J1579" s="211">
        <v>0</v>
      </c>
      <c r="K1579" s="16">
        <f t="shared" si="1535"/>
        <v>0</v>
      </c>
      <c r="L1579" s="211">
        <v>0</v>
      </c>
      <c r="M1579" s="16">
        <f t="shared" si="1538"/>
        <v>0</v>
      </c>
      <c r="N1579"/>
    </row>
    <row r="1580" spans="2:15" ht="15.75" hidden="1" x14ac:dyDescent="0.25">
      <c r="B1580" s="2" t="str">
        <f t="shared" si="1537"/>
        <v>b</v>
      </c>
      <c r="C1580" s="8" t="s">
        <v>0</v>
      </c>
      <c r="D1580" s="9" t="s">
        <v>11</v>
      </c>
      <c r="E1580" s="16">
        <v>0</v>
      </c>
      <c r="F1580" s="16">
        <v>0</v>
      </c>
      <c r="G1580" s="16">
        <v>0</v>
      </c>
      <c r="H1580" s="16">
        <v>0</v>
      </c>
      <c r="I1580" s="16">
        <v>0</v>
      </c>
      <c r="J1580" s="211">
        <v>0</v>
      </c>
      <c r="K1580" s="16">
        <f t="shared" si="1535"/>
        <v>0</v>
      </c>
      <c r="L1580" s="211">
        <v>0</v>
      </c>
      <c r="M1580" s="16">
        <f t="shared" si="1538"/>
        <v>0</v>
      </c>
      <c r="N1580"/>
    </row>
    <row r="1581" spans="2:15" ht="15.75" hidden="1" x14ac:dyDescent="0.25">
      <c r="B1581" s="2" t="str">
        <f t="shared" si="1537"/>
        <v>b</v>
      </c>
      <c r="C1581" s="8" t="s">
        <v>0</v>
      </c>
      <c r="D1581" s="9" t="s">
        <v>12</v>
      </c>
      <c r="E1581" s="16">
        <v>0</v>
      </c>
      <c r="F1581" s="16">
        <v>0</v>
      </c>
      <c r="G1581" s="16">
        <v>0</v>
      </c>
      <c r="H1581" s="16">
        <v>0</v>
      </c>
      <c r="I1581" s="16">
        <v>0</v>
      </c>
      <c r="J1581" s="211">
        <v>0</v>
      </c>
      <c r="K1581" s="16">
        <f t="shared" si="1535"/>
        <v>0</v>
      </c>
      <c r="L1581" s="211">
        <v>0</v>
      </c>
      <c r="M1581" s="16">
        <f t="shared" si="1538"/>
        <v>0</v>
      </c>
      <c r="N1581"/>
    </row>
    <row r="1582" spans="2:15" ht="15.75" hidden="1" x14ac:dyDescent="0.25">
      <c r="B1582" s="2" t="str">
        <f t="shared" si="1537"/>
        <v>b</v>
      </c>
      <c r="C1582" s="8" t="s">
        <v>0</v>
      </c>
      <c r="D1582" s="9" t="s">
        <v>13</v>
      </c>
      <c r="E1582" s="16">
        <v>0</v>
      </c>
      <c r="F1582" s="16">
        <v>0</v>
      </c>
      <c r="G1582" s="16">
        <v>0</v>
      </c>
      <c r="H1582" s="16">
        <v>0</v>
      </c>
      <c r="I1582" s="16">
        <v>0</v>
      </c>
      <c r="J1582" s="211">
        <v>0</v>
      </c>
      <c r="K1582" s="16">
        <f t="shared" si="1535"/>
        <v>0</v>
      </c>
      <c r="L1582" s="211">
        <v>0</v>
      </c>
      <c r="M1582" s="16">
        <f t="shared" si="1538"/>
        <v>0</v>
      </c>
      <c r="N1582"/>
    </row>
    <row r="1583" spans="2:15" ht="18" x14ac:dyDescent="0.25">
      <c r="B1583" s="2" t="str">
        <f t="shared" si="1537"/>
        <v>a</v>
      </c>
      <c r="C1583" s="30" t="s">
        <v>0</v>
      </c>
      <c r="D1583" s="31" t="s">
        <v>14</v>
      </c>
      <c r="E1583" s="16">
        <f t="shared" ref="E1583" si="1560">E1584+E1585</f>
        <v>2090</v>
      </c>
      <c r="F1583" s="16">
        <f t="shared" ref="F1583:I1583" si="1561">F1584+F1585</f>
        <v>2090</v>
      </c>
      <c r="G1583" s="16">
        <f t="shared" si="1561"/>
        <v>1098.0740600000001</v>
      </c>
      <c r="H1583" s="16">
        <f t="shared" si="1561"/>
        <v>2090</v>
      </c>
      <c r="I1583" s="16">
        <f t="shared" si="1561"/>
        <v>2090</v>
      </c>
      <c r="J1583" s="211">
        <f>J1584+J1585</f>
        <v>2090</v>
      </c>
      <c r="K1583" s="16">
        <f t="shared" si="1535"/>
        <v>0</v>
      </c>
      <c r="L1583" s="211">
        <f t="shared" ref="L1583" si="1562">L1584+L1585</f>
        <v>2090</v>
      </c>
      <c r="M1583" s="16">
        <f t="shared" si="1538"/>
        <v>0</v>
      </c>
    </row>
    <row r="1584" spans="2:15" ht="36" x14ac:dyDescent="0.25">
      <c r="B1584" s="2" t="str">
        <f t="shared" si="1537"/>
        <v>a</v>
      </c>
      <c r="C1584" s="33" t="s">
        <v>0</v>
      </c>
      <c r="D1584" s="34" t="s">
        <v>15</v>
      </c>
      <c r="E1584" s="17">
        <v>2090</v>
      </c>
      <c r="F1584" s="17">
        <v>2090</v>
      </c>
      <c r="G1584" s="17">
        <v>1098.0740600000001</v>
      </c>
      <c r="H1584" s="17">
        <v>2090</v>
      </c>
      <c r="I1584" s="17">
        <v>2090</v>
      </c>
      <c r="J1584" s="212">
        <v>2090</v>
      </c>
      <c r="K1584" s="17">
        <f t="shared" si="1535"/>
        <v>0</v>
      </c>
      <c r="L1584" s="212">
        <v>2090</v>
      </c>
      <c r="M1584" s="17">
        <f t="shared" si="1538"/>
        <v>0</v>
      </c>
    </row>
    <row r="1585" spans="1:14" ht="30" hidden="1" x14ac:dyDescent="0.25">
      <c r="B1585" s="2" t="str">
        <f t="shared" si="1537"/>
        <v>b</v>
      </c>
      <c r="C1585" s="10" t="s">
        <v>0</v>
      </c>
      <c r="D1585" s="11" t="s">
        <v>16</v>
      </c>
      <c r="E1585" s="17">
        <v>0</v>
      </c>
      <c r="F1585" s="17">
        <v>0</v>
      </c>
      <c r="G1585" s="17">
        <v>0</v>
      </c>
      <c r="H1585" s="17">
        <v>0</v>
      </c>
      <c r="I1585" s="17">
        <v>0</v>
      </c>
      <c r="J1585" s="212">
        <v>0</v>
      </c>
      <c r="K1585" s="17">
        <f t="shared" si="1535"/>
        <v>0</v>
      </c>
      <c r="L1585" s="212">
        <v>0</v>
      </c>
      <c r="M1585" s="17">
        <f t="shared" si="1538"/>
        <v>0</v>
      </c>
      <c r="N1585"/>
    </row>
    <row r="1586" spans="1:14" ht="15.75" hidden="1" x14ac:dyDescent="0.25">
      <c r="B1586" s="2" t="str">
        <f t="shared" si="1537"/>
        <v>b</v>
      </c>
      <c r="C1586" s="6" t="s">
        <v>0</v>
      </c>
      <c r="D1586" s="7" t="s">
        <v>17</v>
      </c>
      <c r="E1586" s="15">
        <v>0</v>
      </c>
      <c r="F1586" s="15">
        <v>0</v>
      </c>
      <c r="G1586" s="15">
        <v>0</v>
      </c>
      <c r="H1586" s="15">
        <v>0</v>
      </c>
      <c r="I1586" s="15">
        <v>0</v>
      </c>
      <c r="J1586" s="210">
        <v>0</v>
      </c>
      <c r="K1586" s="15">
        <f t="shared" si="1535"/>
        <v>0</v>
      </c>
      <c r="L1586" s="210">
        <v>0</v>
      </c>
      <c r="M1586" s="15">
        <f t="shared" si="1538"/>
        <v>0</v>
      </c>
      <c r="N1586"/>
    </row>
    <row r="1587" spans="1:14" ht="15.75" hidden="1" x14ac:dyDescent="0.25">
      <c r="B1587" s="2" t="str">
        <f t="shared" si="1537"/>
        <v>b</v>
      </c>
      <c r="C1587" s="6" t="s">
        <v>0</v>
      </c>
      <c r="D1587" s="7" t="s">
        <v>18</v>
      </c>
      <c r="E1587" s="15">
        <v>0</v>
      </c>
      <c r="F1587" s="15">
        <v>0</v>
      </c>
      <c r="G1587" s="15">
        <v>0</v>
      </c>
      <c r="H1587" s="15">
        <v>0</v>
      </c>
      <c r="I1587" s="15">
        <v>0</v>
      </c>
      <c r="J1587" s="210">
        <v>0</v>
      </c>
      <c r="K1587" s="15">
        <f t="shared" si="1535"/>
        <v>0</v>
      </c>
      <c r="L1587" s="210">
        <v>0</v>
      </c>
      <c r="M1587" s="15">
        <f t="shared" si="1538"/>
        <v>0</v>
      </c>
      <c r="N1587"/>
    </row>
    <row r="1588" spans="1:14" ht="15.75" hidden="1" x14ac:dyDescent="0.25">
      <c r="B1588" s="2" t="str">
        <f t="shared" si="1537"/>
        <v>b</v>
      </c>
      <c r="C1588" s="6" t="s">
        <v>0</v>
      </c>
      <c r="D1588" s="7" t="s">
        <v>19</v>
      </c>
      <c r="E1588" s="15">
        <v>0</v>
      </c>
      <c r="F1588" s="15">
        <v>0</v>
      </c>
      <c r="G1588" s="15">
        <v>0</v>
      </c>
      <c r="H1588" s="15">
        <v>0</v>
      </c>
      <c r="I1588" s="15">
        <v>0</v>
      </c>
      <c r="J1588" s="210">
        <v>0</v>
      </c>
      <c r="K1588" s="15">
        <f t="shared" si="1535"/>
        <v>0</v>
      </c>
      <c r="L1588" s="210">
        <v>0</v>
      </c>
      <c r="M1588" s="15">
        <f t="shared" si="1538"/>
        <v>0</v>
      </c>
      <c r="N1588"/>
    </row>
    <row r="1589" spans="1:14" s="2" customFormat="1" ht="36" x14ac:dyDescent="0.25">
      <c r="A1589" s="2" t="s">
        <v>211</v>
      </c>
      <c r="B1589" s="2" t="str">
        <f t="shared" si="1537"/>
        <v>a</v>
      </c>
      <c r="C1589" s="24" t="s">
        <v>197</v>
      </c>
      <c r="D1589" s="25" t="s">
        <v>198</v>
      </c>
      <c r="E1589" s="13">
        <f>E1605+E1621+E1637+E1669+E1685+E1701</f>
        <v>67850</v>
      </c>
      <c r="F1589" s="13">
        <f t="shared" ref="F1589:L1589" si="1563">F1605+F1621+F1637+F1669+F1685+F1701</f>
        <v>69132</v>
      </c>
      <c r="G1589" s="13">
        <f t="shared" si="1563"/>
        <v>49816.638559999992</v>
      </c>
      <c r="H1589" s="13">
        <f t="shared" si="1563"/>
        <v>65000</v>
      </c>
      <c r="I1589" s="13">
        <f t="shared" si="1563"/>
        <v>66735</v>
      </c>
      <c r="J1589" s="208">
        <f t="shared" si="1563"/>
        <v>67135</v>
      </c>
      <c r="K1589" s="13">
        <f t="shared" si="1563"/>
        <v>400</v>
      </c>
      <c r="L1589" s="208">
        <f t="shared" si="1563"/>
        <v>105535</v>
      </c>
      <c r="M1589" s="13">
        <f t="shared" si="1538"/>
        <v>38400</v>
      </c>
      <c r="N1589" s="40"/>
    </row>
    <row r="1590" spans="1:14" ht="15.75" hidden="1" x14ac:dyDescent="0.25">
      <c r="B1590" s="2" t="str">
        <f t="shared" si="1537"/>
        <v>b</v>
      </c>
      <c r="C1590" s="4" t="s">
        <v>0</v>
      </c>
      <c r="D1590" s="5" t="s">
        <v>5</v>
      </c>
      <c r="E1590" s="14">
        <f t="shared" ref="E1590" si="1564">E1606+E1622+E1638+E1670+E1686</f>
        <v>0</v>
      </c>
      <c r="F1590" s="14">
        <f t="shared" ref="F1590:G1590" si="1565">F1606+F1622+F1638+F1670+F1686</f>
        <v>0</v>
      </c>
      <c r="G1590" s="14">
        <f t="shared" si="1565"/>
        <v>0</v>
      </c>
      <c r="H1590" s="14">
        <f t="shared" ref="H1590:I1604" si="1566">H1606+H1622+H1638+H1670+H1686</f>
        <v>0</v>
      </c>
      <c r="I1590" s="14">
        <f t="shared" si="1566"/>
        <v>0</v>
      </c>
      <c r="J1590" s="208">
        <f t="shared" ref="J1590" si="1567">J1606+J1622+J1638+J1670+J1686+J1702</f>
        <v>0</v>
      </c>
      <c r="K1590" s="14">
        <f t="shared" ref="K1590:K1621" si="1568">J1590-I1590</f>
        <v>0</v>
      </c>
      <c r="L1590" s="208">
        <f t="shared" ref="L1590" si="1569">L1606+L1622+L1638+L1670+L1686+L1702</f>
        <v>0</v>
      </c>
      <c r="M1590" s="14">
        <f t="shared" si="1538"/>
        <v>0</v>
      </c>
      <c r="N1590"/>
    </row>
    <row r="1591" spans="1:14" ht="15.75" hidden="1" x14ac:dyDescent="0.25">
      <c r="B1591" s="2" t="str">
        <f t="shared" si="1537"/>
        <v>b</v>
      </c>
      <c r="C1591" s="4" t="s">
        <v>0</v>
      </c>
      <c r="D1591" s="5" t="s">
        <v>6</v>
      </c>
      <c r="E1591" s="14">
        <f t="shared" ref="E1591" si="1570">E1607+E1623+E1639+E1671+E1687</f>
        <v>0</v>
      </c>
      <c r="F1591" s="14">
        <f t="shared" ref="F1591:G1591" si="1571">F1607+F1623+F1639+F1671+F1687</f>
        <v>0</v>
      </c>
      <c r="G1591" s="14">
        <f t="shared" si="1571"/>
        <v>0</v>
      </c>
      <c r="H1591" s="14">
        <f t="shared" si="1566"/>
        <v>0</v>
      </c>
      <c r="I1591" s="14">
        <f t="shared" si="1566"/>
        <v>0</v>
      </c>
      <c r="J1591" s="208">
        <f t="shared" ref="J1591" si="1572">J1607+J1623+J1639+J1671+J1687+J1703</f>
        <v>0</v>
      </c>
      <c r="K1591" s="14">
        <f t="shared" si="1568"/>
        <v>0</v>
      </c>
      <c r="L1591" s="208">
        <f t="shared" ref="L1591" si="1573">L1607+L1623+L1639+L1671+L1687+L1703</f>
        <v>0</v>
      </c>
      <c r="M1591" s="14">
        <f t="shared" si="1538"/>
        <v>0</v>
      </c>
      <c r="N1591"/>
    </row>
    <row r="1592" spans="1:14" ht="18" x14ac:dyDescent="0.25">
      <c r="B1592" s="2" t="str">
        <f t="shared" si="1537"/>
        <v>a</v>
      </c>
      <c r="C1592" s="28" t="s">
        <v>0</v>
      </c>
      <c r="D1592" s="29" t="s">
        <v>7</v>
      </c>
      <c r="E1592" s="15">
        <f t="shared" ref="E1592" si="1574">E1608+E1624+E1640+E1672+E1688</f>
        <v>35150</v>
      </c>
      <c r="F1592" s="15">
        <f t="shared" ref="F1592:G1592" si="1575">F1608+F1624+F1640+F1672+F1688</f>
        <v>31412</v>
      </c>
      <c r="G1592" s="15">
        <f t="shared" si="1575"/>
        <v>21710.013119999992</v>
      </c>
      <c r="H1592" s="15">
        <f t="shared" si="1566"/>
        <v>39332</v>
      </c>
      <c r="I1592" s="15">
        <f t="shared" si="1566"/>
        <v>24035</v>
      </c>
      <c r="J1592" s="208">
        <f t="shared" ref="J1592" si="1576">J1608+J1624+J1640+J1672+J1688+J1704</f>
        <v>24435</v>
      </c>
      <c r="K1592" s="15">
        <f t="shared" si="1568"/>
        <v>400</v>
      </c>
      <c r="L1592" s="208">
        <f t="shared" ref="L1592" si="1577">L1608+L1624+L1640+L1672+L1688+L1704</f>
        <v>51335</v>
      </c>
      <c r="M1592" s="15">
        <f t="shared" si="1538"/>
        <v>26900</v>
      </c>
    </row>
    <row r="1593" spans="1:14" ht="15.75" hidden="1" x14ac:dyDescent="0.25">
      <c r="B1593" s="2" t="str">
        <f t="shared" si="1537"/>
        <v>b</v>
      </c>
      <c r="C1593" s="8" t="s">
        <v>0</v>
      </c>
      <c r="D1593" s="9" t="s">
        <v>8</v>
      </c>
      <c r="E1593" s="16">
        <f t="shared" ref="E1593" si="1578">E1609+E1625+E1641+E1673+E1689</f>
        <v>0</v>
      </c>
      <c r="F1593" s="16">
        <f t="shared" ref="F1593:G1593" si="1579">F1609+F1625+F1641+F1673+F1689</f>
        <v>0</v>
      </c>
      <c r="G1593" s="16">
        <f t="shared" si="1579"/>
        <v>0</v>
      </c>
      <c r="H1593" s="16">
        <f t="shared" si="1566"/>
        <v>0</v>
      </c>
      <c r="I1593" s="16">
        <f t="shared" si="1566"/>
        <v>0</v>
      </c>
      <c r="J1593" s="208">
        <f t="shared" ref="J1593" si="1580">J1609+J1625+J1641+J1673+J1689+J1705</f>
        <v>0</v>
      </c>
      <c r="K1593" s="16">
        <f t="shared" si="1568"/>
        <v>0</v>
      </c>
      <c r="L1593" s="208">
        <f t="shared" ref="L1593" si="1581">L1609+L1625+L1641+L1673+L1689+L1705</f>
        <v>0</v>
      </c>
      <c r="M1593" s="16">
        <f t="shared" si="1538"/>
        <v>0</v>
      </c>
      <c r="N1593"/>
    </row>
    <row r="1594" spans="1:14" ht="18" x14ac:dyDescent="0.25">
      <c r="B1594" s="2" t="str">
        <f t="shared" si="1537"/>
        <v>a</v>
      </c>
      <c r="C1594" s="30" t="s">
        <v>0</v>
      </c>
      <c r="D1594" s="31" t="s">
        <v>9</v>
      </c>
      <c r="E1594" s="16">
        <f t="shared" ref="E1594" si="1582">E1610+E1626+E1642+E1674+E1690</f>
        <v>1350</v>
      </c>
      <c r="F1594" s="16">
        <f t="shared" ref="F1594:G1594" si="1583">F1610+F1626+F1642+F1674+F1690</f>
        <v>1382</v>
      </c>
      <c r="G1594" s="16">
        <f t="shared" si="1583"/>
        <v>433.42435999999998</v>
      </c>
      <c r="H1594" s="16">
        <f t="shared" si="1566"/>
        <v>1482</v>
      </c>
      <c r="I1594" s="16">
        <f t="shared" si="1566"/>
        <v>1082</v>
      </c>
      <c r="J1594" s="208">
        <f t="shared" ref="J1594" si="1584">J1610+J1626+J1642+J1674+J1690+J1706</f>
        <v>1082</v>
      </c>
      <c r="K1594" s="16">
        <f t="shared" si="1568"/>
        <v>0</v>
      </c>
      <c r="L1594" s="208">
        <f t="shared" ref="L1594" si="1585">L1610+L1626+L1642+L1674+L1690+L1706</f>
        <v>1582</v>
      </c>
      <c r="M1594" s="16">
        <f t="shared" si="1538"/>
        <v>500</v>
      </c>
    </row>
    <row r="1595" spans="1:14" ht="15.75" hidden="1" x14ac:dyDescent="0.25">
      <c r="B1595" s="2" t="str">
        <f t="shared" si="1537"/>
        <v>b</v>
      </c>
      <c r="C1595" s="8" t="s">
        <v>0</v>
      </c>
      <c r="D1595" s="9" t="s">
        <v>10</v>
      </c>
      <c r="E1595" s="16">
        <f t="shared" ref="E1595" si="1586">E1611+E1627+E1643+E1675+E1691</f>
        <v>0</v>
      </c>
      <c r="F1595" s="16">
        <f t="shared" ref="F1595:G1595" si="1587">F1611+F1627+F1643+F1675+F1691</f>
        <v>0</v>
      </c>
      <c r="G1595" s="16">
        <f t="shared" si="1587"/>
        <v>0</v>
      </c>
      <c r="H1595" s="16">
        <f t="shared" si="1566"/>
        <v>0</v>
      </c>
      <c r="I1595" s="16">
        <f t="shared" si="1566"/>
        <v>0</v>
      </c>
      <c r="J1595" s="208">
        <f t="shared" ref="J1595" si="1588">J1611+J1627+J1643+J1675+J1691+J1707</f>
        <v>0</v>
      </c>
      <c r="K1595" s="16">
        <f t="shared" si="1568"/>
        <v>0</v>
      </c>
      <c r="L1595" s="208">
        <f t="shared" ref="L1595" si="1589">L1611+L1627+L1643+L1675+L1691+L1707</f>
        <v>0</v>
      </c>
      <c r="M1595" s="16">
        <f t="shared" si="1538"/>
        <v>0</v>
      </c>
      <c r="N1595"/>
    </row>
    <row r="1596" spans="1:14" ht="18" x14ac:dyDescent="0.25">
      <c r="B1596" s="2" t="str">
        <f t="shared" si="1537"/>
        <v>a</v>
      </c>
      <c r="C1596" s="30" t="s">
        <v>0</v>
      </c>
      <c r="D1596" s="31" t="s">
        <v>11</v>
      </c>
      <c r="E1596" s="16">
        <f t="shared" ref="E1596" si="1590">E1612+E1628+E1644+E1676+E1692</f>
        <v>0</v>
      </c>
      <c r="F1596" s="16">
        <f t="shared" ref="F1596:G1596" si="1591">F1612+F1628+F1644+F1676+F1692</f>
        <v>700</v>
      </c>
      <c r="G1596" s="16">
        <f t="shared" si="1591"/>
        <v>245</v>
      </c>
      <c r="H1596" s="16">
        <f t="shared" si="1566"/>
        <v>700</v>
      </c>
      <c r="I1596" s="16">
        <f t="shared" si="1566"/>
        <v>703</v>
      </c>
      <c r="J1596" s="208">
        <f t="shared" ref="J1596" si="1592">J1612+J1628+J1644+J1676+J1692+J1708</f>
        <v>703</v>
      </c>
      <c r="K1596" s="16">
        <f t="shared" si="1568"/>
        <v>0</v>
      </c>
      <c r="L1596" s="208">
        <f t="shared" ref="L1596" si="1593">L1612+L1628+L1644+L1676+L1692+L1708</f>
        <v>703</v>
      </c>
      <c r="M1596" s="16">
        <f t="shared" si="1538"/>
        <v>0</v>
      </c>
    </row>
    <row r="1597" spans="1:14" ht="15.75" hidden="1" x14ac:dyDescent="0.25">
      <c r="B1597" s="2" t="str">
        <f t="shared" si="1537"/>
        <v>b</v>
      </c>
      <c r="C1597" s="8" t="s">
        <v>0</v>
      </c>
      <c r="D1597" s="9" t="s">
        <v>12</v>
      </c>
      <c r="E1597" s="16">
        <f t="shared" ref="E1597" si="1594">E1613+E1629+E1645+E1677+E1693</f>
        <v>0</v>
      </c>
      <c r="F1597" s="16">
        <f t="shared" ref="F1597:G1597" si="1595">F1613+F1629+F1645+F1677+F1693</f>
        <v>0</v>
      </c>
      <c r="G1597" s="16">
        <f t="shared" si="1595"/>
        <v>0</v>
      </c>
      <c r="H1597" s="16">
        <f t="shared" si="1566"/>
        <v>0</v>
      </c>
      <c r="I1597" s="16">
        <f t="shared" si="1566"/>
        <v>0</v>
      </c>
      <c r="J1597" s="208">
        <f t="shared" ref="J1597" si="1596">J1613+J1629+J1645+J1677+J1693+J1709</f>
        <v>0</v>
      </c>
      <c r="K1597" s="16">
        <f t="shared" si="1568"/>
        <v>0</v>
      </c>
      <c r="L1597" s="208">
        <f t="shared" ref="L1597" si="1597">L1613+L1629+L1645+L1677+L1693+L1709</f>
        <v>0</v>
      </c>
      <c r="M1597" s="16">
        <f t="shared" si="1538"/>
        <v>0</v>
      </c>
      <c r="N1597"/>
    </row>
    <row r="1598" spans="1:14" ht="18" x14ac:dyDescent="0.25">
      <c r="B1598" s="2" t="str">
        <f t="shared" si="1537"/>
        <v>a</v>
      </c>
      <c r="C1598" s="30" t="s">
        <v>0</v>
      </c>
      <c r="D1598" s="31" t="s">
        <v>13</v>
      </c>
      <c r="E1598" s="16">
        <f t="shared" ref="E1598" si="1598">E1614+E1630+E1646+E1678+E1694</f>
        <v>2000</v>
      </c>
      <c r="F1598" s="16">
        <f t="shared" ref="F1598:G1598" si="1599">F1614+F1630+F1646+F1678+F1694</f>
        <v>2000</v>
      </c>
      <c r="G1598" s="16">
        <f t="shared" si="1599"/>
        <v>1493.67</v>
      </c>
      <c r="H1598" s="16">
        <f t="shared" si="1566"/>
        <v>2000</v>
      </c>
      <c r="I1598" s="16">
        <f t="shared" si="1566"/>
        <v>2000</v>
      </c>
      <c r="J1598" s="208">
        <f t="shared" ref="J1598" si="1600">J1614+J1630+J1646+J1678+J1694+J1710</f>
        <v>2000</v>
      </c>
      <c r="K1598" s="16">
        <f t="shared" si="1568"/>
        <v>0</v>
      </c>
      <c r="L1598" s="208">
        <f t="shared" ref="L1598" si="1601">L1614+L1630+L1646+L1678+L1694+L1710</f>
        <v>3000</v>
      </c>
      <c r="M1598" s="16">
        <f t="shared" si="1538"/>
        <v>1000</v>
      </c>
    </row>
    <row r="1599" spans="1:14" ht="18" x14ac:dyDescent="0.25">
      <c r="B1599" s="2" t="str">
        <f t="shared" si="1537"/>
        <v>a</v>
      </c>
      <c r="C1599" s="30" t="s">
        <v>0</v>
      </c>
      <c r="D1599" s="31" t="s">
        <v>14</v>
      </c>
      <c r="E1599" s="16">
        <f t="shared" ref="E1599" si="1602">E1615+E1631+E1647+E1679+E1695</f>
        <v>31800</v>
      </c>
      <c r="F1599" s="16">
        <f t="shared" ref="F1599:G1599" si="1603">F1615+F1631+F1647+F1679+F1695</f>
        <v>27330</v>
      </c>
      <c r="G1599" s="16">
        <f t="shared" si="1603"/>
        <v>19537.918759999993</v>
      </c>
      <c r="H1599" s="16">
        <f t="shared" si="1566"/>
        <v>35150</v>
      </c>
      <c r="I1599" s="16">
        <f t="shared" si="1566"/>
        <v>20250</v>
      </c>
      <c r="J1599" s="208">
        <f t="shared" ref="J1599" si="1604">J1615+J1631+J1647+J1679+J1695+J1711</f>
        <v>20650</v>
      </c>
      <c r="K1599" s="16">
        <f t="shared" si="1568"/>
        <v>400</v>
      </c>
      <c r="L1599" s="208">
        <f t="shared" ref="L1599" si="1605">L1615+L1631+L1647+L1679+L1695+L1711</f>
        <v>46050</v>
      </c>
      <c r="M1599" s="16">
        <f t="shared" si="1538"/>
        <v>25400</v>
      </c>
    </row>
    <row r="1600" spans="1:14" ht="36" x14ac:dyDescent="0.25">
      <c r="B1600" s="2" t="str">
        <f t="shared" si="1537"/>
        <v>a</v>
      </c>
      <c r="C1600" s="33" t="s">
        <v>0</v>
      </c>
      <c r="D1600" s="34" t="s">
        <v>15</v>
      </c>
      <c r="E1600" s="17">
        <f t="shared" ref="E1600" si="1606">E1616+E1632+E1648+E1680+E1696</f>
        <v>3150</v>
      </c>
      <c r="F1600" s="17">
        <f t="shared" ref="F1600:G1600" si="1607">F1616+F1632+F1648+F1680+F1696</f>
        <v>130</v>
      </c>
      <c r="G1600" s="17">
        <f t="shared" si="1607"/>
        <v>98.845230000000015</v>
      </c>
      <c r="H1600" s="17">
        <f t="shared" si="1566"/>
        <v>2900</v>
      </c>
      <c r="I1600" s="17">
        <f t="shared" si="1566"/>
        <v>500</v>
      </c>
      <c r="J1600" s="208">
        <f t="shared" ref="J1600" si="1608">J1616+J1632+J1648+J1680+J1696+J1712</f>
        <v>700</v>
      </c>
      <c r="K1600" s="17">
        <f t="shared" si="1568"/>
        <v>200</v>
      </c>
      <c r="L1600" s="208">
        <f t="shared" ref="L1600" si="1609">L1616+L1632+L1648+L1680+L1696+L1712</f>
        <v>3900</v>
      </c>
      <c r="M1600" s="17">
        <f t="shared" si="1538"/>
        <v>3200</v>
      </c>
    </row>
    <row r="1601" spans="2:15" ht="36" x14ac:dyDescent="0.25">
      <c r="B1601" s="2" t="str">
        <f t="shared" si="1537"/>
        <v>a</v>
      </c>
      <c r="C1601" s="33" t="s">
        <v>0</v>
      </c>
      <c r="D1601" s="34" t="s">
        <v>16</v>
      </c>
      <c r="E1601" s="17">
        <f t="shared" ref="E1601" si="1610">E1617+E1633+E1649+E1681+E1697</f>
        <v>28650</v>
      </c>
      <c r="F1601" s="17">
        <f t="shared" ref="F1601:G1601" si="1611">F1617+F1633+F1649+F1681+F1697</f>
        <v>27200</v>
      </c>
      <c r="G1601" s="17">
        <f t="shared" si="1611"/>
        <v>19439.073529999998</v>
      </c>
      <c r="H1601" s="17">
        <f t="shared" si="1566"/>
        <v>32250</v>
      </c>
      <c r="I1601" s="17">
        <f t="shared" si="1566"/>
        <v>19750</v>
      </c>
      <c r="J1601" s="208">
        <f t="shared" ref="J1601" si="1612">J1617+J1633+J1649+J1681+J1697+J1713</f>
        <v>19950</v>
      </c>
      <c r="K1601" s="17">
        <f t="shared" si="1568"/>
        <v>200</v>
      </c>
      <c r="L1601" s="208">
        <f t="shared" ref="L1601" si="1613">L1617+L1633+L1649+L1681+L1697+L1713</f>
        <v>42150</v>
      </c>
      <c r="M1601" s="17">
        <f t="shared" si="1538"/>
        <v>22200</v>
      </c>
    </row>
    <row r="1602" spans="2:15" ht="18" x14ac:dyDescent="0.25">
      <c r="B1602" s="2" t="str">
        <f t="shared" si="1537"/>
        <v>a</v>
      </c>
      <c r="C1602" s="28" t="s">
        <v>0</v>
      </c>
      <c r="D1602" s="29" t="s">
        <v>17</v>
      </c>
      <c r="E1602" s="15">
        <f t="shared" ref="E1602" si="1614">E1618+E1634+E1650+E1682+E1698</f>
        <v>32700</v>
      </c>
      <c r="F1602" s="15">
        <f t="shared" ref="F1602:G1602" si="1615">F1618+F1634+F1650+F1682+F1698</f>
        <v>37720</v>
      </c>
      <c r="G1602" s="15">
        <f t="shared" si="1615"/>
        <v>28106.625440000003</v>
      </c>
      <c r="H1602" s="15">
        <f t="shared" si="1566"/>
        <v>25668</v>
      </c>
      <c r="I1602" s="15">
        <f t="shared" si="1566"/>
        <v>42700</v>
      </c>
      <c r="J1602" s="208">
        <f t="shared" ref="J1602" si="1616">J1618+J1634+J1650+J1682+J1698+J1714</f>
        <v>42700</v>
      </c>
      <c r="K1602" s="15">
        <f t="shared" si="1568"/>
        <v>0</v>
      </c>
      <c r="L1602" s="208">
        <f t="shared" ref="L1602" si="1617">L1618+L1634+L1650+L1682+L1698+L1714</f>
        <v>54200</v>
      </c>
      <c r="M1602" s="15">
        <f t="shared" si="1538"/>
        <v>11500</v>
      </c>
    </row>
    <row r="1603" spans="2:15" ht="15.75" hidden="1" x14ac:dyDescent="0.25">
      <c r="B1603" s="2" t="str">
        <f t="shared" si="1537"/>
        <v>b</v>
      </c>
      <c r="C1603" s="6" t="s">
        <v>0</v>
      </c>
      <c r="D1603" s="7" t="s">
        <v>18</v>
      </c>
      <c r="E1603" s="15">
        <f t="shared" ref="E1603" si="1618">E1619+E1635+E1651+E1683+E1699</f>
        <v>0</v>
      </c>
      <c r="F1603" s="15">
        <f t="shared" ref="F1603:G1603" si="1619">F1619+F1635+F1651+F1683+F1699</f>
        <v>0</v>
      </c>
      <c r="G1603" s="15">
        <f t="shared" si="1619"/>
        <v>0</v>
      </c>
      <c r="H1603" s="15">
        <f t="shared" si="1566"/>
        <v>0</v>
      </c>
      <c r="I1603" s="15">
        <f t="shared" si="1566"/>
        <v>0</v>
      </c>
      <c r="J1603" s="208">
        <f t="shared" ref="J1603" si="1620">J1619+J1635+J1651+J1683+J1699+J1715</f>
        <v>0</v>
      </c>
      <c r="K1603" s="15">
        <f t="shared" si="1568"/>
        <v>0</v>
      </c>
      <c r="L1603" s="208">
        <f t="shared" ref="L1603" si="1621">L1619+L1635+L1651+L1683+L1699+L1715</f>
        <v>0</v>
      </c>
      <c r="M1603" s="15">
        <f t="shared" si="1538"/>
        <v>0</v>
      </c>
      <c r="N1603"/>
    </row>
    <row r="1604" spans="2:15" ht="15.75" hidden="1" x14ac:dyDescent="0.25">
      <c r="B1604" s="2" t="str">
        <f t="shared" si="1537"/>
        <v>b</v>
      </c>
      <c r="C1604" s="6" t="s">
        <v>0</v>
      </c>
      <c r="D1604" s="7" t="s">
        <v>19</v>
      </c>
      <c r="E1604" s="15">
        <f t="shared" ref="E1604" si="1622">E1620+E1636+E1652+E1684+E1700</f>
        <v>0</v>
      </c>
      <c r="F1604" s="15">
        <f t="shared" ref="F1604:G1604" si="1623">F1620+F1636+F1652+F1684+F1700</f>
        <v>0</v>
      </c>
      <c r="G1604" s="15">
        <f t="shared" si="1623"/>
        <v>0</v>
      </c>
      <c r="H1604" s="15">
        <f t="shared" si="1566"/>
        <v>0</v>
      </c>
      <c r="I1604" s="15">
        <f t="shared" si="1566"/>
        <v>0</v>
      </c>
      <c r="J1604" s="208">
        <f t="shared" ref="J1604" si="1624">J1620+J1636+J1652+J1684+J1700+J1716</f>
        <v>0</v>
      </c>
      <c r="K1604" s="15">
        <f t="shared" si="1568"/>
        <v>0</v>
      </c>
      <c r="L1604" s="210">
        <f t="shared" ref="L1604" si="1625">L1620+L1636+L1652+L1684+L1700</f>
        <v>0</v>
      </c>
      <c r="M1604" s="15">
        <f t="shared" si="1538"/>
        <v>0</v>
      </c>
      <c r="N1604"/>
    </row>
    <row r="1605" spans="2:15" ht="54" x14ac:dyDescent="0.25">
      <c r="B1605" s="2" t="str">
        <f t="shared" si="1537"/>
        <v>a</v>
      </c>
      <c r="C1605" s="24" t="s">
        <v>199</v>
      </c>
      <c r="D1605" s="25" t="s">
        <v>200</v>
      </c>
      <c r="E1605" s="13">
        <f t="shared" ref="E1605" si="1626">E1608+E1618+E1619+E1620</f>
        <v>650</v>
      </c>
      <c r="F1605" s="13">
        <f t="shared" ref="F1605:I1605" si="1627">F1608+F1618+F1619+F1620</f>
        <v>650</v>
      </c>
      <c r="G1605" s="13">
        <f t="shared" si="1627"/>
        <v>195</v>
      </c>
      <c r="H1605" s="13">
        <f t="shared" si="1627"/>
        <v>650</v>
      </c>
      <c r="I1605" s="13">
        <f t="shared" si="1627"/>
        <v>650</v>
      </c>
      <c r="J1605" s="208">
        <f>J1608+J1618+J1619+J1620</f>
        <v>650</v>
      </c>
      <c r="K1605" s="13">
        <f t="shared" si="1568"/>
        <v>0</v>
      </c>
      <c r="L1605" s="208">
        <f t="shared" ref="L1605" si="1628">L1608+L1618+L1619+L1620</f>
        <v>650</v>
      </c>
      <c r="M1605" s="13">
        <f t="shared" si="1538"/>
        <v>0</v>
      </c>
      <c r="O1605" t="s">
        <v>579</v>
      </c>
    </row>
    <row r="1606" spans="2:15" ht="15.75" hidden="1" x14ac:dyDescent="0.25">
      <c r="B1606" s="2" t="str">
        <f t="shared" ref="B1606:B1669" si="1629">IF((E1606+F1606+G1606+I1606++J1606+K1606+L1606)&gt;0,"a","b")</f>
        <v>b</v>
      </c>
      <c r="C1606" s="4" t="s">
        <v>0</v>
      </c>
      <c r="D1606" s="5" t="s">
        <v>5</v>
      </c>
      <c r="E1606" s="14">
        <v>0</v>
      </c>
      <c r="F1606" s="14">
        <v>0</v>
      </c>
      <c r="G1606" s="14">
        <v>0</v>
      </c>
      <c r="H1606" s="14">
        <v>0</v>
      </c>
      <c r="I1606" s="14">
        <v>0</v>
      </c>
      <c r="J1606" s="209">
        <v>0</v>
      </c>
      <c r="K1606" s="14">
        <f t="shared" si="1568"/>
        <v>0</v>
      </c>
      <c r="L1606" s="209">
        <v>0</v>
      </c>
      <c r="M1606" s="14">
        <f t="shared" ref="M1606:M1669" si="1630">L1606-J1606</f>
        <v>0</v>
      </c>
      <c r="N1606"/>
    </row>
    <row r="1607" spans="2:15" ht="15.75" hidden="1" x14ac:dyDescent="0.25">
      <c r="B1607" s="2" t="str">
        <f t="shared" si="1629"/>
        <v>b</v>
      </c>
      <c r="C1607" s="4" t="s">
        <v>0</v>
      </c>
      <c r="D1607" s="5" t="s">
        <v>6</v>
      </c>
      <c r="E1607" s="14">
        <v>0</v>
      </c>
      <c r="F1607" s="14">
        <v>0</v>
      </c>
      <c r="G1607" s="14">
        <v>0</v>
      </c>
      <c r="H1607" s="14">
        <v>0</v>
      </c>
      <c r="I1607" s="14">
        <v>0</v>
      </c>
      <c r="J1607" s="209">
        <v>0</v>
      </c>
      <c r="K1607" s="14">
        <f t="shared" si="1568"/>
        <v>0</v>
      </c>
      <c r="L1607" s="209">
        <v>0</v>
      </c>
      <c r="M1607" s="14">
        <f t="shared" si="1630"/>
        <v>0</v>
      </c>
      <c r="N1607"/>
    </row>
    <row r="1608" spans="2:15" ht="18" x14ac:dyDescent="0.25">
      <c r="B1608" s="2" t="str">
        <f t="shared" si="1629"/>
        <v>a</v>
      </c>
      <c r="C1608" s="28" t="s">
        <v>0</v>
      </c>
      <c r="D1608" s="29" t="s">
        <v>7</v>
      </c>
      <c r="E1608" s="15">
        <f t="shared" ref="E1608" si="1631">E1609+E1610+E1611+E1612+E1613+E1614+E1615</f>
        <v>650</v>
      </c>
      <c r="F1608" s="15">
        <f t="shared" ref="F1608:I1608" si="1632">F1609+F1610+F1611+F1612+F1613+F1614+F1615</f>
        <v>650</v>
      </c>
      <c r="G1608" s="15">
        <f t="shared" si="1632"/>
        <v>195</v>
      </c>
      <c r="H1608" s="15">
        <f t="shared" si="1632"/>
        <v>650</v>
      </c>
      <c r="I1608" s="15">
        <f t="shared" si="1632"/>
        <v>650</v>
      </c>
      <c r="J1608" s="210">
        <f>J1609+J1610+J1611+J1612+J1613+J1614+J1615</f>
        <v>650</v>
      </c>
      <c r="K1608" s="15">
        <f t="shared" si="1568"/>
        <v>0</v>
      </c>
      <c r="L1608" s="210">
        <f t="shared" ref="L1608" si="1633">L1609+L1610+L1611+L1612+L1613+L1614+L1615</f>
        <v>650</v>
      </c>
      <c r="M1608" s="15">
        <f t="shared" si="1630"/>
        <v>0</v>
      </c>
    </row>
    <row r="1609" spans="2:15" ht="15.75" hidden="1" x14ac:dyDescent="0.25">
      <c r="B1609" s="2" t="str">
        <f t="shared" si="1629"/>
        <v>b</v>
      </c>
      <c r="C1609" s="8" t="s">
        <v>0</v>
      </c>
      <c r="D1609" s="9" t="s">
        <v>8</v>
      </c>
      <c r="E1609" s="16">
        <v>0</v>
      </c>
      <c r="F1609" s="16">
        <v>0</v>
      </c>
      <c r="G1609" s="16">
        <v>0</v>
      </c>
      <c r="H1609" s="16">
        <v>0</v>
      </c>
      <c r="I1609" s="16">
        <v>0</v>
      </c>
      <c r="J1609" s="211">
        <v>0</v>
      </c>
      <c r="K1609" s="16">
        <f t="shared" si="1568"/>
        <v>0</v>
      </c>
      <c r="L1609" s="211">
        <v>0</v>
      </c>
      <c r="M1609" s="16">
        <f t="shared" si="1630"/>
        <v>0</v>
      </c>
      <c r="N1609"/>
    </row>
    <row r="1610" spans="2:15" ht="15.75" hidden="1" x14ac:dyDescent="0.25">
      <c r="B1610" s="2" t="str">
        <f t="shared" si="1629"/>
        <v>b</v>
      </c>
      <c r="C1610" s="8" t="s">
        <v>0</v>
      </c>
      <c r="D1610" s="9" t="s">
        <v>9</v>
      </c>
      <c r="E1610" s="16">
        <v>0</v>
      </c>
      <c r="F1610" s="16">
        <v>0</v>
      </c>
      <c r="G1610" s="16">
        <v>0</v>
      </c>
      <c r="H1610" s="16">
        <v>0</v>
      </c>
      <c r="I1610" s="16">
        <v>0</v>
      </c>
      <c r="J1610" s="211">
        <v>0</v>
      </c>
      <c r="K1610" s="16">
        <f t="shared" si="1568"/>
        <v>0</v>
      </c>
      <c r="L1610" s="211">
        <v>0</v>
      </c>
      <c r="M1610" s="16">
        <f t="shared" si="1630"/>
        <v>0</v>
      </c>
      <c r="N1610"/>
    </row>
    <row r="1611" spans="2:15" ht="15.75" hidden="1" x14ac:dyDescent="0.25">
      <c r="B1611" s="2" t="str">
        <f t="shared" si="1629"/>
        <v>b</v>
      </c>
      <c r="C1611" s="8" t="s">
        <v>0</v>
      </c>
      <c r="D1611" s="9" t="s">
        <v>10</v>
      </c>
      <c r="E1611" s="16">
        <v>0</v>
      </c>
      <c r="F1611" s="16">
        <v>0</v>
      </c>
      <c r="G1611" s="16">
        <v>0</v>
      </c>
      <c r="H1611" s="16">
        <v>0</v>
      </c>
      <c r="I1611" s="16">
        <v>0</v>
      </c>
      <c r="J1611" s="211">
        <v>0</v>
      </c>
      <c r="K1611" s="16">
        <f t="shared" si="1568"/>
        <v>0</v>
      </c>
      <c r="L1611" s="211">
        <v>0</v>
      </c>
      <c r="M1611" s="16">
        <f t="shared" si="1630"/>
        <v>0</v>
      </c>
      <c r="N1611"/>
    </row>
    <row r="1612" spans="2:15" ht="18" x14ac:dyDescent="0.25">
      <c r="B1612" s="2" t="str">
        <f t="shared" si="1629"/>
        <v>a</v>
      </c>
      <c r="C1612" s="30" t="s">
        <v>0</v>
      </c>
      <c r="D1612" s="31" t="s">
        <v>11</v>
      </c>
      <c r="E1612" s="16">
        <v>0</v>
      </c>
      <c r="F1612" s="16">
        <v>650</v>
      </c>
      <c r="G1612" s="16">
        <v>195</v>
      </c>
      <c r="H1612" s="16">
        <v>650</v>
      </c>
      <c r="I1612" s="16">
        <v>650</v>
      </c>
      <c r="J1612" s="211">
        <v>650</v>
      </c>
      <c r="K1612" s="16">
        <f t="shared" si="1568"/>
        <v>0</v>
      </c>
      <c r="L1612" s="211">
        <v>650</v>
      </c>
      <c r="M1612" s="16">
        <f t="shared" si="1630"/>
        <v>0</v>
      </c>
    </row>
    <row r="1613" spans="2:15" ht="15.75" hidden="1" x14ac:dyDescent="0.25">
      <c r="B1613" s="2" t="str">
        <f t="shared" si="1629"/>
        <v>b</v>
      </c>
      <c r="C1613" s="8" t="s">
        <v>0</v>
      </c>
      <c r="D1613" s="9" t="s">
        <v>12</v>
      </c>
      <c r="E1613" s="16">
        <v>0</v>
      </c>
      <c r="F1613" s="16">
        <v>0</v>
      </c>
      <c r="G1613" s="16">
        <v>0</v>
      </c>
      <c r="H1613" s="16">
        <v>0</v>
      </c>
      <c r="I1613" s="16">
        <v>0</v>
      </c>
      <c r="J1613" s="211">
        <v>0</v>
      </c>
      <c r="K1613" s="16">
        <f t="shared" si="1568"/>
        <v>0</v>
      </c>
      <c r="L1613" s="211">
        <v>0</v>
      </c>
      <c r="M1613" s="16">
        <f t="shared" si="1630"/>
        <v>0</v>
      </c>
      <c r="N1613"/>
    </row>
    <row r="1614" spans="2:15" ht="15.75" hidden="1" x14ac:dyDescent="0.25">
      <c r="B1614" s="2" t="str">
        <f t="shared" si="1629"/>
        <v>b</v>
      </c>
      <c r="C1614" s="8" t="s">
        <v>0</v>
      </c>
      <c r="D1614" s="9" t="s">
        <v>13</v>
      </c>
      <c r="E1614" s="16">
        <v>0</v>
      </c>
      <c r="F1614" s="16">
        <v>0</v>
      </c>
      <c r="G1614" s="16">
        <v>0</v>
      </c>
      <c r="H1614" s="16">
        <v>0</v>
      </c>
      <c r="I1614" s="16">
        <v>0</v>
      </c>
      <c r="J1614" s="211">
        <v>0</v>
      </c>
      <c r="K1614" s="16">
        <f t="shared" si="1568"/>
        <v>0</v>
      </c>
      <c r="L1614" s="211">
        <v>0</v>
      </c>
      <c r="M1614" s="16">
        <f t="shared" si="1630"/>
        <v>0</v>
      </c>
      <c r="N1614"/>
    </row>
    <row r="1615" spans="2:15" ht="15.75" x14ac:dyDescent="0.25">
      <c r="B1615" s="2" t="str">
        <f t="shared" si="1629"/>
        <v>a</v>
      </c>
      <c r="C1615" s="8" t="s">
        <v>0</v>
      </c>
      <c r="D1615" s="9" t="s">
        <v>14</v>
      </c>
      <c r="E1615" s="16">
        <f t="shared" ref="E1615" si="1634">E1616+E1617</f>
        <v>650</v>
      </c>
      <c r="F1615" s="16">
        <f t="shared" ref="F1615:I1615" si="1635">F1616+F1617</f>
        <v>0</v>
      </c>
      <c r="G1615" s="16">
        <f t="shared" si="1635"/>
        <v>0</v>
      </c>
      <c r="H1615" s="16">
        <f t="shared" si="1635"/>
        <v>0</v>
      </c>
      <c r="I1615" s="16">
        <f t="shared" si="1635"/>
        <v>0</v>
      </c>
      <c r="J1615" s="211">
        <f>J1616+J1617</f>
        <v>0</v>
      </c>
      <c r="K1615" s="16">
        <f t="shared" si="1568"/>
        <v>0</v>
      </c>
      <c r="L1615" s="211">
        <f t="shared" ref="L1615" si="1636">L1616+L1617</f>
        <v>0</v>
      </c>
      <c r="M1615" s="16">
        <f t="shared" si="1630"/>
        <v>0</v>
      </c>
      <c r="N1615"/>
    </row>
    <row r="1616" spans="2:15" ht="30" x14ac:dyDescent="0.25">
      <c r="B1616" s="2" t="str">
        <f t="shared" si="1629"/>
        <v>a</v>
      </c>
      <c r="C1616" s="10" t="s">
        <v>0</v>
      </c>
      <c r="D1616" s="11" t="s">
        <v>15</v>
      </c>
      <c r="E1616" s="17">
        <v>650</v>
      </c>
      <c r="F1616" s="17">
        <v>0</v>
      </c>
      <c r="G1616" s="17">
        <v>0</v>
      </c>
      <c r="H1616" s="17">
        <v>0</v>
      </c>
      <c r="I1616" s="17">
        <v>0</v>
      </c>
      <c r="J1616" s="212">
        <v>0</v>
      </c>
      <c r="K1616" s="17">
        <f t="shared" si="1568"/>
        <v>0</v>
      </c>
      <c r="L1616" s="212">
        <v>0</v>
      </c>
      <c r="M1616" s="17">
        <f t="shared" si="1630"/>
        <v>0</v>
      </c>
      <c r="N1616"/>
    </row>
    <row r="1617" spans="2:15" ht="30" hidden="1" x14ac:dyDescent="0.25">
      <c r="B1617" s="2" t="str">
        <f t="shared" si="1629"/>
        <v>b</v>
      </c>
      <c r="C1617" s="10" t="s">
        <v>0</v>
      </c>
      <c r="D1617" s="11" t="s">
        <v>16</v>
      </c>
      <c r="E1617" s="17">
        <v>0</v>
      </c>
      <c r="F1617" s="17">
        <v>0</v>
      </c>
      <c r="G1617" s="17">
        <v>0</v>
      </c>
      <c r="H1617" s="17">
        <v>0</v>
      </c>
      <c r="I1617" s="17">
        <v>0</v>
      </c>
      <c r="J1617" s="212">
        <v>0</v>
      </c>
      <c r="K1617" s="17">
        <f t="shared" si="1568"/>
        <v>0</v>
      </c>
      <c r="L1617" s="212">
        <v>0</v>
      </c>
      <c r="M1617" s="17">
        <f t="shared" si="1630"/>
        <v>0</v>
      </c>
      <c r="N1617"/>
    </row>
    <row r="1618" spans="2:15" ht="15.75" hidden="1" x14ac:dyDescent="0.25">
      <c r="B1618" s="2" t="str">
        <f t="shared" si="1629"/>
        <v>b</v>
      </c>
      <c r="C1618" s="6" t="s">
        <v>0</v>
      </c>
      <c r="D1618" s="7" t="s">
        <v>17</v>
      </c>
      <c r="E1618" s="15">
        <v>0</v>
      </c>
      <c r="F1618" s="15">
        <v>0</v>
      </c>
      <c r="G1618" s="15">
        <v>0</v>
      </c>
      <c r="H1618" s="15">
        <v>0</v>
      </c>
      <c r="I1618" s="15">
        <v>0</v>
      </c>
      <c r="J1618" s="210">
        <v>0</v>
      </c>
      <c r="K1618" s="15">
        <f t="shared" si="1568"/>
        <v>0</v>
      </c>
      <c r="L1618" s="210">
        <v>0</v>
      </c>
      <c r="M1618" s="15">
        <f t="shared" si="1630"/>
        <v>0</v>
      </c>
      <c r="N1618"/>
    </row>
    <row r="1619" spans="2:15" ht="15.75" hidden="1" x14ac:dyDescent="0.25">
      <c r="B1619" s="2" t="str">
        <f t="shared" si="1629"/>
        <v>b</v>
      </c>
      <c r="C1619" s="6" t="s">
        <v>0</v>
      </c>
      <c r="D1619" s="7" t="s">
        <v>18</v>
      </c>
      <c r="E1619" s="15">
        <v>0</v>
      </c>
      <c r="F1619" s="15">
        <v>0</v>
      </c>
      <c r="G1619" s="15">
        <v>0</v>
      </c>
      <c r="H1619" s="15">
        <v>0</v>
      </c>
      <c r="I1619" s="15">
        <v>0</v>
      </c>
      <c r="J1619" s="210">
        <v>0</v>
      </c>
      <c r="K1619" s="15">
        <f t="shared" si="1568"/>
        <v>0</v>
      </c>
      <c r="L1619" s="210">
        <v>0</v>
      </c>
      <c r="M1619" s="15">
        <f t="shared" si="1630"/>
        <v>0</v>
      </c>
      <c r="N1619"/>
    </row>
    <row r="1620" spans="2:15" ht="15.75" hidden="1" x14ac:dyDescent="0.25">
      <c r="B1620" s="2" t="str">
        <f t="shared" si="1629"/>
        <v>b</v>
      </c>
      <c r="C1620" s="6" t="s">
        <v>0</v>
      </c>
      <c r="D1620" s="7" t="s">
        <v>19</v>
      </c>
      <c r="E1620" s="15">
        <v>0</v>
      </c>
      <c r="F1620" s="15">
        <v>0</v>
      </c>
      <c r="G1620" s="15">
        <v>0</v>
      </c>
      <c r="H1620" s="15">
        <v>0</v>
      </c>
      <c r="I1620" s="15">
        <v>0</v>
      </c>
      <c r="J1620" s="210">
        <v>0</v>
      </c>
      <c r="K1620" s="15">
        <f t="shared" si="1568"/>
        <v>0</v>
      </c>
      <c r="L1620" s="210">
        <v>0</v>
      </c>
      <c r="M1620" s="15">
        <f t="shared" si="1630"/>
        <v>0</v>
      </c>
      <c r="N1620"/>
    </row>
    <row r="1621" spans="2:15" ht="18" x14ac:dyDescent="0.25">
      <c r="B1621" s="2" t="str">
        <f t="shared" si="1629"/>
        <v>a</v>
      </c>
      <c r="C1621" s="24" t="s">
        <v>201</v>
      </c>
      <c r="D1621" s="25" t="s">
        <v>202</v>
      </c>
      <c r="E1621" s="13">
        <f t="shared" ref="E1621" si="1637">E1624+E1634+E1635+E1636</f>
        <v>4500</v>
      </c>
      <c r="F1621" s="13">
        <f t="shared" ref="F1621:I1621" si="1638">F1624+F1634+F1635+F1636</f>
        <v>2000</v>
      </c>
      <c r="G1621" s="13">
        <f t="shared" si="1638"/>
        <v>1134.75</v>
      </c>
      <c r="H1621" s="13">
        <f t="shared" si="1638"/>
        <v>5000</v>
      </c>
      <c r="I1621" s="13">
        <f t="shared" si="1638"/>
        <v>5000</v>
      </c>
      <c r="J1621" s="208">
        <f>J1624+J1634+J1635+J1636</f>
        <v>5000</v>
      </c>
      <c r="K1621" s="13">
        <f t="shared" si="1568"/>
        <v>0</v>
      </c>
      <c r="L1621" s="208">
        <f t="shared" ref="L1621" si="1639">L1624+L1634+L1635+L1636</f>
        <v>7000</v>
      </c>
      <c r="M1621" s="13">
        <f t="shared" si="1630"/>
        <v>2000</v>
      </c>
      <c r="O1621" s="2" t="s">
        <v>579</v>
      </c>
    </row>
    <row r="1622" spans="2:15" ht="15.75" hidden="1" x14ac:dyDescent="0.25">
      <c r="B1622" s="2" t="str">
        <f t="shared" si="1629"/>
        <v>b</v>
      </c>
      <c r="C1622" s="4" t="s">
        <v>0</v>
      </c>
      <c r="D1622" s="5" t="s">
        <v>5</v>
      </c>
      <c r="E1622" s="14">
        <v>0</v>
      </c>
      <c r="F1622" s="14">
        <v>0</v>
      </c>
      <c r="G1622" s="14">
        <v>0</v>
      </c>
      <c r="H1622" s="14">
        <v>0</v>
      </c>
      <c r="I1622" s="14">
        <v>0</v>
      </c>
      <c r="J1622" s="209">
        <v>0</v>
      </c>
      <c r="K1622" s="14">
        <f t="shared" ref="K1622:K1653" si="1640">J1622-I1622</f>
        <v>0</v>
      </c>
      <c r="L1622" s="209">
        <v>0</v>
      </c>
      <c r="M1622" s="14">
        <f t="shared" si="1630"/>
        <v>0</v>
      </c>
      <c r="N1622"/>
    </row>
    <row r="1623" spans="2:15" ht="15.75" hidden="1" x14ac:dyDescent="0.25">
      <c r="B1623" s="2" t="str">
        <f t="shared" si="1629"/>
        <v>b</v>
      </c>
      <c r="C1623" s="4" t="s">
        <v>0</v>
      </c>
      <c r="D1623" s="5" t="s">
        <v>6</v>
      </c>
      <c r="E1623" s="14">
        <v>0</v>
      </c>
      <c r="F1623" s="14">
        <v>0</v>
      </c>
      <c r="G1623" s="14">
        <v>0</v>
      </c>
      <c r="H1623" s="14">
        <v>0</v>
      </c>
      <c r="I1623" s="14">
        <v>0</v>
      </c>
      <c r="J1623" s="209">
        <v>0</v>
      </c>
      <c r="K1623" s="14">
        <f t="shared" si="1640"/>
        <v>0</v>
      </c>
      <c r="L1623" s="209">
        <v>0</v>
      </c>
      <c r="M1623" s="14">
        <f t="shared" si="1630"/>
        <v>0</v>
      </c>
      <c r="N1623"/>
    </row>
    <row r="1624" spans="2:15" ht="18" x14ac:dyDescent="0.25">
      <c r="B1624" s="2" t="str">
        <f t="shared" si="1629"/>
        <v>a</v>
      </c>
      <c r="C1624" s="28" t="s">
        <v>0</v>
      </c>
      <c r="D1624" s="29" t="s">
        <v>7</v>
      </c>
      <c r="E1624" s="15">
        <f t="shared" ref="E1624" si="1641">E1625+E1626+E1627+E1628+E1629+E1630+E1631</f>
        <v>4500</v>
      </c>
      <c r="F1624" s="15">
        <f t="shared" ref="F1624:I1624" si="1642">F1625+F1626+F1627+F1628+F1629+F1630+F1631</f>
        <v>2000</v>
      </c>
      <c r="G1624" s="15">
        <f t="shared" si="1642"/>
        <v>1134.75</v>
      </c>
      <c r="H1624" s="15">
        <f t="shared" si="1642"/>
        <v>5000</v>
      </c>
      <c r="I1624" s="15">
        <f t="shared" si="1642"/>
        <v>5000</v>
      </c>
      <c r="J1624" s="210">
        <f>J1625+J1626+J1627+J1628+J1629+J1630+J1631</f>
        <v>5000</v>
      </c>
      <c r="K1624" s="15">
        <f t="shared" si="1640"/>
        <v>0</v>
      </c>
      <c r="L1624" s="210">
        <f t="shared" ref="L1624" si="1643">L1625+L1626+L1627+L1628+L1629+L1630+L1631</f>
        <v>7000</v>
      </c>
      <c r="M1624" s="15">
        <f t="shared" si="1630"/>
        <v>2000</v>
      </c>
    </row>
    <row r="1625" spans="2:15" ht="15.75" hidden="1" x14ac:dyDescent="0.25">
      <c r="B1625" s="2" t="str">
        <f t="shared" si="1629"/>
        <v>b</v>
      </c>
      <c r="C1625" s="8" t="s">
        <v>0</v>
      </c>
      <c r="D1625" s="9" t="s">
        <v>8</v>
      </c>
      <c r="E1625" s="16">
        <v>0</v>
      </c>
      <c r="F1625" s="16">
        <v>0</v>
      </c>
      <c r="G1625" s="16">
        <v>0</v>
      </c>
      <c r="H1625" s="16">
        <v>0</v>
      </c>
      <c r="I1625" s="16">
        <v>0</v>
      </c>
      <c r="J1625" s="211">
        <v>0</v>
      </c>
      <c r="K1625" s="16">
        <f t="shared" si="1640"/>
        <v>0</v>
      </c>
      <c r="L1625" s="211">
        <v>0</v>
      </c>
      <c r="M1625" s="16">
        <f t="shared" si="1630"/>
        <v>0</v>
      </c>
      <c r="N1625"/>
    </row>
    <row r="1626" spans="2:15" ht="18" x14ac:dyDescent="0.25">
      <c r="B1626" s="2" t="str">
        <f t="shared" si="1629"/>
        <v>a</v>
      </c>
      <c r="C1626" s="30" t="s">
        <v>0</v>
      </c>
      <c r="D1626" s="31" t="s">
        <v>9</v>
      </c>
      <c r="E1626" s="16">
        <v>150</v>
      </c>
      <c r="F1626" s="16">
        <v>150</v>
      </c>
      <c r="G1626" s="16">
        <v>56.65</v>
      </c>
      <c r="H1626" s="16">
        <v>250</v>
      </c>
      <c r="I1626" s="16">
        <v>250</v>
      </c>
      <c r="J1626" s="211">
        <v>250</v>
      </c>
      <c r="K1626" s="16">
        <f t="shared" si="1640"/>
        <v>0</v>
      </c>
      <c r="L1626" s="211">
        <v>250</v>
      </c>
      <c r="M1626" s="16">
        <f t="shared" si="1630"/>
        <v>0</v>
      </c>
    </row>
    <row r="1627" spans="2:15" ht="15.75" hidden="1" x14ac:dyDescent="0.25">
      <c r="B1627" s="2" t="str">
        <f t="shared" si="1629"/>
        <v>b</v>
      </c>
      <c r="C1627" s="8" t="s">
        <v>0</v>
      </c>
      <c r="D1627" s="9" t="s">
        <v>10</v>
      </c>
      <c r="E1627" s="16">
        <v>0</v>
      </c>
      <c r="F1627" s="16">
        <v>0</v>
      </c>
      <c r="G1627" s="16">
        <v>0</v>
      </c>
      <c r="H1627" s="16">
        <v>0</v>
      </c>
      <c r="I1627" s="16">
        <v>0</v>
      </c>
      <c r="J1627" s="211">
        <v>0</v>
      </c>
      <c r="K1627" s="16">
        <f t="shared" si="1640"/>
        <v>0</v>
      </c>
      <c r="L1627" s="211">
        <v>0</v>
      </c>
      <c r="M1627" s="16">
        <f t="shared" si="1630"/>
        <v>0</v>
      </c>
      <c r="N1627"/>
    </row>
    <row r="1628" spans="2:15" ht="15.75" hidden="1" x14ac:dyDescent="0.25">
      <c r="B1628" s="2" t="str">
        <f t="shared" si="1629"/>
        <v>b</v>
      </c>
      <c r="C1628" s="8" t="s">
        <v>0</v>
      </c>
      <c r="D1628" s="9" t="s">
        <v>11</v>
      </c>
      <c r="E1628" s="16">
        <v>0</v>
      </c>
      <c r="F1628" s="16">
        <v>0</v>
      </c>
      <c r="G1628" s="16">
        <v>0</v>
      </c>
      <c r="H1628" s="16">
        <v>0</v>
      </c>
      <c r="I1628" s="16">
        <v>0</v>
      </c>
      <c r="J1628" s="211">
        <v>0</v>
      </c>
      <c r="K1628" s="16">
        <f t="shared" si="1640"/>
        <v>0</v>
      </c>
      <c r="L1628" s="211">
        <v>0</v>
      </c>
      <c r="M1628" s="16">
        <f t="shared" si="1630"/>
        <v>0</v>
      </c>
      <c r="N1628"/>
    </row>
    <row r="1629" spans="2:15" ht="15.75" hidden="1" x14ac:dyDescent="0.25">
      <c r="B1629" s="2" t="str">
        <f t="shared" si="1629"/>
        <v>b</v>
      </c>
      <c r="C1629" s="8" t="s">
        <v>0</v>
      </c>
      <c r="D1629" s="9" t="s">
        <v>12</v>
      </c>
      <c r="E1629" s="16">
        <v>0</v>
      </c>
      <c r="F1629" s="16">
        <v>0</v>
      </c>
      <c r="G1629" s="16">
        <v>0</v>
      </c>
      <c r="H1629" s="16">
        <v>0</v>
      </c>
      <c r="I1629" s="16">
        <v>0</v>
      </c>
      <c r="J1629" s="211">
        <v>0</v>
      </c>
      <c r="K1629" s="16">
        <f t="shared" si="1640"/>
        <v>0</v>
      </c>
      <c r="L1629" s="211">
        <v>0</v>
      </c>
      <c r="M1629" s="16">
        <f t="shared" si="1630"/>
        <v>0</v>
      </c>
      <c r="N1629"/>
    </row>
    <row r="1630" spans="2:15" ht="15.75" hidden="1" x14ac:dyDescent="0.25">
      <c r="B1630" s="2" t="str">
        <f t="shared" si="1629"/>
        <v>b</v>
      </c>
      <c r="C1630" s="8" t="s">
        <v>0</v>
      </c>
      <c r="D1630" s="9" t="s">
        <v>13</v>
      </c>
      <c r="E1630" s="16">
        <v>0</v>
      </c>
      <c r="F1630" s="16">
        <v>0</v>
      </c>
      <c r="G1630" s="16">
        <v>0</v>
      </c>
      <c r="H1630" s="16">
        <v>0</v>
      </c>
      <c r="I1630" s="16">
        <v>0</v>
      </c>
      <c r="J1630" s="211">
        <v>0</v>
      </c>
      <c r="K1630" s="16">
        <f t="shared" si="1640"/>
        <v>0</v>
      </c>
      <c r="L1630" s="211">
        <v>0</v>
      </c>
      <c r="M1630" s="16">
        <f t="shared" si="1630"/>
        <v>0</v>
      </c>
      <c r="N1630"/>
    </row>
    <row r="1631" spans="2:15" ht="18" x14ac:dyDescent="0.25">
      <c r="B1631" s="2" t="str">
        <f t="shared" si="1629"/>
        <v>a</v>
      </c>
      <c r="C1631" s="30" t="s">
        <v>0</v>
      </c>
      <c r="D1631" s="31" t="s">
        <v>14</v>
      </c>
      <c r="E1631" s="16">
        <f t="shared" ref="E1631" si="1644">E1632+E1633</f>
        <v>4350</v>
      </c>
      <c r="F1631" s="16">
        <f t="shared" ref="F1631:I1631" si="1645">F1632+F1633</f>
        <v>1850</v>
      </c>
      <c r="G1631" s="16">
        <f t="shared" si="1645"/>
        <v>1078.0999999999999</v>
      </c>
      <c r="H1631" s="16">
        <f t="shared" si="1645"/>
        <v>4750</v>
      </c>
      <c r="I1631" s="16">
        <f t="shared" si="1645"/>
        <v>4750</v>
      </c>
      <c r="J1631" s="211">
        <f>J1632+J1633</f>
        <v>4750</v>
      </c>
      <c r="K1631" s="16">
        <f t="shared" si="1640"/>
        <v>0</v>
      </c>
      <c r="L1631" s="211">
        <f t="shared" ref="L1631" si="1646">L1632+L1633</f>
        <v>6750</v>
      </c>
      <c r="M1631" s="16">
        <f t="shared" si="1630"/>
        <v>2000</v>
      </c>
    </row>
    <row r="1632" spans="2:15" ht="30" hidden="1" x14ac:dyDescent="0.25">
      <c r="B1632" s="2" t="str">
        <f t="shared" si="1629"/>
        <v>b</v>
      </c>
      <c r="C1632" s="10" t="s">
        <v>0</v>
      </c>
      <c r="D1632" s="11" t="s">
        <v>15</v>
      </c>
      <c r="E1632" s="17">
        <v>0</v>
      </c>
      <c r="F1632" s="17">
        <v>0</v>
      </c>
      <c r="G1632" s="17">
        <v>0</v>
      </c>
      <c r="H1632" s="17">
        <v>0</v>
      </c>
      <c r="I1632" s="17">
        <v>0</v>
      </c>
      <c r="J1632" s="212">
        <v>0</v>
      </c>
      <c r="K1632" s="17">
        <f t="shared" si="1640"/>
        <v>0</v>
      </c>
      <c r="L1632" s="212">
        <v>0</v>
      </c>
      <c r="M1632" s="17">
        <f t="shared" si="1630"/>
        <v>0</v>
      </c>
      <c r="N1632"/>
    </row>
    <row r="1633" spans="2:15" ht="36" x14ac:dyDescent="0.25">
      <c r="B1633" s="2" t="str">
        <f t="shared" si="1629"/>
        <v>a</v>
      </c>
      <c r="C1633" s="33" t="s">
        <v>0</v>
      </c>
      <c r="D1633" s="34" t="s">
        <v>16</v>
      </c>
      <c r="E1633" s="17">
        <v>4350</v>
      </c>
      <c r="F1633" s="17">
        <v>1850</v>
      </c>
      <c r="G1633" s="17">
        <v>1078.0999999999999</v>
      </c>
      <c r="H1633" s="17">
        <v>4750</v>
      </c>
      <c r="I1633" s="17">
        <v>4750</v>
      </c>
      <c r="J1633" s="212">
        <v>4750</v>
      </c>
      <c r="K1633" s="17">
        <f t="shared" si="1640"/>
        <v>0</v>
      </c>
      <c r="L1633" s="212">
        <v>6750</v>
      </c>
      <c r="M1633" s="17">
        <f t="shared" si="1630"/>
        <v>2000</v>
      </c>
    </row>
    <row r="1634" spans="2:15" ht="15.75" hidden="1" x14ac:dyDescent="0.25">
      <c r="B1634" s="2" t="str">
        <f t="shared" si="1629"/>
        <v>b</v>
      </c>
      <c r="C1634" s="6" t="s">
        <v>0</v>
      </c>
      <c r="D1634" s="7" t="s">
        <v>17</v>
      </c>
      <c r="E1634" s="15">
        <v>0</v>
      </c>
      <c r="F1634" s="15">
        <v>0</v>
      </c>
      <c r="G1634" s="15">
        <v>0</v>
      </c>
      <c r="H1634" s="15">
        <v>0</v>
      </c>
      <c r="I1634" s="15">
        <v>0</v>
      </c>
      <c r="J1634" s="210">
        <v>0</v>
      </c>
      <c r="K1634" s="15">
        <f t="shared" si="1640"/>
        <v>0</v>
      </c>
      <c r="L1634" s="210">
        <v>0</v>
      </c>
      <c r="M1634" s="15">
        <f t="shared" si="1630"/>
        <v>0</v>
      </c>
      <c r="N1634"/>
    </row>
    <row r="1635" spans="2:15" ht="15.75" hidden="1" x14ac:dyDescent="0.25">
      <c r="B1635" s="2" t="str">
        <f t="shared" si="1629"/>
        <v>b</v>
      </c>
      <c r="C1635" s="6" t="s">
        <v>0</v>
      </c>
      <c r="D1635" s="7" t="s">
        <v>18</v>
      </c>
      <c r="E1635" s="15">
        <v>0</v>
      </c>
      <c r="F1635" s="15">
        <v>0</v>
      </c>
      <c r="G1635" s="15">
        <v>0</v>
      </c>
      <c r="H1635" s="15">
        <v>0</v>
      </c>
      <c r="I1635" s="15">
        <v>0</v>
      </c>
      <c r="J1635" s="210">
        <v>0</v>
      </c>
      <c r="K1635" s="15">
        <f t="shared" si="1640"/>
        <v>0</v>
      </c>
      <c r="L1635" s="210">
        <v>0</v>
      </c>
      <c r="M1635" s="15">
        <f t="shared" si="1630"/>
        <v>0</v>
      </c>
      <c r="N1635"/>
    </row>
    <row r="1636" spans="2:15" ht="15.75" hidden="1" x14ac:dyDescent="0.25">
      <c r="B1636" s="2" t="str">
        <f t="shared" si="1629"/>
        <v>b</v>
      </c>
      <c r="C1636" s="6" t="s">
        <v>0</v>
      </c>
      <c r="D1636" s="7" t="s">
        <v>19</v>
      </c>
      <c r="E1636" s="15">
        <v>0</v>
      </c>
      <c r="F1636" s="15">
        <v>0</v>
      </c>
      <c r="G1636" s="15">
        <v>0</v>
      </c>
      <c r="H1636" s="15">
        <v>0</v>
      </c>
      <c r="I1636" s="15">
        <v>0</v>
      </c>
      <c r="J1636" s="210">
        <v>0</v>
      </c>
      <c r="K1636" s="15">
        <f t="shared" si="1640"/>
        <v>0</v>
      </c>
      <c r="L1636" s="210">
        <v>0</v>
      </c>
      <c r="M1636" s="15">
        <f t="shared" si="1630"/>
        <v>0</v>
      </c>
      <c r="N1636"/>
    </row>
    <row r="1637" spans="2:15" ht="54" x14ac:dyDescent="0.25">
      <c r="B1637" s="2" t="str">
        <f t="shared" si="1629"/>
        <v>a</v>
      </c>
      <c r="C1637" s="24" t="s">
        <v>203</v>
      </c>
      <c r="D1637" s="25" t="s">
        <v>204</v>
      </c>
      <c r="E1637" s="13">
        <f t="shared" ref="E1637" si="1647">E1653</f>
        <v>62700</v>
      </c>
      <c r="F1637" s="13">
        <f t="shared" ref="F1637:I1637" si="1648">F1653</f>
        <v>66300</v>
      </c>
      <c r="G1637" s="13">
        <f t="shared" si="1648"/>
        <v>48403.265369999994</v>
      </c>
      <c r="H1637" s="13">
        <f t="shared" si="1648"/>
        <v>56468</v>
      </c>
      <c r="I1637" s="13">
        <f t="shared" si="1648"/>
        <v>61000</v>
      </c>
      <c r="J1637" s="208">
        <f>J1653</f>
        <v>61000</v>
      </c>
      <c r="K1637" s="13">
        <f t="shared" si="1640"/>
        <v>0</v>
      </c>
      <c r="L1637" s="208">
        <f t="shared" ref="L1637" si="1649">L1653</f>
        <v>94600</v>
      </c>
      <c r="M1637" s="13">
        <f t="shared" si="1630"/>
        <v>33600</v>
      </c>
      <c r="O1637" s="2" t="s">
        <v>579</v>
      </c>
    </row>
    <row r="1638" spans="2:15" ht="15.75" hidden="1" x14ac:dyDescent="0.25">
      <c r="B1638" s="2" t="str">
        <f t="shared" si="1629"/>
        <v>b</v>
      </c>
      <c r="C1638" s="4" t="s">
        <v>0</v>
      </c>
      <c r="D1638" s="5" t="s">
        <v>5</v>
      </c>
      <c r="E1638" s="14">
        <f t="shared" ref="E1638" si="1650">E1654</f>
        <v>0</v>
      </c>
      <c r="F1638" s="14">
        <f t="shared" ref="F1638:G1638" si="1651">F1654</f>
        <v>0</v>
      </c>
      <c r="G1638" s="14">
        <f t="shared" si="1651"/>
        <v>0</v>
      </c>
      <c r="H1638" s="14">
        <f t="shared" ref="H1638:J1652" si="1652">H1654</f>
        <v>0</v>
      </c>
      <c r="I1638" s="14">
        <f t="shared" si="1652"/>
        <v>0</v>
      </c>
      <c r="J1638" s="209">
        <f t="shared" si="1652"/>
        <v>0</v>
      </c>
      <c r="K1638" s="14">
        <f t="shared" si="1640"/>
        <v>0</v>
      </c>
      <c r="L1638" s="209">
        <f t="shared" ref="L1638" si="1653">L1654</f>
        <v>0</v>
      </c>
      <c r="M1638" s="14">
        <f t="shared" si="1630"/>
        <v>0</v>
      </c>
      <c r="N1638"/>
    </row>
    <row r="1639" spans="2:15" ht="15.75" hidden="1" x14ac:dyDescent="0.25">
      <c r="B1639" s="2" t="str">
        <f t="shared" si="1629"/>
        <v>b</v>
      </c>
      <c r="C1639" s="4" t="s">
        <v>0</v>
      </c>
      <c r="D1639" s="5" t="s">
        <v>6</v>
      </c>
      <c r="E1639" s="14">
        <f t="shared" ref="E1639" si="1654">E1655</f>
        <v>0</v>
      </c>
      <c r="F1639" s="14">
        <f t="shared" ref="F1639:G1639" si="1655">F1655</f>
        <v>0</v>
      </c>
      <c r="G1639" s="14">
        <f t="shared" si="1655"/>
        <v>0</v>
      </c>
      <c r="H1639" s="14">
        <f t="shared" si="1652"/>
        <v>0</v>
      </c>
      <c r="I1639" s="14">
        <f t="shared" si="1652"/>
        <v>0</v>
      </c>
      <c r="J1639" s="209">
        <f t="shared" si="1652"/>
        <v>0</v>
      </c>
      <c r="K1639" s="14">
        <f t="shared" si="1640"/>
        <v>0</v>
      </c>
      <c r="L1639" s="209">
        <f t="shared" ref="L1639" si="1656">L1655</f>
        <v>0</v>
      </c>
      <c r="M1639" s="14">
        <f t="shared" si="1630"/>
        <v>0</v>
      </c>
      <c r="N1639"/>
    </row>
    <row r="1640" spans="2:15" ht="18" x14ac:dyDescent="0.25">
      <c r="B1640" s="2" t="str">
        <f t="shared" si="1629"/>
        <v>a</v>
      </c>
      <c r="C1640" s="28" t="s">
        <v>0</v>
      </c>
      <c r="D1640" s="29" t="s">
        <v>7</v>
      </c>
      <c r="E1640" s="15">
        <f t="shared" ref="E1640" si="1657">E1656</f>
        <v>30000</v>
      </c>
      <c r="F1640" s="15">
        <f t="shared" ref="F1640:G1640" si="1658">F1656</f>
        <v>28600</v>
      </c>
      <c r="G1640" s="15">
        <f t="shared" si="1658"/>
        <v>20306.136259999996</v>
      </c>
      <c r="H1640" s="15">
        <f t="shared" si="1652"/>
        <v>32000</v>
      </c>
      <c r="I1640" s="15">
        <f t="shared" si="1652"/>
        <v>18300</v>
      </c>
      <c r="J1640" s="210">
        <f t="shared" si="1652"/>
        <v>18300</v>
      </c>
      <c r="K1640" s="15">
        <f t="shared" si="1640"/>
        <v>0</v>
      </c>
      <c r="L1640" s="210">
        <f t="shared" ref="L1640" si="1659">L1656</f>
        <v>41600</v>
      </c>
      <c r="M1640" s="15">
        <f t="shared" si="1630"/>
        <v>23300</v>
      </c>
    </row>
    <row r="1641" spans="2:15" ht="15.75" hidden="1" x14ac:dyDescent="0.25">
      <c r="B1641" s="2" t="str">
        <f t="shared" si="1629"/>
        <v>b</v>
      </c>
      <c r="C1641" s="8" t="s">
        <v>0</v>
      </c>
      <c r="D1641" s="9" t="s">
        <v>8</v>
      </c>
      <c r="E1641" s="16">
        <f t="shared" ref="E1641" si="1660">E1657</f>
        <v>0</v>
      </c>
      <c r="F1641" s="16">
        <f t="shared" ref="F1641:G1641" si="1661">F1657</f>
        <v>0</v>
      </c>
      <c r="G1641" s="16">
        <f t="shared" si="1661"/>
        <v>0</v>
      </c>
      <c r="H1641" s="16">
        <f t="shared" si="1652"/>
        <v>0</v>
      </c>
      <c r="I1641" s="16">
        <f t="shared" si="1652"/>
        <v>0</v>
      </c>
      <c r="J1641" s="211">
        <f t="shared" si="1652"/>
        <v>0</v>
      </c>
      <c r="K1641" s="16">
        <f t="shared" si="1640"/>
        <v>0</v>
      </c>
      <c r="L1641" s="211">
        <f t="shared" ref="L1641" si="1662">L1657</f>
        <v>0</v>
      </c>
      <c r="M1641" s="16">
        <f t="shared" si="1630"/>
        <v>0</v>
      </c>
      <c r="N1641"/>
    </row>
    <row r="1642" spans="2:15" ht="18" x14ac:dyDescent="0.25">
      <c r="B1642" s="2" t="str">
        <f t="shared" si="1629"/>
        <v>a</v>
      </c>
      <c r="C1642" s="30" t="s">
        <v>0</v>
      </c>
      <c r="D1642" s="31" t="s">
        <v>9</v>
      </c>
      <c r="E1642" s="16">
        <f t="shared" ref="E1642" si="1663">E1658</f>
        <v>1200</v>
      </c>
      <c r="F1642" s="16">
        <f t="shared" ref="F1642:G1642" si="1664">F1658</f>
        <v>1200</v>
      </c>
      <c r="G1642" s="16">
        <f t="shared" si="1664"/>
        <v>354.90174000000002</v>
      </c>
      <c r="H1642" s="16">
        <f t="shared" si="1652"/>
        <v>1200</v>
      </c>
      <c r="I1642" s="16">
        <f t="shared" si="1652"/>
        <v>800</v>
      </c>
      <c r="J1642" s="211">
        <f t="shared" si="1652"/>
        <v>800</v>
      </c>
      <c r="K1642" s="16">
        <f t="shared" si="1640"/>
        <v>0</v>
      </c>
      <c r="L1642" s="211">
        <f t="shared" ref="L1642" si="1665">L1658</f>
        <v>1300</v>
      </c>
      <c r="M1642" s="16">
        <f t="shared" si="1630"/>
        <v>500</v>
      </c>
    </row>
    <row r="1643" spans="2:15" ht="15.75" hidden="1" x14ac:dyDescent="0.25">
      <c r="B1643" s="2" t="str">
        <f t="shared" si="1629"/>
        <v>b</v>
      </c>
      <c r="C1643" s="8" t="s">
        <v>0</v>
      </c>
      <c r="D1643" s="9" t="s">
        <v>10</v>
      </c>
      <c r="E1643" s="16">
        <f t="shared" ref="E1643" si="1666">E1659</f>
        <v>0</v>
      </c>
      <c r="F1643" s="16">
        <f t="shared" ref="F1643:G1643" si="1667">F1659</f>
        <v>0</v>
      </c>
      <c r="G1643" s="16">
        <f t="shared" si="1667"/>
        <v>0</v>
      </c>
      <c r="H1643" s="16">
        <f t="shared" si="1652"/>
        <v>0</v>
      </c>
      <c r="I1643" s="16">
        <f t="shared" si="1652"/>
        <v>0</v>
      </c>
      <c r="J1643" s="211">
        <f t="shared" si="1652"/>
        <v>0</v>
      </c>
      <c r="K1643" s="16">
        <f t="shared" si="1640"/>
        <v>0</v>
      </c>
      <c r="L1643" s="211">
        <f t="shared" ref="L1643" si="1668">L1659</f>
        <v>0</v>
      </c>
      <c r="M1643" s="16">
        <f t="shared" si="1630"/>
        <v>0</v>
      </c>
      <c r="N1643"/>
    </row>
    <row r="1644" spans="2:15" ht="15.75" hidden="1" x14ac:dyDescent="0.25">
      <c r="B1644" s="2" t="str">
        <f t="shared" si="1629"/>
        <v>b</v>
      </c>
      <c r="C1644" s="8" t="s">
        <v>0</v>
      </c>
      <c r="D1644" s="9" t="s">
        <v>11</v>
      </c>
      <c r="E1644" s="16">
        <f t="shared" ref="E1644" si="1669">E1660</f>
        <v>0</v>
      </c>
      <c r="F1644" s="16">
        <f t="shared" ref="F1644:G1644" si="1670">F1660</f>
        <v>0</v>
      </c>
      <c r="G1644" s="16">
        <f t="shared" si="1670"/>
        <v>0</v>
      </c>
      <c r="H1644" s="16">
        <f t="shared" si="1652"/>
        <v>0</v>
      </c>
      <c r="I1644" s="16">
        <f t="shared" si="1652"/>
        <v>0</v>
      </c>
      <c r="J1644" s="211">
        <f t="shared" si="1652"/>
        <v>0</v>
      </c>
      <c r="K1644" s="16">
        <f t="shared" si="1640"/>
        <v>0</v>
      </c>
      <c r="L1644" s="211">
        <f t="shared" ref="L1644" si="1671">L1660</f>
        <v>0</v>
      </c>
      <c r="M1644" s="16">
        <f t="shared" si="1630"/>
        <v>0</v>
      </c>
      <c r="N1644"/>
    </row>
    <row r="1645" spans="2:15" ht="15.75" hidden="1" x14ac:dyDescent="0.25">
      <c r="B1645" s="2" t="str">
        <f t="shared" si="1629"/>
        <v>b</v>
      </c>
      <c r="C1645" s="8" t="s">
        <v>0</v>
      </c>
      <c r="D1645" s="9" t="s">
        <v>12</v>
      </c>
      <c r="E1645" s="16">
        <f t="shared" ref="E1645" si="1672">E1661</f>
        <v>0</v>
      </c>
      <c r="F1645" s="16">
        <f t="shared" ref="F1645:G1645" si="1673">F1661</f>
        <v>0</v>
      </c>
      <c r="G1645" s="16">
        <f t="shared" si="1673"/>
        <v>0</v>
      </c>
      <c r="H1645" s="16">
        <f t="shared" si="1652"/>
        <v>0</v>
      </c>
      <c r="I1645" s="16">
        <f t="shared" si="1652"/>
        <v>0</v>
      </c>
      <c r="J1645" s="211">
        <f t="shared" si="1652"/>
        <v>0</v>
      </c>
      <c r="K1645" s="16">
        <f t="shared" si="1640"/>
        <v>0</v>
      </c>
      <c r="L1645" s="211">
        <f t="shared" ref="L1645" si="1674">L1661</f>
        <v>0</v>
      </c>
      <c r="M1645" s="16">
        <f t="shared" si="1630"/>
        <v>0</v>
      </c>
      <c r="N1645"/>
    </row>
    <row r="1646" spans="2:15" ht="18" x14ac:dyDescent="0.25">
      <c r="B1646" s="2" t="str">
        <f t="shared" si="1629"/>
        <v>a</v>
      </c>
      <c r="C1646" s="30" t="s">
        <v>0</v>
      </c>
      <c r="D1646" s="31" t="s">
        <v>13</v>
      </c>
      <c r="E1646" s="16">
        <f t="shared" ref="E1646" si="1675">E1662</f>
        <v>2000</v>
      </c>
      <c r="F1646" s="16">
        <f t="shared" ref="F1646:G1646" si="1676">F1662</f>
        <v>2000</v>
      </c>
      <c r="G1646" s="16">
        <f t="shared" si="1676"/>
        <v>1493.67</v>
      </c>
      <c r="H1646" s="16">
        <f t="shared" si="1652"/>
        <v>2000</v>
      </c>
      <c r="I1646" s="16">
        <f t="shared" si="1652"/>
        <v>2000</v>
      </c>
      <c r="J1646" s="211">
        <f t="shared" si="1652"/>
        <v>2000</v>
      </c>
      <c r="K1646" s="16">
        <f t="shared" si="1640"/>
        <v>0</v>
      </c>
      <c r="L1646" s="211">
        <f t="shared" ref="L1646" si="1677">L1662</f>
        <v>3000</v>
      </c>
      <c r="M1646" s="16">
        <f t="shared" si="1630"/>
        <v>1000</v>
      </c>
    </row>
    <row r="1647" spans="2:15" ht="18" x14ac:dyDescent="0.25">
      <c r="B1647" s="2" t="str">
        <f t="shared" si="1629"/>
        <v>a</v>
      </c>
      <c r="C1647" s="30" t="s">
        <v>0</v>
      </c>
      <c r="D1647" s="31" t="s">
        <v>14</v>
      </c>
      <c r="E1647" s="16">
        <f t="shared" ref="E1647" si="1678">E1663</f>
        <v>26800</v>
      </c>
      <c r="F1647" s="16">
        <f t="shared" ref="F1647:G1647" si="1679">F1663</f>
        <v>25400</v>
      </c>
      <c r="G1647" s="16">
        <f t="shared" si="1679"/>
        <v>18457.564519999996</v>
      </c>
      <c r="H1647" s="16">
        <f t="shared" si="1652"/>
        <v>28800</v>
      </c>
      <c r="I1647" s="16">
        <f t="shared" si="1652"/>
        <v>15500</v>
      </c>
      <c r="J1647" s="211">
        <f t="shared" si="1652"/>
        <v>15500</v>
      </c>
      <c r="K1647" s="16">
        <f t="shared" si="1640"/>
        <v>0</v>
      </c>
      <c r="L1647" s="211">
        <f t="shared" ref="L1647" si="1680">L1663</f>
        <v>37300</v>
      </c>
      <c r="M1647" s="16">
        <f t="shared" si="1630"/>
        <v>21800</v>
      </c>
    </row>
    <row r="1648" spans="2:15" ht="36" x14ac:dyDescent="0.25">
      <c r="B1648" s="2" t="str">
        <f t="shared" si="1629"/>
        <v>a</v>
      </c>
      <c r="C1648" s="33" t="s">
        <v>0</v>
      </c>
      <c r="D1648" s="34" t="s">
        <v>15</v>
      </c>
      <c r="E1648" s="17">
        <f t="shared" ref="E1648" si="1681">E1664</f>
        <v>2500</v>
      </c>
      <c r="F1648" s="17">
        <f t="shared" ref="F1648:G1648" si="1682">F1664</f>
        <v>100</v>
      </c>
      <c r="G1648" s="17">
        <f t="shared" si="1682"/>
        <v>97.807670000000016</v>
      </c>
      <c r="H1648" s="17">
        <f t="shared" si="1652"/>
        <v>2500</v>
      </c>
      <c r="I1648" s="17">
        <f t="shared" si="1652"/>
        <v>500</v>
      </c>
      <c r="J1648" s="212">
        <f t="shared" si="1652"/>
        <v>500</v>
      </c>
      <c r="K1648" s="17">
        <f t="shared" si="1640"/>
        <v>0</v>
      </c>
      <c r="L1648" s="212">
        <f t="shared" ref="L1648" si="1683">L1664</f>
        <v>3300</v>
      </c>
      <c r="M1648" s="17">
        <f t="shared" si="1630"/>
        <v>2800</v>
      </c>
    </row>
    <row r="1649" spans="2:14" ht="36" x14ac:dyDescent="0.25">
      <c r="B1649" s="2" t="str">
        <f t="shared" si="1629"/>
        <v>a</v>
      </c>
      <c r="C1649" s="33" t="s">
        <v>0</v>
      </c>
      <c r="D1649" s="34" t="s">
        <v>16</v>
      </c>
      <c r="E1649" s="17">
        <f t="shared" ref="E1649" si="1684">E1665</f>
        <v>24300</v>
      </c>
      <c r="F1649" s="17">
        <f t="shared" ref="F1649:G1649" si="1685">F1665</f>
        <v>25300</v>
      </c>
      <c r="G1649" s="17">
        <f t="shared" si="1685"/>
        <v>18359.756849999998</v>
      </c>
      <c r="H1649" s="17">
        <f t="shared" si="1652"/>
        <v>26300</v>
      </c>
      <c r="I1649" s="17">
        <f t="shared" si="1652"/>
        <v>15000</v>
      </c>
      <c r="J1649" s="212">
        <f t="shared" si="1652"/>
        <v>15000</v>
      </c>
      <c r="K1649" s="17">
        <f t="shared" si="1640"/>
        <v>0</v>
      </c>
      <c r="L1649" s="212">
        <f t="shared" ref="L1649" si="1686">L1665</f>
        <v>34000</v>
      </c>
      <c r="M1649" s="17">
        <f t="shared" si="1630"/>
        <v>19000</v>
      </c>
    </row>
    <row r="1650" spans="2:14" ht="18" x14ac:dyDescent="0.25">
      <c r="B1650" s="2" t="str">
        <f t="shared" si="1629"/>
        <v>a</v>
      </c>
      <c r="C1650" s="28" t="s">
        <v>0</v>
      </c>
      <c r="D1650" s="29" t="s">
        <v>17</v>
      </c>
      <c r="E1650" s="15">
        <f t="shared" ref="E1650" si="1687">E1666</f>
        <v>32700</v>
      </c>
      <c r="F1650" s="15">
        <f t="shared" ref="F1650:G1650" si="1688">F1666</f>
        <v>37700</v>
      </c>
      <c r="G1650" s="15">
        <f t="shared" si="1688"/>
        <v>28097.129110000002</v>
      </c>
      <c r="H1650" s="15">
        <f t="shared" si="1652"/>
        <v>24468</v>
      </c>
      <c r="I1650" s="15">
        <f t="shared" si="1652"/>
        <v>42700</v>
      </c>
      <c r="J1650" s="210">
        <f t="shared" si="1652"/>
        <v>42700</v>
      </c>
      <c r="K1650" s="15">
        <f t="shared" si="1640"/>
        <v>0</v>
      </c>
      <c r="L1650" s="210">
        <f t="shared" ref="L1650" si="1689">L1666</f>
        <v>53000</v>
      </c>
      <c r="M1650" s="15">
        <f t="shared" si="1630"/>
        <v>10300</v>
      </c>
    </row>
    <row r="1651" spans="2:14" ht="15.75" hidden="1" x14ac:dyDescent="0.25">
      <c r="B1651" s="2" t="str">
        <f t="shared" si="1629"/>
        <v>b</v>
      </c>
      <c r="C1651" s="6" t="s">
        <v>0</v>
      </c>
      <c r="D1651" s="7" t="s">
        <v>18</v>
      </c>
      <c r="E1651" s="15">
        <f t="shared" ref="E1651" si="1690">E1667</f>
        <v>0</v>
      </c>
      <c r="F1651" s="15">
        <f t="shared" ref="F1651:G1651" si="1691">F1667</f>
        <v>0</v>
      </c>
      <c r="G1651" s="15">
        <f t="shared" si="1691"/>
        <v>0</v>
      </c>
      <c r="H1651" s="15">
        <f t="shared" si="1652"/>
        <v>0</v>
      </c>
      <c r="I1651" s="15">
        <f t="shared" si="1652"/>
        <v>0</v>
      </c>
      <c r="J1651" s="210">
        <f t="shared" si="1652"/>
        <v>0</v>
      </c>
      <c r="K1651" s="15">
        <f t="shared" si="1640"/>
        <v>0</v>
      </c>
      <c r="L1651" s="210">
        <f t="shared" ref="L1651" si="1692">L1667</f>
        <v>0</v>
      </c>
      <c r="M1651" s="15">
        <f t="shared" si="1630"/>
        <v>0</v>
      </c>
      <c r="N1651"/>
    </row>
    <row r="1652" spans="2:14" ht="15.75" hidden="1" x14ac:dyDescent="0.25">
      <c r="B1652" s="2" t="str">
        <f t="shared" si="1629"/>
        <v>b</v>
      </c>
      <c r="C1652" s="6" t="s">
        <v>0</v>
      </c>
      <c r="D1652" s="7" t="s">
        <v>19</v>
      </c>
      <c r="E1652" s="15">
        <f t="shared" ref="E1652" si="1693">E1668</f>
        <v>0</v>
      </c>
      <c r="F1652" s="15">
        <f t="shared" ref="F1652:G1652" si="1694">F1668</f>
        <v>0</v>
      </c>
      <c r="G1652" s="15">
        <f t="shared" si="1694"/>
        <v>0</v>
      </c>
      <c r="H1652" s="15">
        <f t="shared" si="1652"/>
        <v>0</v>
      </c>
      <c r="I1652" s="15">
        <f t="shared" si="1652"/>
        <v>0</v>
      </c>
      <c r="J1652" s="210">
        <f t="shared" si="1652"/>
        <v>0</v>
      </c>
      <c r="K1652" s="15">
        <f t="shared" si="1640"/>
        <v>0</v>
      </c>
      <c r="L1652" s="210">
        <f t="shared" ref="L1652" si="1695">L1668</f>
        <v>0</v>
      </c>
      <c r="M1652" s="15">
        <f t="shared" si="1630"/>
        <v>0</v>
      </c>
      <c r="N1652"/>
    </row>
    <row r="1653" spans="2:14" ht="54" x14ac:dyDescent="0.25">
      <c r="B1653" s="2" t="str">
        <f t="shared" si="1629"/>
        <v>a</v>
      </c>
      <c r="C1653" s="24" t="s">
        <v>205</v>
      </c>
      <c r="D1653" s="25" t="s">
        <v>206</v>
      </c>
      <c r="E1653" s="13">
        <f t="shared" ref="E1653" si="1696">E1656+E1666+E1667+E1668</f>
        <v>62700</v>
      </c>
      <c r="F1653" s="13">
        <f t="shared" ref="F1653:I1653" si="1697">F1656+F1666+F1667+F1668</f>
        <v>66300</v>
      </c>
      <c r="G1653" s="13">
        <f t="shared" si="1697"/>
        <v>48403.265369999994</v>
      </c>
      <c r="H1653" s="13">
        <f t="shared" si="1697"/>
        <v>56468</v>
      </c>
      <c r="I1653" s="13">
        <f t="shared" si="1697"/>
        <v>61000</v>
      </c>
      <c r="J1653" s="208">
        <f>J1656+J1666+J1667+J1668</f>
        <v>61000</v>
      </c>
      <c r="K1653" s="13">
        <f t="shared" si="1640"/>
        <v>0</v>
      </c>
      <c r="L1653" s="208">
        <f t="shared" ref="L1653" si="1698">L1656+L1666+L1667+L1668</f>
        <v>94600</v>
      </c>
      <c r="M1653" s="13">
        <f t="shared" si="1630"/>
        <v>33600</v>
      </c>
    </row>
    <row r="1654" spans="2:14" ht="15.75" hidden="1" x14ac:dyDescent="0.25">
      <c r="B1654" s="2" t="str">
        <f t="shared" si="1629"/>
        <v>b</v>
      </c>
      <c r="C1654" s="4" t="s">
        <v>0</v>
      </c>
      <c r="D1654" s="5" t="s">
        <v>5</v>
      </c>
      <c r="E1654" s="14">
        <v>0</v>
      </c>
      <c r="F1654" s="14">
        <v>0</v>
      </c>
      <c r="G1654" s="14">
        <v>0</v>
      </c>
      <c r="H1654" s="14">
        <v>0</v>
      </c>
      <c r="I1654" s="14">
        <v>0</v>
      </c>
      <c r="J1654" s="209">
        <v>0</v>
      </c>
      <c r="K1654" s="14">
        <f t="shared" ref="K1654:K1685" si="1699">J1654-I1654</f>
        <v>0</v>
      </c>
      <c r="L1654" s="209">
        <v>0</v>
      </c>
      <c r="M1654" s="14">
        <f t="shared" si="1630"/>
        <v>0</v>
      </c>
      <c r="N1654"/>
    </row>
    <row r="1655" spans="2:14" ht="15.75" hidden="1" x14ac:dyDescent="0.25">
      <c r="B1655" s="2" t="str">
        <f t="shared" si="1629"/>
        <v>b</v>
      </c>
      <c r="C1655" s="4" t="s">
        <v>0</v>
      </c>
      <c r="D1655" s="5" t="s">
        <v>6</v>
      </c>
      <c r="E1655" s="14">
        <v>0</v>
      </c>
      <c r="F1655" s="14">
        <v>0</v>
      </c>
      <c r="G1655" s="14">
        <v>0</v>
      </c>
      <c r="H1655" s="14">
        <v>0</v>
      </c>
      <c r="I1655" s="14">
        <v>0</v>
      </c>
      <c r="J1655" s="209">
        <v>0</v>
      </c>
      <c r="K1655" s="14">
        <f t="shared" si="1699"/>
        <v>0</v>
      </c>
      <c r="L1655" s="209">
        <v>0</v>
      </c>
      <c r="M1655" s="14">
        <f t="shared" si="1630"/>
        <v>0</v>
      </c>
      <c r="N1655"/>
    </row>
    <row r="1656" spans="2:14" ht="18" x14ac:dyDescent="0.25">
      <c r="B1656" s="2" t="str">
        <f t="shared" si="1629"/>
        <v>a</v>
      </c>
      <c r="C1656" s="28" t="s">
        <v>0</v>
      </c>
      <c r="D1656" s="29" t="s">
        <v>7</v>
      </c>
      <c r="E1656" s="15">
        <f t="shared" ref="E1656" si="1700">E1657+E1658+E1659+E1660+E1661+E1662+E1663</f>
        <v>30000</v>
      </c>
      <c r="F1656" s="15">
        <f t="shared" ref="F1656:I1656" si="1701">F1657+F1658+F1659+F1660+F1661+F1662+F1663</f>
        <v>28600</v>
      </c>
      <c r="G1656" s="15">
        <f t="shared" si="1701"/>
        <v>20306.136259999996</v>
      </c>
      <c r="H1656" s="15">
        <f t="shared" si="1701"/>
        <v>32000</v>
      </c>
      <c r="I1656" s="15">
        <f t="shared" si="1701"/>
        <v>18300</v>
      </c>
      <c r="J1656" s="210">
        <f>J1657+J1658+J1659+J1660+J1661+J1662+J1663</f>
        <v>18300</v>
      </c>
      <c r="K1656" s="15">
        <f t="shared" si="1699"/>
        <v>0</v>
      </c>
      <c r="L1656" s="210">
        <f t="shared" ref="L1656" si="1702">L1657+L1658+L1659+L1660+L1661+L1662+L1663</f>
        <v>41600</v>
      </c>
      <c r="M1656" s="15">
        <f t="shared" si="1630"/>
        <v>23300</v>
      </c>
    </row>
    <row r="1657" spans="2:14" ht="15.75" hidden="1" x14ac:dyDescent="0.25">
      <c r="B1657" s="2" t="str">
        <f t="shared" si="1629"/>
        <v>b</v>
      </c>
      <c r="C1657" s="8" t="s">
        <v>0</v>
      </c>
      <c r="D1657" s="9" t="s">
        <v>8</v>
      </c>
      <c r="E1657" s="16">
        <v>0</v>
      </c>
      <c r="F1657" s="16">
        <v>0</v>
      </c>
      <c r="G1657" s="16">
        <v>0</v>
      </c>
      <c r="H1657" s="16">
        <v>0</v>
      </c>
      <c r="I1657" s="16">
        <v>0</v>
      </c>
      <c r="J1657" s="211">
        <v>0</v>
      </c>
      <c r="K1657" s="16">
        <f t="shared" si="1699"/>
        <v>0</v>
      </c>
      <c r="L1657" s="211">
        <v>0</v>
      </c>
      <c r="M1657" s="16">
        <f t="shared" si="1630"/>
        <v>0</v>
      </c>
      <c r="N1657"/>
    </row>
    <row r="1658" spans="2:14" ht="18" x14ac:dyDescent="0.25">
      <c r="B1658" s="2" t="str">
        <f t="shared" si="1629"/>
        <v>a</v>
      </c>
      <c r="C1658" s="30" t="s">
        <v>0</v>
      </c>
      <c r="D1658" s="31" t="s">
        <v>9</v>
      </c>
      <c r="E1658" s="16">
        <v>1200</v>
      </c>
      <c r="F1658" s="16">
        <v>1200</v>
      </c>
      <c r="G1658" s="16">
        <v>354.90174000000002</v>
      </c>
      <c r="H1658" s="16">
        <v>1200</v>
      </c>
      <c r="I1658" s="16">
        <v>800</v>
      </c>
      <c r="J1658" s="211">
        <v>800</v>
      </c>
      <c r="K1658" s="16">
        <f t="shared" si="1699"/>
        <v>0</v>
      </c>
      <c r="L1658" s="211">
        <v>1300</v>
      </c>
      <c r="M1658" s="16">
        <f t="shared" si="1630"/>
        <v>500</v>
      </c>
    </row>
    <row r="1659" spans="2:14" ht="15.75" hidden="1" x14ac:dyDescent="0.25">
      <c r="B1659" s="2" t="str">
        <f t="shared" si="1629"/>
        <v>b</v>
      </c>
      <c r="C1659" s="8" t="s">
        <v>0</v>
      </c>
      <c r="D1659" s="9" t="s">
        <v>10</v>
      </c>
      <c r="E1659" s="16">
        <v>0</v>
      </c>
      <c r="F1659" s="16">
        <v>0</v>
      </c>
      <c r="G1659" s="16">
        <v>0</v>
      </c>
      <c r="H1659" s="16">
        <v>0</v>
      </c>
      <c r="I1659" s="16">
        <v>0</v>
      </c>
      <c r="J1659" s="211">
        <v>0</v>
      </c>
      <c r="K1659" s="16">
        <f t="shared" si="1699"/>
        <v>0</v>
      </c>
      <c r="L1659" s="211">
        <v>0</v>
      </c>
      <c r="M1659" s="16">
        <f t="shared" si="1630"/>
        <v>0</v>
      </c>
      <c r="N1659"/>
    </row>
    <row r="1660" spans="2:14" ht="15.75" hidden="1" x14ac:dyDescent="0.25">
      <c r="B1660" s="2" t="str">
        <f t="shared" si="1629"/>
        <v>b</v>
      </c>
      <c r="C1660" s="8" t="s">
        <v>0</v>
      </c>
      <c r="D1660" s="9" t="s">
        <v>11</v>
      </c>
      <c r="E1660" s="16">
        <v>0</v>
      </c>
      <c r="F1660" s="16">
        <v>0</v>
      </c>
      <c r="G1660" s="16">
        <v>0</v>
      </c>
      <c r="H1660" s="16">
        <v>0</v>
      </c>
      <c r="I1660" s="16">
        <v>0</v>
      </c>
      <c r="J1660" s="211">
        <v>0</v>
      </c>
      <c r="K1660" s="16">
        <f t="shared" si="1699"/>
        <v>0</v>
      </c>
      <c r="L1660" s="211">
        <v>0</v>
      </c>
      <c r="M1660" s="16">
        <f t="shared" si="1630"/>
        <v>0</v>
      </c>
      <c r="N1660"/>
    </row>
    <row r="1661" spans="2:14" ht="15.75" hidden="1" x14ac:dyDescent="0.25">
      <c r="B1661" s="2" t="str">
        <f t="shared" si="1629"/>
        <v>b</v>
      </c>
      <c r="C1661" s="8" t="s">
        <v>0</v>
      </c>
      <c r="D1661" s="9" t="s">
        <v>12</v>
      </c>
      <c r="E1661" s="16">
        <v>0</v>
      </c>
      <c r="F1661" s="16">
        <v>0</v>
      </c>
      <c r="G1661" s="16">
        <v>0</v>
      </c>
      <c r="H1661" s="16">
        <v>0</v>
      </c>
      <c r="I1661" s="16">
        <v>0</v>
      </c>
      <c r="J1661" s="211">
        <v>0</v>
      </c>
      <c r="K1661" s="16">
        <f t="shared" si="1699"/>
        <v>0</v>
      </c>
      <c r="L1661" s="211">
        <v>0</v>
      </c>
      <c r="M1661" s="16">
        <f t="shared" si="1630"/>
        <v>0</v>
      </c>
      <c r="N1661"/>
    </row>
    <row r="1662" spans="2:14" ht="18" x14ac:dyDescent="0.25">
      <c r="B1662" s="2" t="str">
        <f t="shared" si="1629"/>
        <v>a</v>
      </c>
      <c r="C1662" s="30" t="s">
        <v>0</v>
      </c>
      <c r="D1662" s="31" t="s">
        <v>13</v>
      </c>
      <c r="E1662" s="16">
        <v>2000</v>
      </c>
      <c r="F1662" s="16">
        <v>2000</v>
      </c>
      <c r="G1662" s="16">
        <v>1493.67</v>
      </c>
      <c r="H1662" s="16">
        <v>2000</v>
      </c>
      <c r="I1662" s="16">
        <v>2000</v>
      </c>
      <c r="J1662" s="211">
        <v>2000</v>
      </c>
      <c r="K1662" s="16">
        <f t="shared" si="1699"/>
        <v>0</v>
      </c>
      <c r="L1662" s="211">
        <v>3000</v>
      </c>
      <c r="M1662" s="16">
        <f t="shared" si="1630"/>
        <v>1000</v>
      </c>
    </row>
    <row r="1663" spans="2:14" ht="18" x14ac:dyDescent="0.25">
      <c r="B1663" s="2" t="str">
        <f t="shared" si="1629"/>
        <v>a</v>
      </c>
      <c r="C1663" s="30" t="s">
        <v>0</v>
      </c>
      <c r="D1663" s="31" t="s">
        <v>14</v>
      </c>
      <c r="E1663" s="16">
        <f t="shared" ref="E1663" si="1703">E1664+E1665</f>
        <v>26800</v>
      </c>
      <c r="F1663" s="16">
        <f t="shared" ref="F1663:I1663" si="1704">F1664+F1665</f>
        <v>25400</v>
      </c>
      <c r="G1663" s="16">
        <f t="shared" si="1704"/>
        <v>18457.564519999996</v>
      </c>
      <c r="H1663" s="16">
        <f t="shared" si="1704"/>
        <v>28800</v>
      </c>
      <c r="I1663" s="16">
        <f t="shared" si="1704"/>
        <v>15500</v>
      </c>
      <c r="J1663" s="211">
        <f>J1664+J1665</f>
        <v>15500</v>
      </c>
      <c r="K1663" s="16">
        <f t="shared" si="1699"/>
        <v>0</v>
      </c>
      <c r="L1663" s="211">
        <f t="shared" ref="L1663" si="1705">L1664+L1665</f>
        <v>37300</v>
      </c>
      <c r="M1663" s="16">
        <f t="shared" si="1630"/>
        <v>21800</v>
      </c>
    </row>
    <row r="1664" spans="2:14" ht="36" x14ac:dyDescent="0.25">
      <c r="B1664" s="2" t="str">
        <f t="shared" si="1629"/>
        <v>a</v>
      </c>
      <c r="C1664" s="33" t="s">
        <v>0</v>
      </c>
      <c r="D1664" s="34" t="s">
        <v>15</v>
      </c>
      <c r="E1664" s="17">
        <v>2500</v>
      </c>
      <c r="F1664" s="17">
        <v>100</v>
      </c>
      <c r="G1664" s="17">
        <v>97.807670000000016</v>
      </c>
      <c r="H1664" s="17">
        <v>2500</v>
      </c>
      <c r="I1664" s="17">
        <v>500</v>
      </c>
      <c r="J1664" s="212">
        <v>500</v>
      </c>
      <c r="K1664" s="17">
        <f t="shared" si="1699"/>
        <v>0</v>
      </c>
      <c r="L1664" s="212">
        <v>3300</v>
      </c>
      <c r="M1664" s="17">
        <f t="shared" si="1630"/>
        <v>2800</v>
      </c>
    </row>
    <row r="1665" spans="2:15" ht="36" x14ac:dyDescent="0.25">
      <c r="B1665" s="2" t="str">
        <f t="shared" si="1629"/>
        <v>a</v>
      </c>
      <c r="C1665" s="33" t="s">
        <v>0</v>
      </c>
      <c r="D1665" s="34" t="s">
        <v>16</v>
      </c>
      <c r="E1665" s="17">
        <v>24300</v>
      </c>
      <c r="F1665" s="17">
        <v>25300</v>
      </c>
      <c r="G1665" s="17">
        <v>18359.756849999998</v>
      </c>
      <c r="H1665" s="17">
        <v>26300</v>
      </c>
      <c r="I1665" s="17">
        <v>15000</v>
      </c>
      <c r="J1665" s="212">
        <v>15000</v>
      </c>
      <c r="K1665" s="17">
        <f t="shared" si="1699"/>
        <v>0</v>
      </c>
      <c r="L1665" s="212">
        <v>34000</v>
      </c>
      <c r="M1665" s="17">
        <f t="shared" si="1630"/>
        <v>19000</v>
      </c>
    </row>
    <row r="1666" spans="2:15" ht="18" x14ac:dyDescent="0.25">
      <c r="B1666" s="2" t="str">
        <f t="shared" si="1629"/>
        <v>a</v>
      </c>
      <c r="C1666" s="28" t="s">
        <v>0</v>
      </c>
      <c r="D1666" s="29" t="s">
        <v>17</v>
      </c>
      <c r="E1666" s="15">
        <v>32700</v>
      </c>
      <c r="F1666" s="15">
        <v>37700</v>
      </c>
      <c r="G1666" s="15">
        <v>28097.129110000002</v>
      </c>
      <c r="H1666" s="15">
        <v>24468</v>
      </c>
      <c r="I1666" s="15">
        <v>42700</v>
      </c>
      <c r="J1666" s="210">
        <v>42700</v>
      </c>
      <c r="K1666" s="15">
        <f t="shared" si="1699"/>
        <v>0</v>
      </c>
      <c r="L1666" s="210">
        <v>53000</v>
      </c>
      <c r="M1666" s="15">
        <f t="shared" si="1630"/>
        <v>10300</v>
      </c>
    </row>
    <row r="1667" spans="2:15" ht="15.75" hidden="1" x14ac:dyDescent="0.25">
      <c r="B1667" s="2" t="str">
        <f t="shared" si="1629"/>
        <v>b</v>
      </c>
      <c r="C1667" s="6" t="s">
        <v>0</v>
      </c>
      <c r="D1667" s="7" t="s">
        <v>18</v>
      </c>
      <c r="E1667" s="15">
        <v>0</v>
      </c>
      <c r="F1667" s="15">
        <v>0</v>
      </c>
      <c r="G1667" s="15">
        <v>0</v>
      </c>
      <c r="H1667" s="15">
        <v>0</v>
      </c>
      <c r="I1667" s="15">
        <v>0</v>
      </c>
      <c r="J1667" s="210">
        <v>0</v>
      </c>
      <c r="K1667" s="15">
        <f t="shared" si="1699"/>
        <v>0</v>
      </c>
      <c r="L1667" s="210">
        <v>0</v>
      </c>
      <c r="M1667" s="15">
        <f t="shared" si="1630"/>
        <v>0</v>
      </c>
      <c r="N1667"/>
    </row>
    <row r="1668" spans="2:15" ht="15.75" hidden="1" x14ac:dyDescent="0.25">
      <c r="B1668" s="2" t="str">
        <f t="shared" si="1629"/>
        <v>b</v>
      </c>
      <c r="C1668" s="6" t="s">
        <v>0</v>
      </c>
      <c r="D1668" s="7" t="s">
        <v>19</v>
      </c>
      <c r="E1668" s="15">
        <v>0</v>
      </c>
      <c r="F1668" s="15">
        <v>0</v>
      </c>
      <c r="G1668" s="15">
        <v>0</v>
      </c>
      <c r="H1668" s="15">
        <v>0</v>
      </c>
      <c r="I1668" s="15">
        <v>0</v>
      </c>
      <c r="J1668" s="210">
        <v>0</v>
      </c>
      <c r="K1668" s="15">
        <f t="shared" si="1699"/>
        <v>0</v>
      </c>
      <c r="L1668" s="210">
        <v>0</v>
      </c>
      <c r="M1668" s="15">
        <f t="shared" si="1630"/>
        <v>0</v>
      </c>
      <c r="N1668"/>
    </row>
    <row r="1669" spans="2:15" ht="36" x14ac:dyDescent="0.25">
      <c r="B1669" s="2" t="str">
        <f t="shared" si="1629"/>
        <v>a</v>
      </c>
      <c r="C1669" s="24" t="s">
        <v>207</v>
      </c>
      <c r="D1669" s="25" t="s">
        <v>209</v>
      </c>
      <c r="E1669" s="13">
        <f t="shared" ref="E1669" si="1706">E1672+E1682+E1683+E1684</f>
        <v>0</v>
      </c>
      <c r="F1669" s="13">
        <f t="shared" ref="F1669:I1669" si="1707">F1672+F1682+F1683+F1684</f>
        <v>82</v>
      </c>
      <c r="G1669" s="13">
        <f t="shared" si="1707"/>
        <v>71.872619999999998</v>
      </c>
      <c r="H1669" s="13">
        <f t="shared" si="1707"/>
        <v>82</v>
      </c>
      <c r="I1669" s="13">
        <f t="shared" si="1707"/>
        <v>85</v>
      </c>
      <c r="J1669" s="208">
        <f>J1672+J1682+J1683+J1684</f>
        <v>85</v>
      </c>
      <c r="K1669" s="13">
        <f t="shared" si="1699"/>
        <v>0</v>
      </c>
      <c r="L1669" s="208">
        <f t="shared" ref="L1669" si="1708">L1672+L1682+L1683+L1684</f>
        <v>85</v>
      </c>
      <c r="M1669" s="13">
        <f t="shared" si="1630"/>
        <v>0</v>
      </c>
      <c r="O1669" s="2" t="s">
        <v>579</v>
      </c>
    </row>
    <row r="1670" spans="2:15" ht="15.75" hidden="1" x14ac:dyDescent="0.25">
      <c r="B1670" s="2" t="str">
        <f t="shared" ref="B1670:B1716" si="1709">IF((E1670+F1670+G1670+I1670++J1670+K1670+L1670)&gt;0,"a","b")</f>
        <v>b</v>
      </c>
      <c r="C1670" s="4" t="s">
        <v>0</v>
      </c>
      <c r="D1670" s="5" t="s">
        <v>5</v>
      </c>
      <c r="E1670" s="14">
        <v>0</v>
      </c>
      <c r="F1670" s="14">
        <v>0</v>
      </c>
      <c r="G1670" s="14">
        <v>0</v>
      </c>
      <c r="H1670" s="14">
        <v>0</v>
      </c>
      <c r="I1670" s="14">
        <v>0</v>
      </c>
      <c r="J1670" s="209">
        <v>0</v>
      </c>
      <c r="K1670" s="14">
        <f t="shared" si="1699"/>
        <v>0</v>
      </c>
      <c r="L1670" s="209">
        <v>0</v>
      </c>
      <c r="M1670" s="14">
        <f t="shared" ref="M1670:M1716" si="1710">L1670-J1670</f>
        <v>0</v>
      </c>
      <c r="N1670"/>
    </row>
    <row r="1671" spans="2:15" ht="15.75" hidden="1" x14ac:dyDescent="0.25">
      <c r="B1671" s="2" t="str">
        <f t="shared" si="1709"/>
        <v>b</v>
      </c>
      <c r="C1671" s="4" t="s">
        <v>0</v>
      </c>
      <c r="D1671" s="5" t="s">
        <v>6</v>
      </c>
      <c r="E1671" s="14">
        <v>0</v>
      </c>
      <c r="F1671" s="14">
        <v>0</v>
      </c>
      <c r="G1671" s="14">
        <v>0</v>
      </c>
      <c r="H1671" s="14">
        <v>0</v>
      </c>
      <c r="I1671" s="14">
        <v>0</v>
      </c>
      <c r="J1671" s="209">
        <v>0</v>
      </c>
      <c r="K1671" s="14">
        <f t="shared" si="1699"/>
        <v>0</v>
      </c>
      <c r="L1671" s="209">
        <v>0</v>
      </c>
      <c r="M1671" s="14">
        <f t="shared" si="1710"/>
        <v>0</v>
      </c>
      <c r="N1671"/>
    </row>
    <row r="1672" spans="2:15" ht="18" x14ac:dyDescent="0.25">
      <c r="B1672" s="2" t="str">
        <f t="shared" si="1709"/>
        <v>a</v>
      </c>
      <c r="C1672" s="28" t="s">
        <v>0</v>
      </c>
      <c r="D1672" s="29" t="s">
        <v>7</v>
      </c>
      <c r="E1672" s="15">
        <f t="shared" ref="E1672" si="1711">E1673+E1674+E1675+E1676+E1677+E1678+E1679</f>
        <v>0</v>
      </c>
      <c r="F1672" s="15">
        <f t="shared" ref="F1672:I1672" si="1712">F1673+F1674+F1675+F1676+F1677+F1678+F1679</f>
        <v>82</v>
      </c>
      <c r="G1672" s="15">
        <f t="shared" si="1712"/>
        <v>71.872619999999998</v>
      </c>
      <c r="H1672" s="15">
        <f t="shared" si="1712"/>
        <v>82</v>
      </c>
      <c r="I1672" s="15">
        <f t="shared" si="1712"/>
        <v>85</v>
      </c>
      <c r="J1672" s="210">
        <f>J1673+J1674+J1675+J1676+J1677+J1678+J1679</f>
        <v>85</v>
      </c>
      <c r="K1672" s="15">
        <f t="shared" si="1699"/>
        <v>0</v>
      </c>
      <c r="L1672" s="210">
        <f t="shared" ref="L1672" si="1713">L1673+L1674+L1675+L1676+L1677+L1678+L1679</f>
        <v>85</v>
      </c>
      <c r="M1672" s="15">
        <f t="shared" si="1710"/>
        <v>0</v>
      </c>
    </row>
    <row r="1673" spans="2:15" ht="15.75" hidden="1" x14ac:dyDescent="0.25">
      <c r="B1673" s="2" t="str">
        <f t="shared" si="1709"/>
        <v>b</v>
      </c>
      <c r="C1673" s="8" t="s">
        <v>0</v>
      </c>
      <c r="D1673" s="9" t="s">
        <v>8</v>
      </c>
      <c r="E1673" s="16">
        <v>0</v>
      </c>
      <c r="F1673" s="16">
        <v>0</v>
      </c>
      <c r="G1673" s="16">
        <v>0</v>
      </c>
      <c r="H1673" s="16">
        <v>0</v>
      </c>
      <c r="I1673" s="16">
        <v>0</v>
      </c>
      <c r="J1673" s="211">
        <v>0</v>
      </c>
      <c r="K1673" s="16">
        <f t="shared" si="1699"/>
        <v>0</v>
      </c>
      <c r="L1673" s="211">
        <v>0</v>
      </c>
      <c r="M1673" s="16">
        <f t="shared" si="1710"/>
        <v>0</v>
      </c>
      <c r="N1673"/>
    </row>
    <row r="1674" spans="2:15" ht="18" x14ac:dyDescent="0.25">
      <c r="B1674" s="2" t="str">
        <f t="shared" si="1709"/>
        <v>a</v>
      </c>
      <c r="C1674" s="30" t="s">
        <v>0</v>
      </c>
      <c r="D1674" s="31" t="s">
        <v>9</v>
      </c>
      <c r="E1674" s="16">
        <v>0</v>
      </c>
      <c r="F1674" s="16">
        <v>32</v>
      </c>
      <c r="G1674" s="16">
        <v>21.872620000000001</v>
      </c>
      <c r="H1674" s="16">
        <v>32</v>
      </c>
      <c r="I1674" s="16">
        <v>32</v>
      </c>
      <c r="J1674" s="211">
        <v>32</v>
      </c>
      <c r="K1674" s="16">
        <f t="shared" si="1699"/>
        <v>0</v>
      </c>
      <c r="L1674" s="211">
        <v>32</v>
      </c>
      <c r="M1674" s="16">
        <f t="shared" si="1710"/>
        <v>0</v>
      </c>
    </row>
    <row r="1675" spans="2:15" ht="15.75" hidden="1" x14ac:dyDescent="0.25">
      <c r="B1675" s="2" t="str">
        <f t="shared" si="1709"/>
        <v>b</v>
      </c>
      <c r="C1675" s="8" t="s">
        <v>0</v>
      </c>
      <c r="D1675" s="9" t="s">
        <v>10</v>
      </c>
      <c r="E1675" s="16">
        <v>0</v>
      </c>
      <c r="F1675" s="16">
        <v>0</v>
      </c>
      <c r="G1675" s="16">
        <v>0</v>
      </c>
      <c r="H1675" s="16">
        <v>0</v>
      </c>
      <c r="I1675" s="16">
        <v>0</v>
      </c>
      <c r="J1675" s="211">
        <v>0</v>
      </c>
      <c r="K1675" s="16">
        <f t="shared" si="1699"/>
        <v>0</v>
      </c>
      <c r="L1675" s="211">
        <v>0</v>
      </c>
      <c r="M1675" s="16">
        <f t="shared" si="1710"/>
        <v>0</v>
      </c>
      <c r="N1675"/>
    </row>
    <row r="1676" spans="2:15" ht="18" x14ac:dyDescent="0.25">
      <c r="B1676" s="2" t="str">
        <f t="shared" si="1709"/>
        <v>a</v>
      </c>
      <c r="C1676" s="30" t="s">
        <v>0</v>
      </c>
      <c r="D1676" s="31" t="s">
        <v>11</v>
      </c>
      <c r="E1676" s="16">
        <v>0</v>
      </c>
      <c r="F1676" s="16">
        <v>50</v>
      </c>
      <c r="G1676" s="16">
        <v>50</v>
      </c>
      <c r="H1676" s="16">
        <v>50</v>
      </c>
      <c r="I1676" s="16">
        <v>53</v>
      </c>
      <c r="J1676" s="211">
        <v>53</v>
      </c>
      <c r="K1676" s="16">
        <f t="shared" si="1699"/>
        <v>0</v>
      </c>
      <c r="L1676" s="211">
        <v>53</v>
      </c>
      <c r="M1676" s="16">
        <f t="shared" si="1710"/>
        <v>0</v>
      </c>
    </row>
    <row r="1677" spans="2:15" ht="15.75" hidden="1" x14ac:dyDescent="0.25">
      <c r="B1677" s="2" t="str">
        <f t="shared" si="1709"/>
        <v>b</v>
      </c>
      <c r="C1677" s="8" t="s">
        <v>0</v>
      </c>
      <c r="D1677" s="9" t="s">
        <v>12</v>
      </c>
      <c r="E1677" s="16">
        <v>0</v>
      </c>
      <c r="F1677" s="16">
        <v>0</v>
      </c>
      <c r="G1677" s="16">
        <v>0</v>
      </c>
      <c r="H1677" s="16">
        <v>0</v>
      </c>
      <c r="I1677" s="16">
        <v>0</v>
      </c>
      <c r="J1677" s="211">
        <v>0</v>
      </c>
      <c r="K1677" s="16">
        <f t="shared" si="1699"/>
        <v>0</v>
      </c>
      <c r="L1677" s="211">
        <v>0</v>
      </c>
      <c r="M1677" s="16">
        <f t="shared" si="1710"/>
        <v>0</v>
      </c>
      <c r="N1677"/>
    </row>
    <row r="1678" spans="2:15" ht="15.75" hidden="1" x14ac:dyDescent="0.25">
      <c r="B1678" s="2" t="str">
        <f t="shared" si="1709"/>
        <v>b</v>
      </c>
      <c r="C1678" s="8" t="s">
        <v>0</v>
      </c>
      <c r="D1678" s="9" t="s">
        <v>13</v>
      </c>
      <c r="E1678" s="16">
        <v>0</v>
      </c>
      <c r="F1678" s="16">
        <v>0</v>
      </c>
      <c r="G1678" s="16">
        <v>0</v>
      </c>
      <c r="H1678" s="16">
        <v>0</v>
      </c>
      <c r="I1678" s="16">
        <v>0</v>
      </c>
      <c r="J1678" s="211">
        <v>0</v>
      </c>
      <c r="K1678" s="16">
        <f t="shared" si="1699"/>
        <v>0</v>
      </c>
      <c r="L1678" s="211">
        <v>0</v>
      </c>
      <c r="M1678" s="16">
        <f t="shared" si="1710"/>
        <v>0</v>
      </c>
      <c r="N1678"/>
    </row>
    <row r="1679" spans="2:15" ht="15.75" hidden="1" x14ac:dyDescent="0.25">
      <c r="B1679" s="2" t="str">
        <f t="shared" si="1709"/>
        <v>b</v>
      </c>
      <c r="C1679" s="8" t="s">
        <v>0</v>
      </c>
      <c r="D1679" s="9" t="s">
        <v>14</v>
      </c>
      <c r="E1679" s="16">
        <f t="shared" ref="E1679" si="1714">E1680+E1681</f>
        <v>0</v>
      </c>
      <c r="F1679" s="16">
        <f t="shared" ref="F1679:I1679" si="1715">F1680+F1681</f>
        <v>0</v>
      </c>
      <c r="G1679" s="16">
        <f t="shared" si="1715"/>
        <v>0</v>
      </c>
      <c r="H1679" s="16">
        <f t="shared" si="1715"/>
        <v>0</v>
      </c>
      <c r="I1679" s="16">
        <f t="shared" si="1715"/>
        <v>0</v>
      </c>
      <c r="J1679" s="211">
        <f>J1680+J1681</f>
        <v>0</v>
      </c>
      <c r="K1679" s="16">
        <f t="shared" si="1699"/>
        <v>0</v>
      </c>
      <c r="L1679" s="211">
        <f t="shared" ref="L1679" si="1716">L1680+L1681</f>
        <v>0</v>
      </c>
      <c r="M1679" s="16">
        <f t="shared" si="1710"/>
        <v>0</v>
      </c>
      <c r="N1679"/>
    </row>
    <row r="1680" spans="2:15" ht="30" hidden="1" x14ac:dyDescent="0.25">
      <c r="B1680" s="2" t="str">
        <f t="shared" si="1709"/>
        <v>b</v>
      </c>
      <c r="C1680" s="10" t="s">
        <v>0</v>
      </c>
      <c r="D1680" s="11" t="s">
        <v>15</v>
      </c>
      <c r="E1680" s="17">
        <v>0</v>
      </c>
      <c r="F1680" s="17">
        <v>0</v>
      </c>
      <c r="G1680" s="17">
        <v>0</v>
      </c>
      <c r="H1680" s="17">
        <v>0</v>
      </c>
      <c r="I1680" s="17">
        <v>0</v>
      </c>
      <c r="J1680" s="212">
        <v>0</v>
      </c>
      <c r="K1680" s="17">
        <f t="shared" si="1699"/>
        <v>0</v>
      </c>
      <c r="L1680" s="212">
        <v>0</v>
      </c>
      <c r="M1680" s="17">
        <f t="shared" si="1710"/>
        <v>0</v>
      </c>
      <c r="N1680"/>
    </row>
    <row r="1681" spans="2:15" ht="30" hidden="1" x14ac:dyDescent="0.25">
      <c r="B1681" s="2" t="str">
        <f t="shared" si="1709"/>
        <v>b</v>
      </c>
      <c r="C1681" s="10" t="s">
        <v>0</v>
      </c>
      <c r="D1681" s="11" t="s">
        <v>16</v>
      </c>
      <c r="E1681" s="17">
        <v>0</v>
      </c>
      <c r="F1681" s="17">
        <v>0</v>
      </c>
      <c r="G1681" s="17">
        <v>0</v>
      </c>
      <c r="H1681" s="17">
        <v>0</v>
      </c>
      <c r="I1681" s="17">
        <v>0</v>
      </c>
      <c r="J1681" s="212">
        <v>0</v>
      </c>
      <c r="K1681" s="17">
        <f t="shared" si="1699"/>
        <v>0</v>
      </c>
      <c r="L1681" s="212">
        <v>0</v>
      </c>
      <c r="M1681" s="17">
        <f t="shared" si="1710"/>
        <v>0</v>
      </c>
      <c r="N1681"/>
    </row>
    <row r="1682" spans="2:15" ht="15.75" hidden="1" x14ac:dyDescent="0.25">
      <c r="B1682" s="2" t="str">
        <f t="shared" si="1709"/>
        <v>b</v>
      </c>
      <c r="C1682" s="6" t="s">
        <v>0</v>
      </c>
      <c r="D1682" s="7" t="s">
        <v>17</v>
      </c>
      <c r="E1682" s="15">
        <v>0</v>
      </c>
      <c r="F1682" s="15">
        <v>0</v>
      </c>
      <c r="G1682" s="15">
        <v>0</v>
      </c>
      <c r="H1682" s="15">
        <v>0</v>
      </c>
      <c r="I1682" s="15">
        <v>0</v>
      </c>
      <c r="J1682" s="210">
        <v>0</v>
      </c>
      <c r="K1682" s="15">
        <f t="shared" si="1699"/>
        <v>0</v>
      </c>
      <c r="L1682" s="210">
        <v>0</v>
      </c>
      <c r="M1682" s="15">
        <f t="shared" si="1710"/>
        <v>0</v>
      </c>
      <c r="N1682"/>
    </row>
    <row r="1683" spans="2:15" ht="15.75" hidden="1" x14ac:dyDescent="0.25">
      <c r="B1683" s="2" t="str">
        <f t="shared" si="1709"/>
        <v>b</v>
      </c>
      <c r="C1683" s="6" t="s">
        <v>0</v>
      </c>
      <c r="D1683" s="7" t="s">
        <v>18</v>
      </c>
      <c r="E1683" s="15">
        <v>0</v>
      </c>
      <c r="F1683" s="15">
        <v>0</v>
      </c>
      <c r="G1683" s="15">
        <v>0</v>
      </c>
      <c r="H1683" s="15">
        <v>0</v>
      </c>
      <c r="I1683" s="15">
        <v>0</v>
      </c>
      <c r="J1683" s="210">
        <v>0</v>
      </c>
      <c r="K1683" s="15">
        <f t="shared" si="1699"/>
        <v>0</v>
      </c>
      <c r="L1683" s="210">
        <v>0</v>
      </c>
      <c r="M1683" s="15">
        <f t="shared" si="1710"/>
        <v>0</v>
      </c>
      <c r="N1683"/>
    </row>
    <row r="1684" spans="2:15" ht="15.75" hidden="1" x14ac:dyDescent="0.25">
      <c r="B1684" s="2" t="str">
        <f t="shared" si="1709"/>
        <v>b</v>
      </c>
      <c r="C1684" s="6" t="s">
        <v>0</v>
      </c>
      <c r="D1684" s="7" t="s">
        <v>19</v>
      </c>
      <c r="E1684" s="15">
        <v>0</v>
      </c>
      <c r="F1684" s="15">
        <v>0</v>
      </c>
      <c r="G1684" s="15">
        <v>0</v>
      </c>
      <c r="H1684" s="15">
        <v>0</v>
      </c>
      <c r="I1684" s="15">
        <v>0</v>
      </c>
      <c r="J1684" s="210">
        <v>0</v>
      </c>
      <c r="K1684" s="15">
        <f t="shared" si="1699"/>
        <v>0</v>
      </c>
      <c r="L1684" s="210">
        <v>0</v>
      </c>
      <c r="M1684" s="15">
        <f t="shared" si="1710"/>
        <v>0</v>
      </c>
      <c r="N1684"/>
    </row>
    <row r="1685" spans="2:15" ht="105" x14ac:dyDescent="0.25">
      <c r="B1685" s="2" t="str">
        <f t="shared" si="1709"/>
        <v>a</v>
      </c>
      <c r="C1685" s="24" t="s">
        <v>208</v>
      </c>
      <c r="D1685" s="25" t="s">
        <v>210</v>
      </c>
      <c r="E1685" s="13">
        <f t="shared" ref="E1685" si="1717">E1688+E1698+E1699+E1700</f>
        <v>0</v>
      </c>
      <c r="F1685" s="13">
        <f t="shared" ref="F1685:I1685" si="1718">F1688+F1698+F1699+F1700</f>
        <v>100</v>
      </c>
      <c r="G1685" s="13">
        <f t="shared" si="1718"/>
        <v>11.75057</v>
      </c>
      <c r="H1685" s="13">
        <f t="shared" si="1718"/>
        <v>2800</v>
      </c>
      <c r="I1685" s="13">
        <f t="shared" si="1718"/>
        <v>0</v>
      </c>
      <c r="J1685" s="208">
        <f>J1688+J1698+J1699+J1700</f>
        <v>0</v>
      </c>
      <c r="K1685" s="13">
        <f t="shared" si="1699"/>
        <v>0</v>
      </c>
      <c r="L1685" s="208">
        <f t="shared" ref="L1685" si="1719">L1688+L1698+L1699+L1700</f>
        <v>2800</v>
      </c>
      <c r="M1685" s="254">
        <f t="shared" si="1710"/>
        <v>2800</v>
      </c>
      <c r="N1685" s="40" t="s">
        <v>588</v>
      </c>
      <c r="O1685" t="s">
        <v>575</v>
      </c>
    </row>
    <row r="1686" spans="2:15" ht="15.75" hidden="1" x14ac:dyDescent="0.25">
      <c r="B1686" s="2" t="str">
        <f t="shared" si="1709"/>
        <v>b</v>
      </c>
      <c r="C1686" s="4" t="s">
        <v>0</v>
      </c>
      <c r="D1686" s="5" t="s">
        <v>5</v>
      </c>
      <c r="E1686" s="14">
        <v>0</v>
      </c>
      <c r="F1686" s="14">
        <v>0</v>
      </c>
      <c r="G1686" s="14">
        <v>0</v>
      </c>
      <c r="H1686" s="14">
        <v>0</v>
      </c>
      <c r="I1686" s="14">
        <v>0</v>
      </c>
      <c r="J1686" s="209">
        <v>0</v>
      </c>
      <c r="K1686" s="14">
        <f t="shared" ref="K1686:K1716" si="1720">J1686-I1686</f>
        <v>0</v>
      </c>
      <c r="L1686" s="209">
        <v>0</v>
      </c>
      <c r="M1686" s="14">
        <f t="shared" si="1710"/>
        <v>0</v>
      </c>
      <c r="N1686"/>
    </row>
    <row r="1687" spans="2:15" ht="15.75" hidden="1" x14ac:dyDescent="0.25">
      <c r="B1687" s="2" t="str">
        <f t="shared" si="1709"/>
        <v>b</v>
      </c>
      <c r="C1687" s="4" t="s">
        <v>0</v>
      </c>
      <c r="D1687" s="5" t="s">
        <v>6</v>
      </c>
      <c r="E1687" s="14">
        <v>0</v>
      </c>
      <c r="F1687" s="14">
        <v>0</v>
      </c>
      <c r="G1687" s="14">
        <v>0</v>
      </c>
      <c r="H1687" s="14">
        <v>0</v>
      </c>
      <c r="I1687" s="14">
        <v>0</v>
      </c>
      <c r="J1687" s="209">
        <v>0</v>
      </c>
      <c r="K1687" s="14">
        <f t="shared" si="1720"/>
        <v>0</v>
      </c>
      <c r="L1687" s="209">
        <v>0</v>
      </c>
      <c r="M1687" s="14">
        <f t="shared" si="1710"/>
        <v>0</v>
      </c>
      <c r="N1687"/>
    </row>
    <row r="1688" spans="2:15" ht="18" x14ac:dyDescent="0.25">
      <c r="B1688" s="2" t="str">
        <f t="shared" si="1709"/>
        <v>a</v>
      </c>
      <c r="C1688" s="28" t="s">
        <v>0</v>
      </c>
      <c r="D1688" s="29" t="s">
        <v>7</v>
      </c>
      <c r="E1688" s="15">
        <f t="shared" ref="E1688" si="1721">E1689+E1690+E1691+E1692+E1693+E1694+E1695</f>
        <v>0</v>
      </c>
      <c r="F1688" s="15">
        <f t="shared" ref="F1688:I1688" si="1722">F1689+F1690+F1691+F1692+F1693+F1694+F1695</f>
        <v>80</v>
      </c>
      <c r="G1688" s="15">
        <f t="shared" si="1722"/>
        <v>2.2542400000000002</v>
      </c>
      <c r="H1688" s="15">
        <f t="shared" si="1722"/>
        <v>1600</v>
      </c>
      <c r="I1688" s="15">
        <f t="shared" si="1722"/>
        <v>0</v>
      </c>
      <c r="J1688" s="210">
        <f>J1689+J1690+J1691+J1692+J1693+J1694+J1695</f>
        <v>0</v>
      </c>
      <c r="K1688" s="15">
        <f t="shared" si="1720"/>
        <v>0</v>
      </c>
      <c r="L1688" s="210">
        <f t="shared" ref="L1688" si="1723">L1689+L1690+L1691+L1692+L1693+L1694+L1695</f>
        <v>1600</v>
      </c>
      <c r="M1688" s="15">
        <f t="shared" si="1710"/>
        <v>1600</v>
      </c>
    </row>
    <row r="1689" spans="2:15" ht="15.75" hidden="1" x14ac:dyDescent="0.25">
      <c r="B1689" s="2" t="str">
        <f t="shared" si="1709"/>
        <v>b</v>
      </c>
      <c r="C1689" s="8" t="s">
        <v>0</v>
      </c>
      <c r="D1689" s="9" t="s">
        <v>8</v>
      </c>
      <c r="E1689" s="16">
        <v>0</v>
      </c>
      <c r="F1689" s="16">
        <v>0</v>
      </c>
      <c r="G1689" s="16">
        <v>0</v>
      </c>
      <c r="H1689" s="16">
        <v>0</v>
      </c>
      <c r="I1689" s="16">
        <v>0</v>
      </c>
      <c r="J1689" s="211">
        <v>0</v>
      </c>
      <c r="K1689" s="16">
        <f t="shared" si="1720"/>
        <v>0</v>
      </c>
      <c r="L1689" s="211">
        <v>0</v>
      </c>
      <c r="M1689" s="16">
        <f t="shared" si="1710"/>
        <v>0</v>
      </c>
      <c r="N1689"/>
    </row>
    <row r="1690" spans="2:15" ht="15.75" hidden="1" x14ac:dyDescent="0.25">
      <c r="B1690" s="2" t="str">
        <f t="shared" si="1709"/>
        <v>b</v>
      </c>
      <c r="C1690" s="8" t="s">
        <v>0</v>
      </c>
      <c r="D1690" s="9" t="s">
        <v>9</v>
      </c>
      <c r="E1690" s="16">
        <v>0</v>
      </c>
      <c r="F1690" s="16">
        <v>0</v>
      </c>
      <c r="G1690" s="16">
        <v>0</v>
      </c>
      <c r="H1690" s="16">
        <v>0</v>
      </c>
      <c r="I1690" s="16">
        <v>0</v>
      </c>
      <c r="J1690" s="211">
        <v>0</v>
      </c>
      <c r="K1690" s="16">
        <f t="shared" si="1720"/>
        <v>0</v>
      </c>
      <c r="L1690" s="211">
        <v>0</v>
      </c>
      <c r="M1690" s="16">
        <f t="shared" si="1710"/>
        <v>0</v>
      </c>
      <c r="N1690"/>
    </row>
    <row r="1691" spans="2:15" ht="15.75" hidden="1" x14ac:dyDescent="0.25">
      <c r="B1691" s="2" t="str">
        <f t="shared" si="1709"/>
        <v>b</v>
      </c>
      <c r="C1691" s="8" t="s">
        <v>0</v>
      </c>
      <c r="D1691" s="9" t="s">
        <v>10</v>
      </c>
      <c r="E1691" s="16">
        <v>0</v>
      </c>
      <c r="F1691" s="16">
        <v>0</v>
      </c>
      <c r="G1691" s="16">
        <v>0</v>
      </c>
      <c r="H1691" s="16">
        <v>0</v>
      </c>
      <c r="I1691" s="16">
        <v>0</v>
      </c>
      <c r="J1691" s="211">
        <v>0</v>
      </c>
      <c r="K1691" s="16">
        <f t="shared" si="1720"/>
        <v>0</v>
      </c>
      <c r="L1691" s="211">
        <v>0</v>
      </c>
      <c r="M1691" s="16">
        <f t="shared" si="1710"/>
        <v>0</v>
      </c>
      <c r="N1691"/>
    </row>
    <row r="1692" spans="2:15" ht="15.75" hidden="1" x14ac:dyDescent="0.25">
      <c r="B1692" s="2" t="str">
        <f t="shared" si="1709"/>
        <v>b</v>
      </c>
      <c r="C1692" s="8" t="s">
        <v>0</v>
      </c>
      <c r="D1692" s="9" t="s">
        <v>11</v>
      </c>
      <c r="E1692" s="16">
        <v>0</v>
      </c>
      <c r="F1692" s="16">
        <v>0</v>
      </c>
      <c r="G1692" s="16">
        <v>0</v>
      </c>
      <c r="H1692" s="16">
        <v>0</v>
      </c>
      <c r="I1692" s="16">
        <v>0</v>
      </c>
      <c r="J1692" s="211">
        <v>0</v>
      </c>
      <c r="K1692" s="16">
        <f t="shared" si="1720"/>
        <v>0</v>
      </c>
      <c r="L1692" s="211">
        <v>0</v>
      </c>
      <c r="M1692" s="16">
        <f t="shared" si="1710"/>
        <v>0</v>
      </c>
      <c r="N1692"/>
    </row>
    <row r="1693" spans="2:15" ht="15.75" hidden="1" x14ac:dyDescent="0.25">
      <c r="B1693" s="2" t="str">
        <f t="shared" si="1709"/>
        <v>b</v>
      </c>
      <c r="C1693" s="8" t="s">
        <v>0</v>
      </c>
      <c r="D1693" s="9" t="s">
        <v>12</v>
      </c>
      <c r="E1693" s="16">
        <v>0</v>
      </c>
      <c r="F1693" s="16">
        <v>0</v>
      </c>
      <c r="G1693" s="16">
        <v>0</v>
      </c>
      <c r="H1693" s="16">
        <v>0</v>
      </c>
      <c r="I1693" s="16">
        <v>0</v>
      </c>
      <c r="J1693" s="211">
        <v>0</v>
      </c>
      <c r="K1693" s="16">
        <f t="shared" si="1720"/>
        <v>0</v>
      </c>
      <c r="L1693" s="211">
        <v>0</v>
      </c>
      <c r="M1693" s="16">
        <f t="shared" si="1710"/>
        <v>0</v>
      </c>
      <c r="N1693"/>
    </row>
    <row r="1694" spans="2:15" ht="15.75" hidden="1" x14ac:dyDescent="0.25">
      <c r="B1694" s="2" t="str">
        <f t="shared" si="1709"/>
        <v>b</v>
      </c>
      <c r="C1694" s="8" t="s">
        <v>0</v>
      </c>
      <c r="D1694" s="9" t="s">
        <v>13</v>
      </c>
      <c r="E1694" s="16">
        <v>0</v>
      </c>
      <c r="F1694" s="16">
        <v>0</v>
      </c>
      <c r="G1694" s="16">
        <v>0</v>
      </c>
      <c r="H1694" s="16">
        <v>0</v>
      </c>
      <c r="I1694" s="16">
        <v>0</v>
      </c>
      <c r="J1694" s="211">
        <v>0</v>
      </c>
      <c r="K1694" s="16">
        <f t="shared" si="1720"/>
        <v>0</v>
      </c>
      <c r="L1694" s="211">
        <v>0</v>
      </c>
      <c r="M1694" s="16">
        <f t="shared" si="1710"/>
        <v>0</v>
      </c>
      <c r="N1694"/>
    </row>
    <row r="1695" spans="2:15" ht="18" x14ac:dyDescent="0.25">
      <c r="B1695" s="2" t="str">
        <f t="shared" si="1709"/>
        <v>a</v>
      </c>
      <c r="C1695" s="30" t="s">
        <v>0</v>
      </c>
      <c r="D1695" s="31" t="s">
        <v>14</v>
      </c>
      <c r="E1695" s="16">
        <f t="shared" ref="E1695" si="1724">E1696+E1697</f>
        <v>0</v>
      </c>
      <c r="F1695" s="16">
        <f t="shared" ref="F1695:I1695" si="1725">F1696+F1697</f>
        <v>80</v>
      </c>
      <c r="G1695" s="16">
        <f t="shared" si="1725"/>
        <v>2.2542400000000002</v>
      </c>
      <c r="H1695" s="16">
        <f t="shared" si="1725"/>
        <v>1600</v>
      </c>
      <c r="I1695" s="16">
        <f t="shared" si="1725"/>
        <v>0</v>
      </c>
      <c r="J1695" s="211">
        <f>J1696+J1697</f>
        <v>0</v>
      </c>
      <c r="K1695" s="16">
        <f t="shared" si="1720"/>
        <v>0</v>
      </c>
      <c r="L1695" s="211">
        <f t="shared" ref="L1695" si="1726">L1696+L1697</f>
        <v>1600</v>
      </c>
      <c r="M1695" s="16">
        <f t="shared" si="1710"/>
        <v>1600</v>
      </c>
    </row>
    <row r="1696" spans="2:15" ht="36" x14ac:dyDescent="0.25">
      <c r="B1696" s="2" t="str">
        <f t="shared" si="1709"/>
        <v>a</v>
      </c>
      <c r="C1696" s="33" t="s">
        <v>0</v>
      </c>
      <c r="D1696" s="34" t="s">
        <v>15</v>
      </c>
      <c r="E1696" s="17">
        <v>0</v>
      </c>
      <c r="F1696" s="17">
        <v>30</v>
      </c>
      <c r="G1696" s="17">
        <v>1.03756</v>
      </c>
      <c r="H1696" s="17">
        <v>400</v>
      </c>
      <c r="I1696" s="17">
        <v>0</v>
      </c>
      <c r="J1696" s="212">
        <v>0</v>
      </c>
      <c r="K1696" s="17">
        <f t="shared" si="1720"/>
        <v>0</v>
      </c>
      <c r="L1696" s="212">
        <v>400</v>
      </c>
      <c r="M1696" s="17">
        <f t="shared" si="1710"/>
        <v>400</v>
      </c>
    </row>
    <row r="1697" spans="2:15" ht="36" x14ac:dyDescent="0.25">
      <c r="B1697" s="2" t="str">
        <f t="shared" si="1709"/>
        <v>a</v>
      </c>
      <c r="C1697" s="33" t="s">
        <v>0</v>
      </c>
      <c r="D1697" s="34" t="s">
        <v>16</v>
      </c>
      <c r="E1697" s="17">
        <v>0</v>
      </c>
      <c r="F1697" s="17">
        <v>50</v>
      </c>
      <c r="G1697" s="17">
        <v>1.21668</v>
      </c>
      <c r="H1697" s="17">
        <v>1200</v>
      </c>
      <c r="I1697" s="17">
        <v>0</v>
      </c>
      <c r="J1697" s="212">
        <v>0</v>
      </c>
      <c r="K1697" s="17">
        <f t="shared" si="1720"/>
        <v>0</v>
      </c>
      <c r="L1697" s="212">
        <v>1200</v>
      </c>
      <c r="M1697" s="17">
        <f t="shared" si="1710"/>
        <v>1200</v>
      </c>
    </row>
    <row r="1698" spans="2:15" ht="18" x14ac:dyDescent="0.25">
      <c r="B1698" s="2" t="str">
        <f t="shared" si="1709"/>
        <v>a</v>
      </c>
      <c r="C1698" s="28" t="s">
        <v>0</v>
      </c>
      <c r="D1698" s="29" t="s">
        <v>17</v>
      </c>
      <c r="E1698" s="15">
        <v>0</v>
      </c>
      <c r="F1698" s="15">
        <v>20</v>
      </c>
      <c r="G1698" s="15">
        <v>9.4963300000000004</v>
      </c>
      <c r="H1698" s="15">
        <v>1200</v>
      </c>
      <c r="I1698" s="15">
        <v>0</v>
      </c>
      <c r="J1698" s="210">
        <v>0</v>
      </c>
      <c r="K1698" s="15">
        <f t="shared" si="1720"/>
        <v>0</v>
      </c>
      <c r="L1698" s="210">
        <v>1200</v>
      </c>
      <c r="M1698" s="15">
        <f t="shared" si="1710"/>
        <v>1200</v>
      </c>
    </row>
    <row r="1699" spans="2:15" ht="15.75" hidden="1" x14ac:dyDescent="0.25">
      <c r="B1699" s="2" t="str">
        <f t="shared" si="1709"/>
        <v>b</v>
      </c>
      <c r="C1699" s="6" t="s">
        <v>0</v>
      </c>
      <c r="D1699" s="7" t="s">
        <v>18</v>
      </c>
      <c r="E1699" s="15">
        <v>0</v>
      </c>
      <c r="F1699" s="15">
        <v>0</v>
      </c>
      <c r="G1699" s="15">
        <v>0</v>
      </c>
      <c r="H1699" s="15">
        <v>0</v>
      </c>
      <c r="I1699" s="15">
        <v>0</v>
      </c>
      <c r="J1699" s="210">
        <v>0</v>
      </c>
      <c r="K1699" s="15">
        <f t="shared" si="1720"/>
        <v>0</v>
      </c>
      <c r="L1699" s="210">
        <v>0</v>
      </c>
      <c r="M1699" s="15">
        <f t="shared" si="1710"/>
        <v>0</v>
      </c>
      <c r="N1699"/>
    </row>
    <row r="1700" spans="2:15" ht="15.75" hidden="1" x14ac:dyDescent="0.25">
      <c r="B1700" s="2" t="str">
        <f t="shared" si="1709"/>
        <v>b</v>
      </c>
      <c r="C1700" s="6" t="s">
        <v>0</v>
      </c>
      <c r="D1700" s="7" t="s">
        <v>19</v>
      </c>
      <c r="E1700" s="15">
        <v>0</v>
      </c>
      <c r="F1700" s="15">
        <v>0</v>
      </c>
      <c r="G1700" s="15">
        <v>0</v>
      </c>
      <c r="H1700" s="15">
        <v>0</v>
      </c>
      <c r="I1700" s="15">
        <v>0</v>
      </c>
      <c r="J1700" s="210">
        <v>0</v>
      </c>
      <c r="K1700" s="15">
        <f t="shared" si="1720"/>
        <v>0</v>
      </c>
      <c r="L1700" s="210">
        <v>0</v>
      </c>
      <c r="M1700" s="15">
        <f t="shared" si="1710"/>
        <v>0</v>
      </c>
      <c r="N1700"/>
    </row>
    <row r="1701" spans="2:15" s="2" customFormat="1" ht="60" x14ac:dyDescent="0.25">
      <c r="B1701" s="2" t="str">
        <f t="shared" si="1709"/>
        <v>a</v>
      </c>
      <c r="C1701" s="24" t="s">
        <v>420</v>
      </c>
      <c r="D1701" s="25" t="s">
        <v>572</v>
      </c>
      <c r="E1701" s="13">
        <f t="shared" ref="E1701:I1701" si="1727">E1704+E1714+E1715+E1716</f>
        <v>0</v>
      </c>
      <c r="F1701" s="13">
        <f t="shared" si="1727"/>
        <v>0</v>
      </c>
      <c r="G1701" s="13">
        <f t="shared" si="1727"/>
        <v>0</v>
      </c>
      <c r="H1701" s="13">
        <f t="shared" si="1727"/>
        <v>0</v>
      </c>
      <c r="I1701" s="13">
        <f t="shared" si="1727"/>
        <v>0</v>
      </c>
      <c r="J1701" s="208">
        <f>J1704+J1714+J1715+J1716</f>
        <v>400</v>
      </c>
      <c r="K1701" s="13">
        <f t="shared" si="1720"/>
        <v>400</v>
      </c>
      <c r="L1701" s="208">
        <f t="shared" ref="L1701" si="1728">L1704+L1714+L1715+L1716</f>
        <v>400</v>
      </c>
      <c r="M1701" s="13">
        <f t="shared" si="1710"/>
        <v>0</v>
      </c>
      <c r="N1701" s="40" t="s">
        <v>592</v>
      </c>
      <c r="O1701" s="2" t="s">
        <v>579</v>
      </c>
    </row>
    <row r="1702" spans="2:15" ht="15.75" hidden="1" x14ac:dyDescent="0.25">
      <c r="B1702" s="2" t="str">
        <f t="shared" si="1709"/>
        <v>b</v>
      </c>
      <c r="C1702" s="4" t="s">
        <v>0</v>
      </c>
      <c r="D1702" s="5" t="s">
        <v>5</v>
      </c>
      <c r="E1702" s="14">
        <v>0</v>
      </c>
      <c r="F1702" s="14">
        <v>0</v>
      </c>
      <c r="G1702" s="14">
        <v>0</v>
      </c>
      <c r="H1702" s="14">
        <v>0</v>
      </c>
      <c r="I1702" s="14">
        <v>0</v>
      </c>
      <c r="J1702" s="209">
        <v>0</v>
      </c>
      <c r="K1702" s="14">
        <f t="shared" si="1720"/>
        <v>0</v>
      </c>
      <c r="L1702" s="209">
        <v>0</v>
      </c>
      <c r="M1702" s="14">
        <f t="shared" si="1710"/>
        <v>0</v>
      </c>
      <c r="N1702" s="2"/>
      <c r="O1702" s="2"/>
    </row>
    <row r="1703" spans="2:15" ht="15.75" hidden="1" x14ac:dyDescent="0.25">
      <c r="B1703" s="2" t="str">
        <f t="shared" si="1709"/>
        <v>b</v>
      </c>
      <c r="C1703" s="4" t="s">
        <v>0</v>
      </c>
      <c r="D1703" s="5" t="s">
        <v>6</v>
      </c>
      <c r="E1703" s="14">
        <v>0</v>
      </c>
      <c r="F1703" s="14">
        <v>0</v>
      </c>
      <c r="G1703" s="14">
        <v>0</v>
      </c>
      <c r="H1703" s="14">
        <v>0</v>
      </c>
      <c r="I1703" s="14">
        <v>0</v>
      </c>
      <c r="J1703" s="209">
        <v>0</v>
      </c>
      <c r="K1703" s="14">
        <f t="shared" si="1720"/>
        <v>0</v>
      </c>
      <c r="L1703" s="209">
        <v>0</v>
      </c>
      <c r="M1703" s="14">
        <f t="shared" si="1710"/>
        <v>0</v>
      </c>
      <c r="N1703" s="2"/>
      <c r="O1703" s="2"/>
    </row>
    <row r="1704" spans="2:15" ht="18" x14ac:dyDescent="0.25">
      <c r="B1704" s="2" t="str">
        <f t="shared" si="1709"/>
        <v>a</v>
      </c>
      <c r="C1704" s="28" t="s">
        <v>0</v>
      </c>
      <c r="D1704" s="29" t="s">
        <v>7</v>
      </c>
      <c r="E1704" s="15">
        <f t="shared" ref="E1704:I1704" si="1729">E1705+E1706+E1707+E1708+E1709+E1710+E1711</f>
        <v>0</v>
      </c>
      <c r="F1704" s="15">
        <f t="shared" si="1729"/>
        <v>0</v>
      </c>
      <c r="G1704" s="15">
        <f t="shared" si="1729"/>
        <v>0</v>
      </c>
      <c r="H1704" s="15">
        <f t="shared" si="1729"/>
        <v>0</v>
      </c>
      <c r="I1704" s="15">
        <f t="shared" si="1729"/>
        <v>0</v>
      </c>
      <c r="J1704" s="210">
        <f>J1705+J1706+J1707+J1708+J1709+J1710+J1711</f>
        <v>400</v>
      </c>
      <c r="K1704" s="15">
        <f t="shared" si="1720"/>
        <v>400</v>
      </c>
      <c r="L1704" s="210">
        <f t="shared" ref="L1704" si="1730">L1705+L1706+L1707+L1708+L1709+L1710+L1711</f>
        <v>400</v>
      </c>
      <c r="M1704" s="15">
        <f t="shared" si="1710"/>
        <v>0</v>
      </c>
      <c r="O1704" s="2"/>
    </row>
    <row r="1705" spans="2:15" ht="15.75" hidden="1" x14ac:dyDescent="0.25">
      <c r="B1705" s="2" t="str">
        <f t="shared" si="1709"/>
        <v>b</v>
      </c>
      <c r="C1705" s="8" t="s">
        <v>0</v>
      </c>
      <c r="D1705" s="9" t="s">
        <v>8</v>
      </c>
      <c r="E1705" s="16">
        <v>0</v>
      </c>
      <c r="F1705" s="16">
        <v>0</v>
      </c>
      <c r="G1705" s="16">
        <v>0</v>
      </c>
      <c r="H1705" s="16">
        <v>0</v>
      </c>
      <c r="I1705" s="16">
        <v>0</v>
      </c>
      <c r="J1705" s="211">
        <v>0</v>
      </c>
      <c r="K1705" s="16">
        <f t="shared" si="1720"/>
        <v>0</v>
      </c>
      <c r="L1705" s="211">
        <v>0</v>
      </c>
      <c r="M1705" s="16">
        <f t="shared" si="1710"/>
        <v>0</v>
      </c>
      <c r="N1705" s="2"/>
      <c r="O1705" s="2"/>
    </row>
    <row r="1706" spans="2:15" ht="15.75" hidden="1" x14ac:dyDescent="0.25">
      <c r="B1706" s="2" t="str">
        <f t="shared" si="1709"/>
        <v>b</v>
      </c>
      <c r="C1706" s="8" t="s">
        <v>0</v>
      </c>
      <c r="D1706" s="9" t="s">
        <v>9</v>
      </c>
      <c r="E1706" s="16">
        <v>0</v>
      </c>
      <c r="F1706" s="16">
        <v>0</v>
      </c>
      <c r="G1706" s="16">
        <v>0</v>
      </c>
      <c r="H1706" s="16">
        <v>0</v>
      </c>
      <c r="I1706" s="16">
        <v>0</v>
      </c>
      <c r="J1706" s="211">
        <v>0</v>
      </c>
      <c r="K1706" s="16">
        <f t="shared" si="1720"/>
        <v>0</v>
      </c>
      <c r="L1706" s="211">
        <v>0</v>
      </c>
      <c r="M1706" s="16">
        <f t="shared" si="1710"/>
        <v>0</v>
      </c>
      <c r="N1706" s="2"/>
      <c r="O1706" s="2"/>
    </row>
    <row r="1707" spans="2:15" ht="15.75" hidden="1" x14ac:dyDescent="0.25">
      <c r="B1707" s="2" t="str">
        <f t="shared" si="1709"/>
        <v>b</v>
      </c>
      <c r="C1707" s="8" t="s">
        <v>0</v>
      </c>
      <c r="D1707" s="9" t="s">
        <v>10</v>
      </c>
      <c r="E1707" s="16">
        <v>0</v>
      </c>
      <c r="F1707" s="16">
        <v>0</v>
      </c>
      <c r="G1707" s="16">
        <v>0</v>
      </c>
      <c r="H1707" s="16">
        <v>0</v>
      </c>
      <c r="I1707" s="16">
        <v>0</v>
      </c>
      <c r="J1707" s="211">
        <v>0</v>
      </c>
      <c r="K1707" s="16">
        <f t="shared" si="1720"/>
        <v>0</v>
      </c>
      <c r="L1707" s="211">
        <v>0</v>
      </c>
      <c r="M1707" s="16">
        <f t="shared" si="1710"/>
        <v>0</v>
      </c>
      <c r="N1707" s="2"/>
      <c r="O1707" s="2"/>
    </row>
    <row r="1708" spans="2:15" ht="15.75" hidden="1" x14ac:dyDescent="0.25">
      <c r="B1708" s="2" t="str">
        <f t="shared" si="1709"/>
        <v>b</v>
      </c>
      <c r="C1708" s="8" t="s">
        <v>0</v>
      </c>
      <c r="D1708" s="9" t="s">
        <v>11</v>
      </c>
      <c r="E1708" s="16">
        <v>0</v>
      </c>
      <c r="F1708" s="16">
        <v>0</v>
      </c>
      <c r="G1708" s="16">
        <v>0</v>
      </c>
      <c r="H1708" s="16">
        <v>0</v>
      </c>
      <c r="I1708" s="16">
        <v>0</v>
      </c>
      <c r="J1708" s="211">
        <v>0</v>
      </c>
      <c r="K1708" s="16">
        <f t="shared" si="1720"/>
        <v>0</v>
      </c>
      <c r="L1708" s="211">
        <v>0</v>
      </c>
      <c r="M1708" s="16">
        <f t="shared" si="1710"/>
        <v>0</v>
      </c>
      <c r="N1708" s="2"/>
      <c r="O1708" s="2"/>
    </row>
    <row r="1709" spans="2:15" ht="15.75" hidden="1" x14ac:dyDescent="0.25">
      <c r="B1709" s="2" t="str">
        <f t="shared" si="1709"/>
        <v>b</v>
      </c>
      <c r="C1709" s="8" t="s">
        <v>0</v>
      </c>
      <c r="D1709" s="9" t="s">
        <v>12</v>
      </c>
      <c r="E1709" s="16">
        <v>0</v>
      </c>
      <c r="F1709" s="16">
        <v>0</v>
      </c>
      <c r="G1709" s="16">
        <v>0</v>
      </c>
      <c r="H1709" s="16">
        <v>0</v>
      </c>
      <c r="I1709" s="16">
        <v>0</v>
      </c>
      <c r="J1709" s="211">
        <v>0</v>
      </c>
      <c r="K1709" s="16">
        <f t="shared" si="1720"/>
        <v>0</v>
      </c>
      <c r="L1709" s="211">
        <v>0</v>
      </c>
      <c r="M1709" s="16">
        <f t="shared" si="1710"/>
        <v>0</v>
      </c>
      <c r="N1709" s="2"/>
      <c r="O1709" s="2"/>
    </row>
    <row r="1710" spans="2:15" ht="15.75" hidden="1" x14ac:dyDescent="0.25">
      <c r="B1710" s="2" t="str">
        <f t="shared" si="1709"/>
        <v>b</v>
      </c>
      <c r="C1710" s="8" t="s">
        <v>0</v>
      </c>
      <c r="D1710" s="9" t="s">
        <v>13</v>
      </c>
      <c r="E1710" s="16">
        <v>0</v>
      </c>
      <c r="F1710" s="16">
        <v>0</v>
      </c>
      <c r="G1710" s="16">
        <v>0</v>
      </c>
      <c r="H1710" s="16">
        <v>0</v>
      </c>
      <c r="I1710" s="16">
        <v>0</v>
      </c>
      <c r="J1710" s="211">
        <v>0</v>
      </c>
      <c r="K1710" s="16">
        <f t="shared" si="1720"/>
        <v>0</v>
      </c>
      <c r="L1710" s="211">
        <v>0</v>
      </c>
      <c r="M1710" s="16">
        <f t="shared" si="1710"/>
        <v>0</v>
      </c>
      <c r="N1710" s="2"/>
      <c r="O1710" s="2"/>
    </row>
    <row r="1711" spans="2:15" ht="18" x14ac:dyDescent="0.25">
      <c r="B1711" s="2" t="str">
        <f t="shared" si="1709"/>
        <v>a</v>
      </c>
      <c r="C1711" s="30" t="s">
        <v>0</v>
      </c>
      <c r="D1711" s="31" t="s">
        <v>14</v>
      </c>
      <c r="E1711" s="16">
        <f t="shared" ref="E1711:I1711" si="1731">E1712+E1713</f>
        <v>0</v>
      </c>
      <c r="F1711" s="16">
        <f t="shared" si="1731"/>
        <v>0</v>
      </c>
      <c r="G1711" s="16">
        <f t="shared" si="1731"/>
        <v>0</v>
      </c>
      <c r="H1711" s="16">
        <v>0</v>
      </c>
      <c r="I1711" s="16">
        <f t="shared" si="1731"/>
        <v>0</v>
      </c>
      <c r="J1711" s="211">
        <f>J1712+J1713</f>
        <v>400</v>
      </c>
      <c r="K1711" s="16">
        <f t="shared" si="1720"/>
        <v>400</v>
      </c>
      <c r="L1711" s="211">
        <f t="shared" ref="L1711" si="1732">L1712+L1713</f>
        <v>400</v>
      </c>
      <c r="M1711" s="16">
        <f t="shared" si="1710"/>
        <v>0</v>
      </c>
      <c r="O1711" s="2"/>
    </row>
    <row r="1712" spans="2:15" ht="36" x14ac:dyDescent="0.25">
      <c r="B1712" s="2" t="str">
        <f t="shared" si="1709"/>
        <v>a</v>
      </c>
      <c r="C1712" s="33" t="s">
        <v>0</v>
      </c>
      <c r="D1712" s="34" t="s">
        <v>15</v>
      </c>
      <c r="E1712" s="17"/>
      <c r="F1712" s="17"/>
      <c r="G1712" s="17"/>
      <c r="H1712" s="17"/>
      <c r="I1712" s="17"/>
      <c r="J1712" s="212">
        <v>200</v>
      </c>
      <c r="K1712" s="17">
        <f t="shared" si="1720"/>
        <v>200</v>
      </c>
      <c r="L1712" s="212">
        <v>200</v>
      </c>
      <c r="M1712" s="17">
        <f t="shared" si="1710"/>
        <v>0</v>
      </c>
      <c r="O1712" s="2"/>
    </row>
    <row r="1713" spans="2:15" ht="36" x14ac:dyDescent="0.25">
      <c r="B1713" s="2" t="str">
        <f t="shared" si="1709"/>
        <v>a</v>
      </c>
      <c r="C1713" s="33" t="s">
        <v>0</v>
      </c>
      <c r="D1713" s="34" t="s">
        <v>16</v>
      </c>
      <c r="E1713" s="17"/>
      <c r="F1713" s="17"/>
      <c r="G1713" s="17"/>
      <c r="H1713" s="17"/>
      <c r="I1713" s="17"/>
      <c r="J1713" s="212">
        <v>200</v>
      </c>
      <c r="K1713" s="17">
        <f t="shared" si="1720"/>
        <v>200</v>
      </c>
      <c r="L1713" s="212">
        <v>200</v>
      </c>
      <c r="M1713" s="17">
        <f t="shared" si="1710"/>
        <v>0</v>
      </c>
      <c r="O1713" s="2"/>
    </row>
    <row r="1714" spans="2:15" ht="18" hidden="1" x14ac:dyDescent="0.25">
      <c r="B1714" s="2" t="str">
        <f t="shared" si="1709"/>
        <v>b</v>
      </c>
      <c r="C1714" s="28" t="s">
        <v>0</v>
      </c>
      <c r="D1714" s="29" t="s">
        <v>17</v>
      </c>
      <c r="E1714" s="15">
        <v>0</v>
      </c>
      <c r="F1714" s="15">
        <v>0</v>
      </c>
      <c r="G1714" s="15">
        <v>0</v>
      </c>
      <c r="H1714" s="15">
        <v>0</v>
      </c>
      <c r="I1714" s="15">
        <v>0</v>
      </c>
      <c r="J1714" s="210">
        <v>0</v>
      </c>
      <c r="K1714" s="15">
        <f t="shared" si="1720"/>
        <v>0</v>
      </c>
      <c r="L1714" s="210"/>
      <c r="M1714" s="15">
        <f t="shared" si="1710"/>
        <v>0</v>
      </c>
      <c r="O1714" s="2"/>
    </row>
    <row r="1715" spans="2:15" ht="15.75" hidden="1" x14ac:dyDescent="0.25">
      <c r="B1715" s="2" t="str">
        <f t="shared" si="1709"/>
        <v>b</v>
      </c>
      <c r="C1715" s="6" t="s">
        <v>0</v>
      </c>
      <c r="D1715" s="7" t="s">
        <v>18</v>
      </c>
      <c r="E1715" s="15">
        <v>0</v>
      </c>
      <c r="F1715" s="15">
        <v>0</v>
      </c>
      <c r="G1715" s="15">
        <v>0</v>
      </c>
      <c r="H1715" s="15">
        <v>0</v>
      </c>
      <c r="I1715" s="15">
        <v>0</v>
      </c>
      <c r="J1715" s="210">
        <v>0</v>
      </c>
      <c r="K1715" s="15">
        <f t="shared" si="1720"/>
        <v>0</v>
      </c>
      <c r="L1715" s="210">
        <v>0</v>
      </c>
      <c r="M1715" s="15">
        <f t="shared" si="1710"/>
        <v>0</v>
      </c>
      <c r="N1715" s="2"/>
      <c r="O1715" s="2"/>
    </row>
    <row r="1716" spans="2:15" ht="15.75" hidden="1" x14ac:dyDescent="0.25">
      <c r="B1716" s="2" t="str">
        <f t="shared" si="1709"/>
        <v>b</v>
      </c>
      <c r="C1716" s="6" t="s">
        <v>0</v>
      </c>
      <c r="D1716" s="7" t="s">
        <v>19</v>
      </c>
      <c r="E1716" s="15">
        <v>0</v>
      </c>
      <c r="F1716" s="15">
        <v>0</v>
      </c>
      <c r="G1716" s="15">
        <v>0</v>
      </c>
      <c r="H1716" s="15">
        <v>0</v>
      </c>
      <c r="I1716" s="15">
        <v>0</v>
      </c>
      <c r="J1716" s="210">
        <v>0</v>
      </c>
      <c r="K1716" s="15">
        <f t="shared" si="1720"/>
        <v>0</v>
      </c>
      <c r="L1716" s="210">
        <v>0</v>
      </c>
      <c r="M1716" s="15">
        <f t="shared" si="1710"/>
        <v>0</v>
      </c>
      <c r="N1716" s="2"/>
      <c r="O1716" s="2"/>
    </row>
  </sheetData>
  <autoFilter ref="A5:K1716">
    <filterColumn colId="1">
      <filters>
        <filter val="a"/>
      </filters>
    </filterColumn>
  </autoFilter>
  <mergeCells count="8">
    <mergeCell ref="N949:N954"/>
    <mergeCell ref="N981:N1013"/>
    <mergeCell ref="N1045:N1080"/>
    <mergeCell ref="C3:C4"/>
    <mergeCell ref="D3:D4"/>
    <mergeCell ref="N406:N418"/>
    <mergeCell ref="N901:N912"/>
    <mergeCell ref="N917:N930"/>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47" customWidth="1"/>
    <col min="2" max="2" width="11.28515625" style="47" customWidth="1"/>
    <col min="3" max="3" width="69.42578125" style="47" customWidth="1"/>
    <col min="4" max="4" width="14.28515625" style="47" customWidth="1"/>
    <col min="5" max="5" width="111.140625" style="47" customWidth="1"/>
    <col min="6" max="256" width="9.140625" style="47"/>
    <col min="257" max="257" width="4.28515625" style="47" customWidth="1"/>
    <col min="258" max="258" width="11.28515625" style="47" customWidth="1"/>
    <col min="259" max="259" width="69.42578125" style="47" customWidth="1"/>
    <col min="260" max="260" width="14.28515625" style="47" customWidth="1"/>
    <col min="261" max="261" width="111.140625" style="47" customWidth="1"/>
    <col min="262" max="512" width="9.140625" style="47"/>
    <col min="513" max="513" width="4.28515625" style="47" customWidth="1"/>
    <col min="514" max="514" width="11.28515625" style="47" customWidth="1"/>
    <col min="515" max="515" width="69.42578125" style="47" customWidth="1"/>
    <col min="516" max="516" width="14.28515625" style="47" customWidth="1"/>
    <col min="517" max="517" width="111.140625" style="47" customWidth="1"/>
    <col min="518" max="768" width="9.140625" style="47"/>
    <col min="769" max="769" width="4.28515625" style="47" customWidth="1"/>
    <col min="770" max="770" width="11.28515625" style="47" customWidth="1"/>
    <col min="771" max="771" width="69.42578125" style="47" customWidth="1"/>
    <col min="772" max="772" width="14.28515625" style="47" customWidth="1"/>
    <col min="773" max="773" width="111.140625" style="47" customWidth="1"/>
    <col min="774" max="1024" width="9.140625" style="47"/>
    <col min="1025" max="1025" width="4.28515625" style="47" customWidth="1"/>
    <col min="1026" max="1026" width="11.28515625" style="47" customWidth="1"/>
    <col min="1027" max="1027" width="69.42578125" style="47" customWidth="1"/>
    <col min="1028" max="1028" width="14.28515625" style="47" customWidth="1"/>
    <col min="1029" max="1029" width="111.140625" style="47" customWidth="1"/>
    <col min="1030" max="1280" width="9.140625" style="47"/>
    <col min="1281" max="1281" width="4.28515625" style="47" customWidth="1"/>
    <col min="1282" max="1282" width="11.28515625" style="47" customWidth="1"/>
    <col min="1283" max="1283" width="69.42578125" style="47" customWidth="1"/>
    <col min="1284" max="1284" width="14.28515625" style="47" customWidth="1"/>
    <col min="1285" max="1285" width="111.140625" style="47" customWidth="1"/>
    <col min="1286" max="1536" width="9.140625" style="47"/>
    <col min="1537" max="1537" width="4.28515625" style="47" customWidth="1"/>
    <col min="1538" max="1538" width="11.28515625" style="47" customWidth="1"/>
    <col min="1539" max="1539" width="69.42578125" style="47" customWidth="1"/>
    <col min="1540" max="1540" width="14.28515625" style="47" customWidth="1"/>
    <col min="1541" max="1541" width="111.140625" style="47" customWidth="1"/>
    <col min="1542" max="1792" width="9.140625" style="47"/>
    <col min="1793" max="1793" width="4.28515625" style="47" customWidth="1"/>
    <col min="1794" max="1794" width="11.28515625" style="47" customWidth="1"/>
    <col min="1795" max="1795" width="69.42578125" style="47" customWidth="1"/>
    <col min="1796" max="1796" width="14.28515625" style="47" customWidth="1"/>
    <col min="1797" max="1797" width="111.140625" style="47" customWidth="1"/>
    <col min="1798" max="2048" width="9.140625" style="47"/>
    <col min="2049" max="2049" width="4.28515625" style="47" customWidth="1"/>
    <col min="2050" max="2050" width="11.28515625" style="47" customWidth="1"/>
    <col min="2051" max="2051" width="69.42578125" style="47" customWidth="1"/>
    <col min="2052" max="2052" width="14.28515625" style="47" customWidth="1"/>
    <col min="2053" max="2053" width="111.140625" style="47" customWidth="1"/>
    <col min="2054" max="2304" width="9.140625" style="47"/>
    <col min="2305" max="2305" width="4.28515625" style="47" customWidth="1"/>
    <col min="2306" max="2306" width="11.28515625" style="47" customWidth="1"/>
    <col min="2307" max="2307" width="69.42578125" style="47" customWidth="1"/>
    <col min="2308" max="2308" width="14.28515625" style="47" customWidth="1"/>
    <col min="2309" max="2309" width="111.140625" style="47" customWidth="1"/>
    <col min="2310" max="2560" width="9.140625" style="47"/>
    <col min="2561" max="2561" width="4.28515625" style="47" customWidth="1"/>
    <col min="2562" max="2562" width="11.28515625" style="47" customWidth="1"/>
    <col min="2563" max="2563" width="69.42578125" style="47" customWidth="1"/>
    <col min="2564" max="2564" width="14.28515625" style="47" customWidth="1"/>
    <col min="2565" max="2565" width="111.140625" style="47" customWidth="1"/>
    <col min="2566" max="2816" width="9.140625" style="47"/>
    <col min="2817" max="2817" width="4.28515625" style="47" customWidth="1"/>
    <col min="2818" max="2818" width="11.28515625" style="47" customWidth="1"/>
    <col min="2819" max="2819" width="69.42578125" style="47" customWidth="1"/>
    <col min="2820" max="2820" width="14.28515625" style="47" customWidth="1"/>
    <col min="2821" max="2821" width="111.140625" style="47" customWidth="1"/>
    <col min="2822" max="3072" width="9.140625" style="47"/>
    <col min="3073" max="3073" width="4.28515625" style="47" customWidth="1"/>
    <col min="3074" max="3074" width="11.28515625" style="47" customWidth="1"/>
    <col min="3075" max="3075" width="69.42578125" style="47" customWidth="1"/>
    <col min="3076" max="3076" width="14.28515625" style="47" customWidth="1"/>
    <col min="3077" max="3077" width="111.140625" style="47" customWidth="1"/>
    <col min="3078" max="3328" width="9.140625" style="47"/>
    <col min="3329" max="3329" width="4.28515625" style="47" customWidth="1"/>
    <col min="3330" max="3330" width="11.28515625" style="47" customWidth="1"/>
    <col min="3331" max="3331" width="69.42578125" style="47" customWidth="1"/>
    <col min="3332" max="3332" width="14.28515625" style="47" customWidth="1"/>
    <col min="3333" max="3333" width="111.140625" style="47" customWidth="1"/>
    <col min="3334" max="3584" width="9.140625" style="47"/>
    <col min="3585" max="3585" width="4.28515625" style="47" customWidth="1"/>
    <col min="3586" max="3586" width="11.28515625" style="47" customWidth="1"/>
    <col min="3587" max="3587" width="69.42578125" style="47" customWidth="1"/>
    <col min="3588" max="3588" width="14.28515625" style="47" customWidth="1"/>
    <col min="3589" max="3589" width="111.140625" style="47" customWidth="1"/>
    <col min="3590" max="3840" width="9.140625" style="47"/>
    <col min="3841" max="3841" width="4.28515625" style="47" customWidth="1"/>
    <col min="3842" max="3842" width="11.28515625" style="47" customWidth="1"/>
    <col min="3843" max="3843" width="69.42578125" style="47" customWidth="1"/>
    <col min="3844" max="3844" width="14.28515625" style="47" customWidth="1"/>
    <col min="3845" max="3845" width="111.140625" style="47" customWidth="1"/>
    <col min="3846" max="4096" width="9.140625" style="47"/>
    <col min="4097" max="4097" width="4.28515625" style="47" customWidth="1"/>
    <col min="4098" max="4098" width="11.28515625" style="47" customWidth="1"/>
    <col min="4099" max="4099" width="69.42578125" style="47" customWidth="1"/>
    <col min="4100" max="4100" width="14.28515625" style="47" customWidth="1"/>
    <col min="4101" max="4101" width="111.140625" style="47" customWidth="1"/>
    <col min="4102" max="4352" width="9.140625" style="47"/>
    <col min="4353" max="4353" width="4.28515625" style="47" customWidth="1"/>
    <col min="4354" max="4354" width="11.28515625" style="47" customWidth="1"/>
    <col min="4355" max="4355" width="69.42578125" style="47" customWidth="1"/>
    <col min="4356" max="4356" width="14.28515625" style="47" customWidth="1"/>
    <col min="4357" max="4357" width="111.140625" style="47" customWidth="1"/>
    <col min="4358" max="4608" width="9.140625" style="47"/>
    <col min="4609" max="4609" width="4.28515625" style="47" customWidth="1"/>
    <col min="4610" max="4610" width="11.28515625" style="47" customWidth="1"/>
    <col min="4611" max="4611" width="69.42578125" style="47" customWidth="1"/>
    <col min="4612" max="4612" width="14.28515625" style="47" customWidth="1"/>
    <col min="4613" max="4613" width="111.140625" style="47" customWidth="1"/>
    <col min="4614" max="4864" width="9.140625" style="47"/>
    <col min="4865" max="4865" width="4.28515625" style="47" customWidth="1"/>
    <col min="4866" max="4866" width="11.28515625" style="47" customWidth="1"/>
    <col min="4867" max="4867" width="69.42578125" style="47" customWidth="1"/>
    <col min="4868" max="4868" width="14.28515625" style="47" customWidth="1"/>
    <col min="4869" max="4869" width="111.140625" style="47" customWidth="1"/>
    <col min="4870" max="5120" width="9.140625" style="47"/>
    <col min="5121" max="5121" width="4.28515625" style="47" customWidth="1"/>
    <col min="5122" max="5122" width="11.28515625" style="47" customWidth="1"/>
    <col min="5123" max="5123" width="69.42578125" style="47" customWidth="1"/>
    <col min="5124" max="5124" width="14.28515625" style="47" customWidth="1"/>
    <col min="5125" max="5125" width="111.140625" style="47" customWidth="1"/>
    <col min="5126" max="5376" width="9.140625" style="47"/>
    <col min="5377" max="5377" width="4.28515625" style="47" customWidth="1"/>
    <col min="5378" max="5378" width="11.28515625" style="47" customWidth="1"/>
    <col min="5379" max="5379" width="69.42578125" style="47" customWidth="1"/>
    <col min="5380" max="5380" width="14.28515625" style="47" customWidth="1"/>
    <col min="5381" max="5381" width="111.140625" style="47" customWidth="1"/>
    <col min="5382" max="5632" width="9.140625" style="47"/>
    <col min="5633" max="5633" width="4.28515625" style="47" customWidth="1"/>
    <col min="5634" max="5634" width="11.28515625" style="47" customWidth="1"/>
    <col min="5635" max="5635" width="69.42578125" style="47" customWidth="1"/>
    <col min="5636" max="5636" width="14.28515625" style="47" customWidth="1"/>
    <col min="5637" max="5637" width="111.140625" style="47" customWidth="1"/>
    <col min="5638" max="5888" width="9.140625" style="47"/>
    <col min="5889" max="5889" width="4.28515625" style="47" customWidth="1"/>
    <col min="5890" max="5890" width="11.28515625" style="47" customWidth="1"/>
    <col min="5891" max="5891" width="69.42578125" style="47" customWidth="1"/>
    <col min="5892" max="5892" width="14.28515625" style="47" customWidth="1"/>
    <col min="5893" max="5893" width="111.140625" style="47" customWidth="1"/>
    <col min="5894" max="6144" width="9.140625" style="47"/>
    <col min="6145" max="6145" width="4.28515625" style="47" customWidth="1"/>
    <col min="6146" max="6146" width="11.28515625" style="47" customWidth="1"/>
    <col min="6147" max="6147" width="69.42578125" style="47" customWidth="1"/>
    <col min="6148" max="6148" width="14.28515625" style="47" customWidth="1"/>
    <col min="6149" max="6149" width="111.140625" style="47" customWidth="1"/>
    <col min="6150" max="6400" width="9.140625" style="47"/>
    <col min="6401" max="6401" width="4.28515625" style="47" customWidth="1"/>
    <col min="6402" max="6402" width="11.28515625" style="47" customWidth="1"/>
    <col min="6403" max="6403" width="69.42578125" style="47" customWidth="1"/>
    <col min="6404" max="6404" width="14.28515625" style="47" customWidth="1"/>
    <col min="6405" max="6405" width="111.140625" style="47" customWidth="1"/>
    <col min="6406" max="6656" width="9.140625" style="47"/>
    <col min="6657" max="6657" width="4.28515625" style="47" customWidth="1"/>
    <col min="6658" max="6658" width="11.28515625" style="47" customWidth="1"/>
    <col min="6659" max="6659" width="69.42578125" style="47" customWidth="1"/>
    <col min="6660" max="6660" width="14.28515625" style="47" customWidth="1"/>
    <col min="6661" max="6661" width="111.140625" style="47" customWidth="1"/>
    <col min="6662" max="6912" width="9.140625" style="47"/>
    <col min="6913" max="6913" width="4.28515625" style="47" customWidth="1"/>
    <col min="6914" max="6914" width="11.28515625" style="47" customWidth="1"/>
    <col min="6915" max="6915" width="69.42578125" style="47" customWidth="1"/>
    <col min="6916" max="6916" width="14.28515625" style="47" customWidth="1"/>
    <col min="6917" max="6917" width="111.140625" style="47" customWidth="1"/>
    <col min="6918" max="7168" width="9.140625" style="47"/>
    <col min="7169" max="7169" width="4.28515625" style="47" customWidth="1"/>
    <col min="7170" max="7170" width="11.28515625" style="47" customWidth="1"/>
    <col min="7171" max="7171" width="69.42578125" style="47" customWidth="1"/>
    <col min="7172" max="7172" width="14.28515625" style="47" customWidth="1"/>
    <col min="7173" max="7173" width="111.140625" style="47" customWidth="1"/>
    <col min="7174" max="7424" width="9.140625" style="47"/>
    <col min="7425" max="7425" width="4.28515625" style="47" customWidth="1"/>
    <col min="7426" max="7426" width="11.28515625" style="47" customWidth="1"/>
    <col min="7427" max="7427" width="69.42578125" style="47" customWidth="1"/>
    <col min="7428" max="7428" width="14.28515625" style="47" customWidth="1"/>
    <col min="7429" max="7429" width="111.140625" style="47" customWidth="1"/>
    <col min="7430" max="7680" width="9.140625" style="47"/>
    <col min="7681" max="7681" width="4.28515625" style="47" customWidth="1"/>
    <col min="7682" max="7682" width="11.28515625" style="47" customWidth="1"/>
    <col min="7683" max="7683" width="69.42578125" style="47" customWidth="1"/>
    <col min="7684" max="7684" width="14.28515625" style="47" customWidth="1"/>
    <col min="7685" max="7685" width="111.140625" style="47" customWidth="1"/>
    <col min="7686" max="7936" width="9.140625" style="47"/>
    <col min="7937" max="7937" width="4.28515625" style="47" customWidth="1"/>
    <col min="7938" max="7938" width="11.28515625" style="47" customWidth="1"/>
    <col min="7939" max="7939" width="69.42578125" style="47" customWidth="1"/>
    <col min="7940" max="7940" width="14.28515625" style="47" customWidth="1"/>
    <col min="7941" max="7941" width="111.140625" style="47" customWidth="1"/>
    <col min="7942" max="8192" width="9.140625" style="47"/>
    <col min="8193" max="8193" width="4.28515625" style="47" customWidth="1"/>
    <col min="8194" max="8194" width="11.28515625" style="47" customWidth="1"/>
    <col min="8195" max="8195" width="69.42578125" style="47" customWidth="1"/>
    <col min="8196" max="8196" width="14.28515625" style="47" customWidth="1"/>
    <col min="8197" max="8197" width="111.140625" style="47" customWidth="1"/>
    <col min="8198" max="8448" width="9.140625" style="47"/>
    <col min="8449" max="8449" width="4.28515625" style="47" customWidth="1"/>
    <col min="8450" max="8450" width="11.28515625" style="47" customWidth="1"/>
    <col min="8451" max="8451" width="69.42578125" style="47" customWidth="1"/>
    <col min="8452" max="8452" width="14.28515625" style="47" customWidth="1"/>
    <col min="8453" max="8453" width="111.140625" style="47" customWidth="1"/>
    <col min="8454" max="8704" width="9.140625" style="47"/>
    <col min="8705" max="8705" width="4.28515625" style="47" customWidth="1"/>
    <col min="8706" max="8706" width="11.28515625" style="47" customWidth="1"/>
    <col min="8707" max="8707" width="69.42578125" style="47" customWidth="1"/>
    <col min="8708" max="8708" width="14.28515625" style="47" customWidth="1"/>
    <col min="8709" max="8709" width="111.140625" style="47" customWidth="1"/>
    <col min="8710" max="8960" width="9.140625" style="47"/>
    <col min="8961" max="8961" width="4.28515625" style="47" customWidth="1"/>
    <col min="8962" max="8962" width="11.28515625" style="47" customWidth="1"/>
    <col min="8963" max="8963" width="69.42578125" style="47" customWidth="1"/>
    <col min="8964" max="8964" width="14.28515625" style="47" customWidth="1"/>
    <col min="8965" max="8965" width="111.140625" style="47" customWidth="1"/>
    <col min="8966" max="9216" width="9.140625" style="47"/>
    <col min="9217" max="9217" width="4.28515625" style="47" customWidth="1"/>
    <col min="9218" max="9218" width="11.28515625" style="47" customWidth="1"/>
    <col min="9219" max="9219" width="69.42578125" style="47" customWidth="1"/>
    <col min="9220" max="9220" width="14.28515625" style="47" customWidth="1"/>
    <col min="9221" max="9221" width="111.140625" style="47" customWidth="1"/>
    <col min="9222" max="9472" width="9.140625" style="47"/>
    <col min="9473" max="9473" width="4.28515625" style="47" customWidth="1"/>
    <col min="9474" max="9474" width="11.28515625" style="47" customWidth="1"/>
    <col min="9475" max="9475" width="69.42578125" style="47" customWidth="1"/>
    <col min="9476" max="9476" width="14.28515625" style="47" customWidth="1"/>
    <col min="9477" max="9477" width="111.140625" style="47" customWidth="1"/>
    <col min="9478" max="9728" width="9.140625" style="47"/>
    <col min="9729" max="9729" width="4.28515625" style="47" customWidth="1"/>
    <col min="9730" max="9730" width="11.28515625" style="47" customWidth="1"/>
    <col min="9731" max="9731" width="69.42578125" style="47" customWidth="1"/>
    <col min="9732" max="9732" width="14.28515625" style="47" customWidth="1"/>
    <col min="9733" max="9733" width="111.140625" style="47" customWidth="1"/>
    <col min="9734" max="9984" width="9.140625" style="47"/>
    <col min="9985" max="9985" width="4.28515625" style="47" customWidth="1"/>
    <col min="9986" max="9986" width="11.28515625" style="47" customWidth="1"/>
    <col min="9987" max="9987" width="69.42578125" style="47" customWidth="1"/>
    <col min="9988" max="9988" width="14.28515625" style="47" customWidth="1"/>
    <col min="9989" max="9989" width="111.140625" style="47" customWidth="1"/>
    <col min="9990" max="10240" width="9.140625" style="47"/>
    <col min="10241" max="10241" width="4.28515625" style="47" customWidth="1"/>
    <col min="10242" max="10242" width="11.28515625" style="47" customWidth="1"/>
    <col min="10243" max="10243" width="69.42578125" style="47" customWidth="1"/>
    <col min="10244" max="10244" width="14.28515625" style="47" customWidth="1"/>
    <col min="10245" max="10245" width="111.140625" style="47" customWidth="1"/>
    <col min="10246" max="10496" width="9.140625" style="47"/>
    <col min="10497" max="10497" width="4.28515625" style="47" customWidth="1"/>
    <col min="10498" max="10498" width="11.28515625" style="47" customWidth="1"/>
    <col min="10499" max="10499" width="69.42578125" style="47" customWidth="1"/>
    <col min="10500" max="10500" width="14.28515625" style="47" customWidth="1"/>
    <col min="10501" max="10501" width="111.140625" style="47" customWidth="1"/>
    <col min="10502" max="10752" width="9.140625" style="47"/>
    <col min="10753" max="10753" width="4.28515625" style="47" customWidth="1"/>
    <col min="10754" max="10754" width="11.28515625" style="47" customWidth="1"/>
    <col min="10755" max="10755" width="69.42578125" style="47" customWidth="1"/>
    <col min="10756" max="10756" width="14.28515625" style="47" customWidth="1"/>
    <col min="10757" max="10757" width="111.140625" style="47" customWidth="1"/>
    <col min="10758" max="11008" width="9.140625" style="47"/>
    <col min="11009" max="11009" width="4.28515625" style="47" customWidth="1"/>
    <col min="11010" max="11010" width="11.28515625" style="47" customWidth="1"/>
    <col min="11011" max="11011" width="69.42578125" style="47" customWidth="1"/>
    <col min="11012" max="11012" width="14.28515625" style="47" customWidth="1"/>
    <col min="11013" max="11013" width="111.140625" style="47" customWidth="1"/>
    <col min="11014" max="11264" width="9.140625" style="47"/>
    <col min="11265" max="11265" width="4.28515625" style="47" customWidth="1"/>
    <col min="11266" max="11266" width="11.28515625" style="47" customWidth="1"/>
    <col min="11267" max="11267" width="69.42578125" style="47" customWidth="1"/>
    <col min="11268" max="11268" width="14.28515625" style="47" customWidth="1"/>
    <col min="11269" max="11269" width="111.140625" style="47" customWidth="1"/>
    <col min="11270" max="11520" width="9.140625" style="47"/>
    <col min="11521" max="11521" width="4.28515625" style="47" customWidth="1"/>
    <col min="11522" max="11522" width="11.28515625" style="47" customWidth="1"/>
    <col min="11523" max="11523" width="69.42578125" style="47" customWidth="1"/>
    <col min="11524" max="11524" width="14.28515625" style="47" customWidth="1"/>
    <col min="11525" max="11525" width="111.140625" style="47" customWidth="1"/>
    <col min="11526" max="11776" width="9.140625" style="47"/>
    <col min="11777" max="11777" width="4.28515625" style="47" customWidth="1"/>
    <col min="11778" max="11778" width="11.28515625" style="47" customWidth="1"/>
    <col min="11779" max="11779" width="69.42578125" style="47" customWidth="1"/>
    <col min="11780" max="11780" width="14.28515625" style="47" customWidth="1"/>
    <col min="11781" max="11781" width="111.140625" style="47" customWidth="1"/>
    <col min="11782" max="12032" width="9.140625" style="47"/>
    <col min="12033" max="12033" width="4.28515625" style="47" customWidth="1"/>
    <col min="12034" max="12034" width="11.28515625" style="47" customWidth="1"/>
    <col min="12035" max="12035" width="69.42578125" style="47" customWidth="1"/>
    <col min="12036" max="12036" width="14.28515625" style="47" customWidth="1"/>
    <col min="12037" max="12037" width="111.140625" style="47" customWidth="1"/>
    <col min="12038" max="12288" width="9.140625" style="47"/>
    <col min="12289" max="12289" width="4.28515625" style="47" customWidth="1"/>
    <col min="12290" max="12290" width="11.28515625" style="47" customWidth="1"/>
    <col min="12291" max="12291" width="69.42578125" style="47" customWidth="1"/>
    <col min="12292" max="12292" width="14.28515625" style="47" customWidth="1"/>
    <col min="12293" max="12293" width="111.140625" style="47" customWidth="1"/>
    <col min="12294" max="12544" width="9.140625" style="47"/>
    <col min="12545" max="12545" width="4.28515625" style="47" customWidth="1"/>
    <col min="12546" max="12546" width="11.28515625" style="47" customWidth="1"/>
    <col min="12547" max="12547" width="69.42578125" style="47" customWidth="1"/>
    <col min="12548" max="12548" width="14.28515625" style="47" customWidth="1"/>
    <col min="12549" max="12549" width="111.140625" style="47" customWidth="1"/>
    <col min="12550" max="12800" width="9.140625" style="47"/>
    <col min="12801" max="12801" width="4.28515625" style="47" customWidth="1"/>
    <col min="12802" max="12802" width="11.28515625" style="47" customWidth="1"/>
    <col min="12803" max="12803" width="69.42578125" style="47" customWidth="1"/>
    <col min="12804" max="12804" width="14.28515625" style="47" customWidth="1"/>
    <col min="12805" max="12805" width="111.140625" style="47" customWidth="1"/>
    <col min="12806" max="13056" width="9.140625" style="47"/>
    <col min="13057" max="13057" width="4.28515625" style="47" customWidth="1"/>
    <col min="13058" max="13058" width="11.28515625" style="47" customWidth="1"/>
    <col min="13059" max="13059" width="69.42578125" style="47" customWidth="1"/>
    <col min="13060" max="13060" width="14.28515625" style="47" customWidth="1"/>
    <col min="13061" max="13061" width="111.140625" style="47" customWidth="1"/>
    <col min="13062" max="13312" width="9.140625" style="47"/>
    <col min="13313" max="13313" width="4.28515625" style="47" customWidth="1"/>
    <col min="13314" max="13314" width="11.28515625" style="47" customWidth="1"/>
    <col min="13315" max="13315" width="69.42578125" style="47" customWidth="1"/>
    <col min="13316" max="13316" width="14.28515625" style="47" customWidth="1"/>
    <col min="13317" max="13317" width="111.140625" style="47" customWidth="1"/>
    <col min="13318" max="13568" width="9.140625" style="47"/>
    <col min="13569" max="13569" width="4.28515625" style="47" customWidth="1"/>
    <col min="13570" max="13570" width="11.28515625" style="47" customWidth="1"/>
    <col min="13571" max="13571" width="69.42578125" style="47" customWidth="1"/>
    <col min="13572" max="13572" width="14.28515625" style="47" customWidth="1"/>
    <col min="13573" max="13573" width="111.140625" style="47" customWidth="1"/>
    <col min="13574" max="13824" width="9.140625" style="47"/>
    <col min="13825" max="13825" width="4.28515625" style="47" customWidth="1"/>
    <col min="13826" max="13826" width="11.28515625" style="47" customWidth="1"/>
    <col min="13827" max="13827" width="69.42578125" style="47" customWidth="1"/>
    <col min="13828" max="13828" width="14.28515625" style="47" customWidth="1"/>
    <col min="13829" max="13829" width="111.140625" style="47" customWidth="1"/>
    <col min="13830" max="14080" width="9.140625" style="47"/>
    <col min="14081" max="14081" width="4.28515625" style="47" customWidth="1"/>
    <col min="14082" max="14082" width="11.28515625" style="47" customWidth="1"/>
    <col min="14083" max="14083" width="69.42578125" style="47" customWidth="1"/>
    <col min="14084" max="14084" width="14.28515625" style="47" customWidth="1"/>
    <col min="14085" max="14085" width="111.140625" style="47" customWidth="1"/>
    <col min="14086" max="14336" width="9.140625" style="47"/>
    <col min="14337" max="14337" width="4.28515625" style="47" customWidth="1"/>
    <col min="14338" max="14338" width="11.28515625" style="47" customWidth="1"/>
    <col min="14339" max="14339" width="69.42578125" style="47" customWidth="1"/>
    <col min="14340" max="14340" width="14.28515625" style="47" customWidth="1"/>
    <col min="14341" max="14341" width="111.140625" style="47" customWidth="1"/>
    <col min="14342" max="14592" width="9.140625" style="47"/>
    <col min="14593" max="14593" width="4.28515625" style="47" customWidth="1"/>
    <col min="14594" max="14594" width="11.28515625" style="47" customWidth="1"/>
    <col min="14595" max="14595" width="69.42578125" style="47" customWidth="1"/>
    <col min="14596" max="14596" width="14.28515625" style="47" customWidth="1"/>
    <col min="14597" max="14597" width="111.140625" style="47" customWidth="1"/>
    <col min="14598" max="14848" width="9.140625" style="47"/>
    <col min="14849" max="14849" width="4.28515625" style="47" customWidth="1"/>
    <col min="14850" max="14850" width="11.28515625" style="47" customWidth="1"/>
    <col min="14851" max="14851" width="69.42578125" style="47" customWidth="1"/>
    <col min="14852" max="14852" width="14.28515625" style="47" customWidth="1"/>
    <col min="14853" max="14853" width="111.140625" style="47" customWidth="1"/>
    <col min="14854" max="15104" width="9.140625" style="47"/>
    <col min="15105" max="15105" width="4.28515625" style="47" customWidth="1"/>
    <col min="15106" max="15106" width="11.28515625" style="47" customWidth="1"/>
    <col min="15107" max="15107" width="69.42578125" style="47" customWidth="1"/>
    <col min="15108" max="15108" width="14.28515625" style="47" customWidth="1"/>
    <col min="15109" max="15109" width="111.140625" style="47" customWidth="1"/>
    <col min="15110" max="15360" width="9.140625" style="47"/>
    <col min="15361" max="15361" width="4.28515625" style="47" customWidth="1"/>
    <col min="15362" max="15362" width="11.28515625" style="47" customWidth="1"/>
    <col min="15363" max="15363" width="69.42578125" style="47" customWidth="1"/>
    <col min="15364" max="15364" width="14.28515625" style="47" customWidth="1"/>
    <col min="15365" max="15365" width="111.140625" style="47" customWidth="1"/>
    <col min="15366" max="15616" width="9.140625" style="47"/>
    <col min="15617" max="15617" width="4.28515625" style="47" customWidth="1"/>
    <col min="15618" max="15618" width="11.28515625" style="47" customWidth="1"/>
    <col min="15619" max="15619" width="69.42578125" style="47" customWidth="1"/>
    <col min="15620" max="15620" width="14.28515625" style="47" customWidth="1"/>
    <col min="15621" max="15621" width="111.140625" style="47" customWidth="1"/>
    <col min="15622" max="15872" width="9.140625" style="47"/>
    <col min="15873" max="15873" width="4.28515625" style="47" customWidth="1"/>
    <col min="15874" max="15874" width="11.28515625" style="47" customWidth="1"/>
    <col min="15875" max="15875" width="69.42578125" style="47" customWidth="1"/>
    <col min="15876" max="15876" width="14.28515625" style="47" customWidth="1"/>
    <col min="15877" max="15877" width="111.140625" style="47" customWidth="1"/>
    <col min="15878" max="16128" width="9.140625" style="47"/>
    <col min="16129" max="16129" width="4.28515625" style="47" customWidth="1"/>
    <col min="16130" max="16130" width="11.28515625" style="47" customWidth="1"/>
    <col min="16131" max="16131" width="69.42578125" style="47" customWidth="1"/>
    <col min="16132" max="16132" width="14.28515625" style="47" customWidth="1"/>
    <col min="16133" max="16133" width="111.140625" style="47" customWidth="1"/>
    <col min="16134" max="16384" width="9.140625" style="47"/>
  </cols>
  <sheetData>
    <row r="2" spans="2:5" s="44" customFormat="1" ht="18" customHeight="1" x14ac:dyDescent="0.25">
      <c r="B2" s="306"/>
      <c r="C2" s="306"/>
      <c r="D2" s="306"/>
      <c r="E2" s="306"/>
    </row>
    <row r="3" spans="2:5" s="44" customFormat="1" ht="28.5" customHeight="1" x14ac:dyDescent="0.25">
      <c r="B3" s="308" t="s">
        <v>557</v>
      </c>
      <c r="C3" s="308"/>
      <c r="D3" s="308"/>
      <c r="E3" s="308"/>
    </row>
    <row r="4" spans="2:5" s="44" customFormat="1" ht="45" customHeight="1" x14ac:dyDescent="0.25">
      <c r="C4" s="309"/>
      <c r="D4" s="309"/>
      <c r="E4" s="309"/>
    </row>
    <row r="5" spans="2:5" s="45" customFormat="1" ht="38.25" customHeight="1" x14ac:dyDescent="0.25">
      <c r="B5" s="310" t="s">
        <v>215</v>
      </c>
      <c r="C5" s="312" t="s">
        <v>1</v>
      </c>
      <c r="D5" s="315" t="s">
        <v>558</v>
      </c>
      <c r="E5" s="310" t="s">
        <v>559</v>
      </c>
    </row>
    <row r="6" spans="2:5" s="45" customFormat="1" ht="43.5" customHeight="1" x14ac:dyDescent="0.25">
      <c r="B6" s="310"/>
      <c r="C6" s="312"/>
      <c r="D6" s="316"/>
      <c r="E6" s="310"/>
    </row>
    <row r="7" spans="2:5" ht="27.75" customHeight="1" x14ac:dyDescent="0.25">
      <c r="B7" s="57" t="s">
        <v>114</v>
      </c>
      <c r="C7" s="58" t="s">
        <v>115</v>
      </c>
      <c r="D7" s="60">
        <f>D8+D9+D88+D143</f>
        <v>1076380</v>
      </c>
      <c r="E7" s="240"/>
    </row>
    <row r="8" spans="2:5" ht="29.25" customHeight="1" x14ac:dyDescent="0.25">
      <c r="B8" s="57" t="s">
        <v>116</v>
      </c>
      <c r="C8" s="58" t="s">
        <v>117</v>
      </c>
      <c r="D8" s="59">
        <v>759100</v>
      </c>
      <c r="E8" s="241"/>
    </row>
    <row r="9" spans="2:5" ht="33.75" customHeight="1" x14ac:dyDescent="0.25">
      <c r="B9" s="57" t="s">
        <v>118</v>
      </c>
      <c r="C9" s="58" t="s">
        <v>119</v>
      </c>
      <c r="D9" s="60">
        <f>D10+D19+D27+D34+D41+D44+D52+D58+D65+D73+D83</f>
        <v>90387</v>
      </c>
      <c r="E9" s="241"/>
    </row>
    <row r="10" spans="2:5" ht="33.75" customHeight="1" x14ac:dyDescent="0.25">
      <c r="B10" s="57" t="s">
        <v>120</v>
      </c>
      <c r="C10" s="58" t="s">
        <v>121</v>
      </c>
      <c r="D10" s="60">
        <f>D11+D12+D13+D14+D15+D16+D17+D18</f>
        <v>2800</v>
      </c>
      <c r="E10" s="52"/>
    </row>
    <row r="11" spans="2:5" ht="27.75" customHeight="1" x14ac:dyDescent="0.25">
      <c r="B11" s="48"/>
      <c r="C11" s="61" t="s">
        <v>276</v>
      </c>
      <c r="D11" s="62">
        <v>920</v>
      </c>
      <c r="E11" s="317" t="s">
        <v>277</v>
      </c>
    </row>
    <row r="12" spans="2:5" ht="29.25" customHeight="1" x14ac:dyDescent="0.25">
      <c r="B12" s="52"/>
      <c r="C12" s="61" t="s">
        <v>278</v>
      </c>
      <c r="D12" s="62">
        <v>33</v>
      </c>
      <c r="E12" s="318"/>
    </row>
    <row r="13" spans="2:5" ht="33.75" customHeight="1" x14ac:dyDescent="0.25">
      <c r="B13" s="52"/>
      <c r="C13" s="61" t="s">
        <v>279</v>
      </c>
      <c r="D13" s="62">
        <v>83</v>
      </c>
      <c r="E13" s="318"/>
    </row>
    <row r="14" spans="2:5" ht="33.75" customHeight="1" x14ac:dyDescent="0.25">
      <c r="B14" s="52"/>
      <c r="C14" s="61" t="s">
        <v>280</v>
      </c>
      <c r="D14" s="62">
        <v>345</v>
      </c>
      <c r="E14" s="318"/>
    </row>
    <row r="15" spans="2:5" ht="27.75" customHeight="1" x14ac:dyDescent="0.25">
      <c r="B15" s="48"/>
      <c r="C15" s="61" t="s">
        <v>281</v>
      </c>
      <c r="D15" s="62">
        <v>117</v>
      </c>
      <c r="E15" s="318"/>
    </row>
    <row r="16" spans="2:5" ht="29.25" customHeight="1" x14ac:dyDescent="0.25">
      <c r="B16" s="52"/>
      <c r="C16" s="61" t="s">
        <v>282</v>
      </c>
      <c r="D16" s="62">
        <v>202</v>
      </c>
      <c r="E16" s="318"/>
    </row>
    <row r="17" spans="2:5" ht="33.75" customHeight="1" x14ac:dyDescent="0.25">
      <c r="B17" s="52"/>
      <c r="C17" s="61" t="s">
        <v>283</v>
      </c>
      <c r="D17" s="62">
        <v>100</v>
      </c>
      <c r="E17" s="318"/>
    </row>
    <row r="18" spans="2:5" ht="33.75" customHeight="1" x14ac:dyDescent="0.25">
      <c r="B18" s="52"/>
      <c r="C18" s="61" t="s">
        <v>284</v>
      </c>
      <c r="D18" s="63">
        <v>1000</v>
      </c>
      <c r="E18" s="319"/>
    </row>
    <row r="19" spans="2:5" ht="33.75" customHeight="1" x14ac:dyDescent="0.25">
      <c r="B19" s="57" t="s">
        <v>122</v>
      </c>
      <c r="C19" s="58" t="s">
        <v>285</v>
      </c>
      <c r="D19" s="59">
        <f>D20+D21+D22+D23+D24+D25+D26</f>
        <v>23000</v>
      </c>
      <c r="E19" s="52"/>
    </row>
    <row r="20" spans="2:5" ht="34.5" customHeight="1" x14ac:dyDescent="0.25">
      <c r="B20" s="48"/>
      <c r="C20" s="61" t="s">
        <v>286</v>
      </c>
      <c r="D20" s="62">
        <v>17020</v>
      </c>
      <c r="E20" s="317" t="s">
        <v>287</v>
      </c>
    </row>
    <row r="21" spans="2:5" ht="34.5" customHeight="1" x14ac:dyDescent="0.25">
      <c r="B21" s="52"/>
      <c r="C21" s="61" t="s">
        <v>288</v>
      </c>
      <c r="D21" s="62">
        <v>160</v>
      </c>
      <c r="E21" s="318"/>
    </row>
    <row r="22" spans="2:5" ht="34.5" customHeight="1" x14ac:dyDescent="0.25">
      <c r="B22" s="52"/>
      <c r="C22" s="61" t="s">
        <v>289</v>
      </c>
      <c r="D22" s="62">
        <v>4000</v>
      </c>
      <c r="E22" s="318"/>
    </row>
    <row r="23" spans="2:5" ht="34.5" customHeight="1" x14ac:dyDescent="0.25">
      <c r="B23" s="52"/>
      <c r="C23" s="61" t="s">
        <v>290</v>
      </c>
      <c r="D23" s="62">
        <v>1600</v>
      </c>
      <c r="E23" s="318"/>
    </row>
    <row r="24" spans="2:5" ht="34.5" customHeight="1" x14ac:dyDescent="0.25">
      <c r="B24" s="52"/>
      <c r="C24" s="61" t="s">
        <v>291</v>
      </c>
      <c r="D24" s="62">
        <v>30</v>
      </c>
      <c r="E24" s="318"/>
    </row>
    <row r="25" spans="2:5" ht="34.5" customHeight="1" x14ac:dyDescent="0.25">
      <c r="B25" s="48"/>
      <c r="C25" s="61" t="s">
        <v>292</v>
      </c>
      <c r="D25" s="62">
        <v>100</v>
      </c>
      <c r="E25" s="318"/>
    </row>
    <row r="26" spans="2:5" ht="34.5" customHeight="1" x14ac:dyDescent="0.25">
      <c r="B26" s="52"/>
      <c r="C26" s="61" t="s">
        <v>293</v>
      </c>
      <c r="D26" s="62">
        <v>90</v>
      </c>
      <c r="E26" s="318"/>
    </row>
    <row r="27" spans="2:5" ht="33.75" customHeight="1" x14ac:dyDescent="0.25">
      <c r="B27" s="57" t="s">
        <v>124</v>
      </c>
      <c r="C27" s="58" t="s">
        <v>125</v>
      </c>
      <c r="D27" s="60">
        <f>SUM(D28:D33)</f>
        <v>1700</v>
      </c>
      <c r="E27" s="52"/>
    </row>
    <row r="28" spans="2:5" ht="34.5" customHeight="1" x14ac:dyDescent="0.25">
      <c r="B28" s="52"/>
      <c r="C28" s="64" t="s">
        <v>294</v>
      </c>
      <c r="D28" s="62">
        <v>553.5</v>
      </c>
      <c r="E28" s="52"/>
    </row>
    <row r="29" spans="2:5" ht="25.5" x14ac:dyDescent="0.25">
      <c r="B29" s="65"/>
      <c r="C29" s="64" t="s">
        <v>295</v>
      </c>
      <c r="D29" s="62">
        <v>971.5</v>
      </c>
      <c r="E29" s="65"/>
    </row>
    <row r="30" spans="2:5" x14ac:dyDescent="0.25">
      <c r="B30" s="65"/>
      <c r="C30" s="64" t="s">
        <v>296</v>
      </c>
      <c r="D30" s="62">
        <v>22</v>
      </c>
      <c r="E30" s="65"/>
    </row>
    <row r="31" spans="2:5" x14ac:dyDescent="0.25">
      <c r="B31" s="65"/>
      <c r="C31" s="64" t="s">
        <v>297</v>
      </c>
      <c r="D31" s="62">
        <v>15</v>
      </c>
      <c r="E31" s="65"/>
    </row>
    <row r="32" spans="2:5" x14ac:dyDescent="0.25">
      <c r="B32" s="65"/>
      <c r="C32" s="66" t="s">
        <v>298</v>
      </c>
      <c r="D32" s="62">
        <v>28</v>
      </c>
      <c r="E32" s="65"/>
    </row>
    <row r="33" spans="2:5" ht="51" x14ac:dyDescent="0.25">
      <c r="B33" s="65"/>
      <c r="C33" s="64" t="s">
        <v>299</v>
      </c>
      <c r="D33" s="62">
        <v>110</v>
      </c>
      <c r="E33" s="65"/>
    </row>
    <row r="34" spans="2:5" ht="33.75" customHeight="1" x14ac:dyDescent="0.25">
      <c r="B34" s="57" t="s">
        <v>126</v>
      </c>
      <c r="C34" s="58" t="s">
        <v>127</v>
      </c>
      <c r="D34" s="60">
        <f>D35+D36+D37+D38+D39+D40</f>
        <v>3890</v>
      </c>
      <c r="E34" s="52"/>
    </row>
    <row r="35" spans="2:5" ht="25.5" customHeight="1" x14ac:dyDescent="0.25">
      <c r="B35" s="65"/>
      <c r="C35" s="64" t="s">
        <v>300</v>
      </c>
      <c r="D35" s="62">
        <v>1460</v>
      </c>
      <c r="E35" s="317" t="s">
        <v>301</v>
      </c>
    </row>
    <row r="36" spans="2:5" x14ac:dyDescent="0.25">
      <c r="B36" s="65"/>
      <c r="C36" s="64" t="s">
        <v>302</v>
      </c>
      <c r="D36" s="63">
        <v>2000</v>
      </c>
      <c r="E36" s="318"/>
    </row>
    <row r="37" spans="2:5" x14ac:dyDescent="0.25">
      <c r="B37" s="65"/>
      <c r="C37" s="64" t="s">
        <v>303</v>
      </c>
      <c r="D37" s="63">
        <v>90</v>
      </c>
      <c r="E37" s="318"/>
    </row>
    <row r="38" spans="2:5" x14ac:dyDescent="0.25">
      <c r="B38" s="65"/>
      <c r="C38" s="64" t="s">
        <v>304</v>
      </c>
      <c r="D38" s="62">
        <v>128</v>
      </c>
      <c r="E38" s="318"/>
    </row>
    <row r="39" spans="2:5" ht="51" x14ac:dyDescent="0.25">
      <c r="B39" s="65"/>
      <c r="C39" s="64" t="s">
        <v>305</v>
      </c>
      <c r="D39" s="62">
        <v>200</v>
      </c>
      <c r="E39" s="318"/>
    </row>
    <row r="40" spans="2:5" x14ac:dyDescent="0.25">
      <c r="B40" s="65"/>
      <c r="C40" s="64" t="s">
        <v>306</v>
      </c>
      <c r="D40" s="62">
        <v>12</v>
      </c>
      <c r="E40" s="318"/>
    </row>
    <row r="41" spans="2:5" ht="33.75" customHeight="1" x14ac:dyDescent="0.25">
      <c r="B41" s="57" t="s">
        <v>128</v>
      </c>
      <c r="C41" s="58" t="s">
        <v>307</v>
      </c>
      <c r="D41" s="60">
        <f>D42+D43</f>
        <v>260</v>
      </c>
      <c r="E41" s="52"/>
    </row>
    <row r="42" spans="2:5" ht="25.5" x14ac:dyDescent="0.25">
      <c r="B42" s="65"/>
      <c r="C42" s="64" t="s">
        <v>308</v>
      </c>
      <c r="D42" s="63">
        <v>170</v>
      </c>
      <c r="E42" s="65"/>
    </row>
    <row r="43" spans="2:5" ht="25.5" x14ac:dyDescent="0.25">
      <c r="B43" s="65"/>
      <c r="C43" s="64" t="s">
        <v>309</v>
      </c>
      <c r="D43" s="63">
        <v>90</v>
      </c>
      <c r="E43" s="65"/>
    </row>
    <row r="44" spans="2:5" ht="33.75" customHeight="1" x14ac:dyDescent="0.25">
      <c r="B44" s="57" t="s">
        <v>130</v>
      </c>
      <c r="C44" s="58" t="s">
        <v>131</v>
      </c>
      <c r="D44" s="60">
        <f>SUM(D45:D51)</f>
        <v>16867</v>
      </c>
      <c r="E44" s="52"/>
    </row>
    <row r="45" spans="2:5" ht="38.25" customHeight="1" x14ac:dyDescent="0.25">
      <c r="B45" s="65"/>
      <c r="C45" s="64" t="s">
        <v>310</v>
      </c>
      <c r="D45" s="62">
        <v>3120</v>
      </c>
      <c r="E45" s="317" t="s">
        <v>311</v>
      </c>
    </row>
    <row r="46" spans="2:5" x14ac:dyDescent="0.25">
      <c r="B46" s="65"/>
      <c r="C46" s="64" t="s">
        <v>312</v>
      </c>
      <c r="D46" s="62">
        <v>1870</v>
      </c>
      <c r="E46" s="318"/>
    </row>
    <row r="47" spans="2:5" x14ac:dyDescent="0.25">
      <c r="B47" s="65"/>
      <c r="C47" s="64" t="s">
        <v>313</v>
      </c>
      <c r="D47" s="62">
        <v>9500</v>
      </c>
      <c r="E47" s="318"/>
    </row>
    <row r="48" spans="2:5" ht="25.5" x14ac:dyDescent="0.25">
      <c r="B48" s="65"/>
      <c r="C48" s="64" t="s">
        <v>314</v>
      </c>
      <c r="D48" s="62">
        <v>39.200000000000003</v>
      </c>
      <c r="E48" s="318"/>
    </row>
    <row r="49" spans="2:5" x14ac:dyDescent="0.25">
      <c r="B49" s="65"/>
      <c r="C49" s="64" t="s">
        <v>315</v>
      </c>
      <c r="D49" s="62">
        <v>37.799999999999997</v>
      </c>
      <c r="E49" s="318"/>
    </row>
    <row r="50" spans="2:5" ht="25.5" x14ac:dyDescent="0.25">
      <c r="B50" s="65"/>
      <c r="C50" s="64" t="s">
        <v>560</v>
      </c>
      <c r="D50" s="62">
        <v>1890</v>
      </c>
      <c r="E50" s="318"/>
    </row>
    <row r="51" spans="2:5" ht="51" x14ac:dyDescent="0.25">
      <c r="B51" s="65"/>
      <c r="C51" s="64" t="s">
        <v>316</v>
      </c>
      <c r="D51" s="62">
        <v>410</v>
      </c>
      <c r="E51" s="319"/>
    </row>
    <row r="52" spans="2:5" ht="33.75" customHeight="1" x14ac:dyDescent="0.25">
      <c r="B52" s="57" t="s">
        <v>137</v>
      </c>
      <c r="C52" s="58" t="s">
        <v>317</v>
      </c>
      <c r="D52" s="60">
        <f>SUM(D53:D57)</f>
        <v>13480</v>
      </c>
      <c r="E52" s="52"/>
    </row>
    <row r="53" spans="2:5" ht="64.5" customHeight="1" x14ac:dyDescent="0.25">
      <c r="B53" s="65"/>
      <c r="C53" s="64" t="s">
        <v>561</v>
      </c>
      <c r="D53" s="62">
        <v>2582</v>
      </c>
      <c r="E53" s="317" t="s">
        <v>562</v>
      </c>
    </row>
    <row r="54" spans="2:5" ht="25.5" x14ac:dyDescent="0.25">
      <c r="B54" s="65"/>
      <c r="C54" s="64" t="s">
        <v>318</v>
      </c>
      <c r="D54" s="62">
        <v>4813</v>
      </c>
      <c r="E54" s="318"/>
    </row>
    <row r="55" spans="2:5" ht="25.5" x14ac:dyDescent="0.25">
      <c r="B55" s="65"/>
      <c r="C55" s="64" t="s">
        <v>319</v>
      </c>
      <c r="D55" s="242">
        <v>2930</v>
      </c>
      <c r="E55" s="318"/>
    </row>
    <row r="56" spans="2:5" ht="25.5" x14ac:dyDescent="0.25">
      <c r="B56" s="65"/>
      <c r="C56" s="64" t="s">
        <v>563</v>
      </c>
      <c r="D56" s="62">
        <v>2420</v>
      </c>
      <c r="E56" s="318"/>
    </row>
    <row r="57" spans="2:5" ht="38.25" x14ac:dyDescent="0.25">
      <c r="B57" s="65"/>
      <c r="C57" s="64" t="s">
        <v>320</v>
      </c>
      <c r="D57" s="62">
        <v>735</v>
      </c>
      <c r="E57" s="318"/>
    </row>
    <row r="58" spans="2:5" ht="33.75" customHeight="1" x14ac:dyDescent="0.25">
      <c r="B58" s="57" t="s">
        <v>145</v>
      </c>
      <c r="C58" s="58" t="s">
        <v>146</v>
      </c>
      <c r="D58" s="60">
        <f>SUM(D59:D64)</f>
        <v>8000</v>
      </c>
      <c r="E58" s="52"/>
    </row>
    <row r="59" spans="2:5" ht="25.5" x14ac:dyDescent="0.25">
      <c r="B59" s="65"/>
      <c r="C59" s="64" t="s">
        <v>321</v>
      </c>
      <c r="D59" s="62">
        <v>5963</v>
      </c>
      <c r="E59" s="65"/>
    </row>
    <row r="60" spans="2:5" x14ac:dyDescent="0.25">
      <c r="B60" s="65"/>
      <c r="C60" s="64" t="s">
        <v>322</v>
      </c>
      <c r="D60" s="62">
        <v>413</v>
      </c>
      <c r="E60" s="65"/>
    </row>
    <row r="61" spans="2:5" ht="38.25" x14ac:dyDescent="0.25">
      <c r="B61" s="65"/>
      <c r="C61" s="64" t="s">
        <v>323</v>
      </c>
      <c r="D61" s="62">
        <v>374</v>
      </c>
      <c r="E61" s="65"/>
    </row>
    <row r="62" spans="2:5" ht="25.5" x14ac:dyDescent="0.25">
      <c r="B62" s="65"/>
      <c r="C62" s="64" t="s">
        <v>324</v>
      </c>
      <c r="D62" s="62">
        <v>900</v>
      </c>
      <c r="E62" s="65"/>
    </row>
    <row r="63" spans="2:5" x14ac:dyDescent="0.25">
      <c r="B63" s="65"/>
      <c r="C63" s="64" t="s">
        <v>325</v>
      </c>
      <c r="D63" s="62">
        <v>100</v>
      </c>
      <c r="E63" s="65"/>
    </row>
    <row r="64" spans="2:5" ht="63.75" x14ac:dyDescent="0.25">
      <c r="B64" s="65"/>
      <c r="C64" s="64" t="s">
        <v>326</v>
      </c>
      <c r="D64" s="62">
        <v>250</v>
      </c>
      <c r="E64" s="65"/>
    </row>
    <row r="65" spans="2:5" ht="33.75" customHeight="1" x14ac:dyDescent="0.25">
      <c r="B65" s="57" t="s">
        <v>150</v>
      </c>
      <c r="C65" s="58" t="s">
        <v>151</v>
      </c>
      <c r="D65" s="60">
        <f>SUM(D66:D72)</f>
        <v>12150</v>
      </c>
      <c r="E65" s="52"/>
    </row>
    <row r="66" spans="2:5" ht="38.25" x14ac:dyDescent="0.25">
      <c r="B66" s="65"/>
      <c r="C66" s="64" t="s">
        <v>327</v>
      </c>
      <c r="D66" s="63">
        <v>3200</v>
      </c>
      <c r="E66" s="65"/>
    </row>
    <row r="67" spans="2:5" ht="51" x14ac:dyDescent="0.25">
      <c r="B67" s="65"/>
      <c r="C67" s="64" t="s">
        <v>328</v>
      </c>
      <c r="D67" s="63">
        <v>7140</v>
      </c>
      <c r="E67" s="65"/>
    </row>
    <row r="68" spans="2:5" ht="25.5" x14ac:dyDescent="0.25">
      <c r="B68" s="65"/>
      <c r="C68" s="64" t="s">
        <v>329</v>
      </c>
      <c r="D68" s="63">
        <v>300</v>
      </c>
      <c r="E68" s="65"/>
    </row>
    <row r="69" spans="2:5" x14ac:dyDescent="0.25">
      <c r="B69" s="65"/>
      <c r="C69" s="64" t="s">
        <v>330</v>
      </c>
      <c r="D69" s="63">
        <v>1054</v>
      </c>
      <c r="E69" s="65"/>
    </row>
    <row r="70" spans="2:5" x14ac:dyDescent="0.25">
      <c r="B70" s="65"/>
      <c r="C70" s="64" t="s">
        <v>331</v>
      </c>
      <c r="D70" s="63">
        <v>36</v>
      </c>
      <c r="E70" s="65"/>
    </row>
    <row r="71" spans="2:5" x14ac:dyDescent="0.25">
      <c r="B71" s="65"/>
      <c r="C71" s="64" t="s">
        <v>332</v>
      </c>
      <c r="D71" s="63">
        <v>120</v>
      </c>
      <c r="E71" s="65"/>
    </row>
    <row r="72" spans="2:5" ht="25.5" x14ac:dyDescent="0.25">
      <c r="B72" s="65"/>
      <c r="C72" s="64" t="s">
        <v>333</v>
      </c>
      <c r="D72" s="63">
        <v>300</v>
      </c>
      <c r="E72" s="65"/>
    </row>
    <row r="73" spans="2:5" ht="33.75" customHeight="1" x14ac:dyDescent="0.25">
      <c r="B73" s="57" t="s">
        <v>152</v>
      </c>
      <c r="C73" s="58" t="s">
        <v>153</v>
      </c>
      <c r="D73" s="60">
        <f>D74+D75+D76+D77+D78+D79+D80+D81+D82</f>
        <v>1240</v>
      </c>
      <c r="E73" s="52"/>
    </row>
    <row r="74" spans="2:5" x14ac:dyDescent="0.25">
      <c r="B74" s="65"/>
      <c r="C74" s="64" t="s">
        <v>334</v>
      </c>
      <c r="D74" s="63">
        <v>300</v>
      </c>
      <c r="E74" s="65"/>
    </row>
    <row r="75" spans="2:5" x14ac:dyDescent="0.25">
      <c r="B75" s="65"/>
      <c r="C75" s="64" t="s">
        <v>335</v>
      </c>
      <c r="D75" s="63">
        <v>90</v>
      </c>
      <c r="E75" s="65"/>
    </row>
    <row r="76" spans="2:5" x14ac:dyDescent="0.25">
      <c r="B76" s="65"/>
      <c r="C76" s="64" t="s">
        <v>336</v>
      </c>
      <c r="D76" s="63">
        <v>90</v>
      </c>
      <c r="E76" s="65"/>
    </row>
    <row r="77" spans="2:5" x14ac:dyDescent="0.25">
      <c r="B77" s="65"/>
      <c r="C77" s="64" t="s">
        <v>337</v>
      </c>
      <c r="D77" s="63">
        <v>90</v>
      </c>
      <c r="E77" s="65"/>
    </row>
    <row r="78" spans="2:5" x14ac:dyDescent="0.25">
      <c r="B78" s="65"/>
      <c r="C78" s="64" t="s">
        <v>338</v>
      </c>
      <c r="D78" s="63">
        <v>270</v>
      </c>
      <c r="E78" s="65"/>
    </row>
    <row r="79" spans="2:5" x14ac:dyDescent="0.25">
      <c r="B79" s="65"/>
      <c r="C79" s="64" t="s">
        <v>339</v>
      </c>
      <c r="D79" s="63">
        <v>90</v>
      </c>
      <c r="E79" s="65"/>
    </row>
    <row r="80" spans="2:5" ht="25.5" x14ac:dyDescent="0.25">
      <c r="B80" s="65"/>
      <c r="C80" s="64" t="s">
        <v>340</v>
      </c>
      <c r="D80" s="63">
        <v>90</v>
      </c>
      <c r="E80" s="65"/>
    </row>
    <row r="81" spans="2:5" x14ac:dyDescent="0.25">
      <c r="B81" s="65"/>
      <c r="C81" s="64" t="s">
        <v>341</v>
      </c>
      <c r="D81" s="63">
        <v>70</v>
      </c>
      <c r="E81" s="65"/>
    </row>
    <row r="82" spans="2:5" ht="51" x14ac:dyDescent="0.25">
      <c r="B82" s="65"/>
      <c r="C82" s="64" t="s">
        <v>342</v>
      </c>
      <c r="D82" s="63">
        <v>150</v>
      </c>
      <c r="E82" s="65"/>
    </row>
    <row r="83" spans="2:5" ht="33.75" customHeight="1" x14ac:dyDescent="0.25">
      <c r="B83" s="57" t="s">
        <v>154</v>
      </c>
      <c r="C83" s="58" t="s">
        <v>155</v>
      </c>
      <c r="D83" s="60">
        <f>SUM(D84:D87)</f>
        <v>7000</v>
      </c>
      <c r="E83" s="52"/>
    </row>
    <row r="84" spans="2:5" x14ac:dyDescent="0.25">
      <c r="B84" s="65"/>
      <c r="C84" s="64" t="s">
        <v>343</v>
      </c>
      <c r="D84" s="62">
        <v>1100</v>
      </c>
      <c r="E84" s="65"/>
    </row>
    <row r="85" spans="2:5" x14ac:dyDescent="0.25">
      <c r="B85" s="65"/>
      <c r="C85" s="64" t="s">
        <v>344</v>
      </c>
      <c r="D85" s="62">
        <v>4600</v>
      </c>
      <c r="E85" s="65"/>
    </row>
    <row r="86" spans="2:5" x14ac:dyDescent="0.25">
      <c r="B86" s="65"/>
      <c r="C86" s="64" t="s">
        <v>345</v>
      </c>
      <c r="D86" s="62">
        <v>100</v>
      </c>
      <c r="E86" s="65"/>
    </row>
    <row r="87" spans="2:5" x14ac:dyDescent="0.25">
      <c r="B87" s="65"/>
      <c r="C87" s="64" t="s">
        <v>346</v>
      </c>
      <c r="D87" s="62">
        <v>1200</v>
      </c>
      <c r="E87" s="65"/>
    </row>
    <row r="88" spans="2:5" ht="33.75" customHeight="1" x14ac:dyDescent="0.25">
      <c r="B88" s="57" t="s">
        <v>159</v>
      </c>
      <c r="C88" s="58" t="s">
        <v>347</v>
      </c>
      <c r="D88" s="60">
        <f>D89+D99+D105+D107+D114+D119+D133+D137+D140+D125+D129</f>
        <v>226393</v>
      </c>
      <c r="E88" s="52"/>
    </row>
    <row r="89" spans="2:5" ht="33.75" customHeight="1" x14ac:dyDescent="0.25">
      <c r="B89" s="57" t="s">
        <v>161</v>
      </c>
      <c r="C89" s="58" t="s">
        <v>348</v>
      </c>
      <c r="D89" s="59">
        <f>SUM(D90:D98)</f>
        <v>27442</v>
      </c>
      <c r="E89" s="52"/>
    </row>
    <row r="90" spans="2:5" ht="15" customHeight="1" x14ac:dyDescent="0.25">
      <c r="B90" s="65"/>
      <c r="C90" s="64" t="s">
        <v>349</v>
      </c>
      <c r="D90" s="62">
        <v>6850</v>
      </c>
      <c r="E90" s="317" t="s">
        <v>350</v>
      </c>
    </row>
    <row r="91" spans="2:5" x14ac:dyDescent="0.25">
      <c r="B91" s="65"/>
      <c r="C91" s="64" t="s">
        <v>351</v>
      </c>
      <c r="D91" s="62">
        <v>88</v>
      </c>
      <c r="E91" s="318"/>
    </row>
    <row r="92" spans="2:5" x14ac:dyDescent="0.25">
      <c r="B92" s="65"/>
      <c r="C92" s="64" t="s">
        <v>352</v>
      </c>
      <c r="D92" s="62">
        <v>151</v>
      </c>
      <c r="E92" s="318"/>
    </row>
    <row r="93" spans="2:5" x14ac:dyDescent="0.25">
      <c r="B93" s="65"/>
      <c r="C93" s="64" t="s">
        <v>353</v>
      </c>
      <c r="D93" s="62">
        <v>662</v>
      </c>
      <c r="E93" s="318"/>
    </row>
    <row r="94" spans="2:5" x14ac:dyDescent="0.25">
      <c r="B94" s="65"/>
      <c r="C94" s="64" t="s">
        <v>354</v>
      </c>
      <c r="D94" s="62">
        <v>2960</v>
      </c>
      <c r="E94" s="318"/>
    </row>
    <row r="95" spans="2:5" ht="25.5" x14ac:dyDescent="0.25">
      <c r="B95" s="65"/>
      <c r="C95" s="64" t="s">
        <v>355</v>
      </c>
      <c r="D95" s="62">
        <v>14850</v>
      </c>
      <c r="E95" s="318"/>
    </row>
    <row r="96" spans="2:5" ht="25.5" x14ac:dyDescent="0.25">
      <c r="B96" s="65"/>
      <c r="C96" s="64" t="s">
        <v>356</v>
      </c>
      <c r="D96" s="62">
        <v>360</v>
      </c>
      <c r="E96" s="318"/>
    </row>
    <row r="97" spans="2:5" ht="25.5" x14ac:dyDescent="0.25">
      <c r="B97" s="65"/>
      <c r="C97" s="64" t="s">
        <v>357</v>
      </c>
      <c r="D97" s="62">
        <v>620.5</v>
      </c>
      <c r="E97" s="319"/>
    </row>
    <row r="98" spans="2:5" x14ac:dyDescent="0.25">
      <c r="B98" s="65"/>
      <c r="C98" s="64" t="s">
        <v>358</v>
      </c>
      <c r="D98" s="62">
        <v>900.5</v>
      </c>
      <c r="E98" s="243"/>
    </row>
    <row r="99" spans="2:5" ht="33.75" customHeight="1" x14ac:dyDescent="0.25">
      <c r="B99" s="57" t="s">
        <v>564</v>
      </c>
      <c r="C99" s="58" t="s">
        <v>164</v>
      </c>
      <c r="D99" s="60">
        <f>SUM(D100:D104)</f>
        <v>14594</v>
      </c>
      <c r="E99" s="52"/>
    </row>
    <row r="100" spans="2:5" ht="15" customHeight="1" x14ac:dyDescent="0.25">
      <c r="B100" s="65"/>
      <c r="C100" s="64" t="s">
        <v>359</v>
      </c>
      <c r="D100" s="63">
        <v>1680</v>
      </c>
      <c r="E100" s="317" t="s">
        <v>360</v>
      </c>
    </row>
    <row r="101" spans="2:5" x14ac:dyDescent="0.25">
      <c r="B101" s="65"/>
      <c r="C101" s="64" t="s">
        <v>361</v>
      </c>
      <c r="D101" s="63">
        <v>810</v>
      </c>
      <c r="E101" s="318"/>
    </row>
    <row r="102" spans="2:5" x14ac:dyDescent="0.25">
      <c r="B102" s="65"/>
      <c r="C102" s="64" t="s">
        <v>362</v>
      </c>
      <c r="D102" s="63">
        <v>11600</v>
      </c>
      <c r="E102" s="318"/>
    </row>
    <row r="103" spans="2:5" x14ac:dyDescent="0.25">
      <c r="B103" s="65"/>
      <c r="C103" s="64" t="s">
        <v>363</v>
      </c>
      <c r="D103" s="63">
        <v>300</v>
      </c>
      <c r="E103" s="318"/>
    </row>
    <row r="104" spans="2:5" ht="25.5" x14ac:dyDescent="0.25">
      <c r="B104" s="65"/>
      <c r="C104" s="64" t="s">
        <v>364</v>
      </c>
      <c r="D104" s="63">
        <v>204</v>
      </c>
      <c r="E104" s="318"/>
    </row>
    <row r="105" spans="2:5" ht="33.75" customHeight="1" x14ac:dyDescent="0.25">
      <c r="B105" s="57" t="s">
        <v>565</v>
      </c>
      <c r="C105" s="58" t="s">
        <v>166</v>
      </c>
      <c r="D105" s="60">
        <f>D106</f>
        <v>2000</v>
      </c>
      <c r="E105" s="52"/>
    </row>
    <row r="106" spans="2:5" ht="25.5" x14ac:dyDescent="0.25">
      <c r="B106" s="65"/>
      <c r="C106" s="64" t="s">
        <v>365</v>
      </c>
      <c r="D106" s="63">
        <v>2000</v>
      </c>
      <c r="E106" s="65"/>
    </row>
    <row r="107" spans="2:5" ht="33.75" customHeight="1" x14ac:dyDescent="0.25">
      <c r="B107" s="57" t="s">
        <v>167</v>
      </c>
      <c r="C107" s="58" t="s">
        <v>168</v>
      </c>
      <c r="D107" s="60">
        <f>SUM(D108:D113)</f>
        <v>36640</v>
      </c>
      <c r="E107" s="52"/>
    </row>
    <row r="108" spans="2:5" x14ac:dyDescent="0.25">
      <c r="B108" s="65"/>
      <c r="C108" s="64" t="s">
        <v>366</v>
      </c>
      <c r="D108" s="63">
        <v>16238</v>
      </c>
      <c r="E108" s="65"/>
    </row>
    <row r="109" spans="2:5" x14ac:dyDescent="0.25">
      <c r="B109" s="65"/>
      <c r="C109" s="64" t="s">
        <v>367</v>
      </c>
      <c r="D109" s="63">
        <v>110</v>
      </c>
      <c r="E109" s="65"/>
    </row>
    <row r="110" spans="2:5" ht="25.5" x14ac:dyDescent="0.25">
      <c r="B110" s="65"/>
      <c r="C110" s="64" t="s">
        <v>368</v>
      </c>
      <c r="D110" s="63">
        <v>19106</v>
      </c>
      <c r="E110" s="65"/>
    </row>
    <row r="111" spans="2:5" x14ac:dyDescent="0.25">
      <c r="B111" s="65"/>
      <c r="C111" s="64" t="s">
        <v>369</v>
      </c>
      <c r="D111" s="63">
        <v>500</v>
      </c>
      <c r="E111" s="65"/>
    </row>
    <row r="112" spans="2:5" x14ac:dyDescent="0.25">
      <c r="B112" s="65"/>
      <c r="C112" s="64" t="s">
        <v>370</v>
      </c>
      <c r="D112" s="63">
        <v>650</v>
      </c>
      <c r="E112" s="65"/>
    </row>
    <row r="113" spans="2:5" x14ac:dyDescent="0.25">
      <c r="B113" s="65"/>
      <c r="C113" s="64" t="s">
        <v>371</v>
      </c>
      <c r="D113" s="63">
        <v>36</v>
      </c>
      <c r="E113" s="65"/>
    </row>
    <row r="114" spans="2:5" ht="33.75" customHeight="1" x14ac:dyDescent="0.25">
      <c r="B114" s="57" t="s">
        <v>169</v>
      </c>
      <c r="C114" s="58" t="s">
        <v>170</v>
      </c>
      <c r="D114" s="60">
        <f>SUM(D115:D118)</f>
        <v>2300</v>
      </c>
      <c r="E114" s="52"/>
    </row>
    <row r="115" spans="2:5" x14ac:dyDescent="0.25">
      <c r="B115" s="65"/>
      <c r="C115" s="64" t="s">
        <v>372</v>
      </c>
      <c r="D115" s="62">
        <v>370</v>
      </c>
      <c r="E115" s="65"/>
    </row>
    <row r="116" spans="2:5" ht="33.75" x14ac:dyDescent="0.25">
      <c r="B116" s="65"/>
      <c r="C116" s="64" t="s">
        <v>566</v>
      </c>
      <c r="D116" s="244">
        <v>500</v>
      </c>
      <c r="E116" s="245" t="s">
        <v>567</v>
      </c>
    </row>
    <row r="117" spans="2:5" x14ac:dyDescent="0.25">
      <c r="B117" s="65"/>
      <c r="C117" s="64" t="s">
        <v>373</v>
      </c>
      <c r="D117" s="244">
        <v>1144</v>
      </c>
      <c r="E117" s="65"/>
    </row>
    <row r="118" spans="2:5" ht="25.5" x14ac:dyDescent="0.25">
      <c r="B118" s="65"/>
      <c r="C118" s="64" t="s">
        <v>364</v>
      </c>
      <c r="D118" s="244">
        <v>286</v>
      </c>
      <c r="E118" s="65"/>
    </row>
    <row r="119" spans="2:5" ht="33.75" customHeight="1" x14ac:dyDescent="0.25">
      <c r="B119" s="57" t="s">
        <v>171</v>
      </c>
      <c r="C119" s="58" t="s">
        <v>172</v>
      </c>
      <c r="D119" s="60">
        <f>D120+D121+D122+D123</f>
        <v>11200</v>
      </c>
      <c r="E119" s="52"/>
    </row>
    <row r="120" spans="2:5" ht="25.5" x14ac:dyDescent="0.25">
      <c r="B120" s="65"/>
      <c r="C120" s="64" t="s">
        <v>374</v>
      </c>
      <c r="D120" s="63">
        <v>70</v>
      </c>
      <c r="E120" s="65"/>
    </row>
    <row r="121" spans="2:5" ht="25.5" x14ac:dyDescent="0.25">
      <c r="B121" s="65"/>
      <c r="C121" s="64" t="s">
        <v>375</v>
      </c>
      <c r="D121" s="63">
        <v>400</v>
      </c>
      <c r="E121" s="65"/>
    </row>
    <row r="122" spans="2:5" ht="38.25" x14ac:dyDescent="0.25">
      <c r="B122" s="65"/>
      <c r="C122" s="64" t="s">
        <v>376</v>
      </c>
      <c r="D122" s="62">
        <v>200</v>
      </c>
      <c r="E122" s="65"/>
    </row>
    <row r="123" spans="2:5" ht="25.5" x14ac:dyDescent="0.25">
      <c r="B123" s="65"/>
      <c r="C123" s="64" t="s">
        <v>377</v>
      </c>
      <c r="D123" s="63">
        <v>10530</v>
      </c>
      <c r="E123" s="65"/>
    </row>
    <row r="124" spans="2:5" ht="25.5" x14ac:dyDescent="0.25">
      <c r="B124" s="65"/>
      <c r="C124" s="64" t="s">
        <v>378</v>
      </c>
      <c r="D124" s="63">
        <v>300</v>
      </c>
      <c r="E124" s="65"/>
    </row>
    <row r="125" spans="2:5" ht="33.75" customHeight="1" x14ac:dyDescent="0.25">
      <c r="B125" s="246" t="s">
        <v>173</v>
      </c>
      <c r="C125" s="58" t="s">
        <v>382</v>
      </c>
      <c r="D125" s="60">
        <f>D126+D127+D128</f>
        <v>101953</v>
      </c>
      <c r="E125" s="317" t="s">
        <v>383</v>
      </c>
    </row>
    <row r="126" spans="2:5" ht="25.5" x14ac:dyDescent="0.25">
      <c r="B126" s="247"/>
      <c r="C126" s="64" t="s">
        <v>384</v>
      </c>
      <c r="D126" s="63">
        <v>81500</v>
      </c>
      <c r="E126" s="318"/>
    </row>
    <row r="127" spans="2:5" ht="15" customHeight="1" x14ac:dyDescent="0.25">
      <c r="B127" s="247"/>
      <c r="C127" s="64" t="s">
        <v>385</v>
      </c>
      <c r="D127" s="63">
        <v>20115</v>
      </c>
      <c r="E127" s="318"/>
    </row>
    <row r="128" spans="2:5" ht="15" customHeight="1" x14ac:dyDescent="0.25">
      <c r="B128" s="247"/>
      <c r="C128" s="64" t="s">
        <v>380</v>
      </c>
      <c r="D128" s="63">
        <v>338</v>
      </c>
      <c r="E128" s="318"/>
    </row>
    <row r="129" spans="2:5" ht="43.5" customHeight="1" x14ac:dyDescent="0.25">
      <c r="B129" s="246" t="s">
        <v>178</v>
      </c>
      <c r="C129" s="58" t="s">
        <v>386</v>
      </c>
      <c r="D129" s="60">
        <f>D130+D131+D132</f>
        <v>7264</v>
      </c>
      <c r="E129" s="318"/>
    </row>
    <row r="130" spans="2:5" ht="25.5" x14ac:dyDescent="0.25">
      <c r="B130" s="247"/>
      <c r="C130" s="64" t="s">
        <v>379</v>
      </c>
      <c r="D130" s="63">
        <v>3780</v>
      </c>
      <c r="E130" s="318"/>
    </row>
    <row r="131" spans="2:5" ht="38.25" x14ac:dyDescent="0.25">
      <c r="B131" s="247"/>
      <c r="C131" s="64" t="s">
        <v>381</v>
      </c>
      <c r="D131" s="63">
        <v>2754</v>
      </c>
      <c r="E131" s="318"/>
    </row>
    <row r="132" spans="2:5" ht="25.5" x14ac:dyDescent="0.25">
      <c r="B132" s="247"/>
      <c r="C132" s="64" t="s">
        <v>387</v>
      </c>
      <c r="D132" s="63">
        <v>730</v>
      </c>
      <c r="E132" s="319"/>
    </row>
    <row r="133" spans="2:5" ht="33.75" customHeight="1" x14ac:dyDescent="0.25">
      <c r="B133" s="246" t="s">
        <v>179</v>
      </c>
      <c r="C133" s="58" t="s">
        <v>180</v>
      </c>
      <c r="D133" s="60">
        <f>SUM(D134:D136)</f>
        <v>21500</v>
      </c>
      <c r="E133" s="52"/>
    </row>
    <row r="134" spans="2:5" ht="51" x14ac:dyDescent="0.25">
      <c r="B134" s="65"/>
      <c r="C134" s="64" t="s">
        <v>388</v>
      </c>
      <c r="D134" s="62">
        <v>19995</v>
      </c>
      <c r="E134" s="65"/>
    </row>
    <row r="135" spans="2:5" ht="25.5" x14ac:dyDescent="0.25">
      <c r="B135" s="65"/>
      <c r="C135" s="64" t="s">
        <v>389</v>
      </c>
      <c r="D135" s="62">
        <v>5</v>
      </c>
      <c r="E135" s="65"/>
    </row>
    <row r="136" spans="2:5" x14ac:dyDescent="0.25">
      <c r="B136" s="65"/>
      <c r="C136" s="64" t="s">
        <v>390</v>
      </c>
      <c r="D136" s="62">
        <v>1500</v>
      </c>
      <c r="E136" s="65"/>
    </row>
    <row r="137" spans="2:5" ht="33.75" customHeight="1" x14ac:dyDescent="0.25">
      <c r="B137" s="57" t="s">
        <v>181</v>
      </c>
      <c r="C137" s="58" t="s">
        <v>182</v>
      </c>
      <c r="D137" s="60">
        <f>SUM(D138:D139)</f>
        <v>1000</v>
      </c>
      <c r="E137" s="52"/>
    </row>
    <row r="138" spans="2:5" x14ac:dyDescent="0.25">
      <c r="B138" s="65"/>
      <c r="C138" s="64" t="s">
        <v>391</v>
      </c>
      <c r="D138" s="63">
        <v>800</v>
      </c>
      <c r="E138" s="65"/>
    </row>
    <row r="139" spans="2:5" x14ac:dyDescent="0.25">
      <c r="B139" s="65"/>
      <c r="C139" s="64" t="s">
        <v>392</v>
      </c>
      <c r="D139" s="63">
        <v>200</v>
      </c>
      <c r="E139" s="65"/>
    </row>
    <row r="140" spans="2:5" s="248" customFormat="1" ht="33.75" customHeight="1" x14ac:dyDescent="0.25">
      <c r="B140" s="57" t="s">
        <v>183</v>
      </c>
      <c r="C140" s="58" t="s">
        <v>184</v>
      </c>
      <c r="D140" s="60">
        <f>D141+D142</f>
        <v>500</v>
      </c>
      <c r="E140" s="249"/>
    </row>
    <row r="141" spans="2:5" s="248" customFormat="1" ht="38.25" x14ac:dyDescent="0.25">
      <c r="B141" s="247"/>
      <c r="C141" s="250" t="s">
        <v>393</v>
      </c>
      <c r="D141" s="251">
        <v>0</v>
      </c>
      <c r="E141" s="252" t="s">
        <v>568</v>
      </c>
    </row>
    <row r="142" spans="2:5" s="248" customFormat="1" x14ac:dyDescent="0.25">
      <c r="B142" s="247"/>
      <c r="C142" s="250" t="s">
        <v>569</v>
      </c>
      <c r="D142" s="251">
        <v>500</v>
      </c>
      <c r="E142" s="247"/>
    </row>
    <row r="143" spans="2:5" ht="33.75" customHeight="1" x14ac:dyDescent="0.25">
      <c r="B143" s="57" t="s">
        <v>185</v>
      </c>
      <c r="C143" s="58" t="s">
        <v>394</v>
      </c>
      <c r="D143" s="60">
        <f>D144</f>
        <v>500</v>
      </c>
      <c r="E143" s="52"/>
    </row>
    <row r="144" spans="2:5" ht="63.75" x14ac:dyDescent="0.25">
      <c r="B144" s="65"/>
      <c r="C144" s="64" t="s">
        <v>395</v>
      </c>
      <c r="D144" s="63">
        <v>500</v>
      </c>
      <c r="E144" s="65"/>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81" customWidth="1"/>
    <col min="2" max="2" width="9.140625" style="181"/>
    <col min="3" max="3" width="41.85546875" style="181" customWidth="1"/>
    <col min="4" max="5" width="7" style="181" customWidth="1"/>
    <col min="6" max="6" width="9.140625" style="181"/>
    <col min="7" max="8" width="0" style="181" hidden="1" customWidth="1"/>
    <col min="9" max="9" width="12.28515625" style="181" customWidth="1"/>
    <col min="10" max="12" width="0" style="181" hidden="1" customWidth="1"/>
    <col min="13" max="13" width="15" style="181" customWidth="1"/>
    <col min="14" max="14" width="6.140625" style="181" customWidth="1"/>
    <col min="15" max="16" width="9.140625" style="181"/>
    <col min="17" max="18" width="0" style="181" hidden="1" customWidth="1"/>
    <col min="19" max="19" width="12.140625" style="181" customWidth="1"/>
    <col min="20" max="22" width="0" style="181" hidden="1" customWidth="1"/>
    <col min="23" max="23" width="13.7109375" style="181" customWidth="1"/>
    <col min="24" max="24" width="6.85546875" style="181" customWidth="1"/>
    <col min="25" max="26" width="9.140625" style="181"/>
    <col min="27" max="28" width="0" style="181" hidden="1" customWidth="1"/>
    <col min="29" max="29" width="11.85546875" style="181" customWidth="1"/>
    <col min="30" max="32" width="0" style="181" hidden="1" customWidth="1"/>
    <col min="33" max="33" width="16.28515625" style="181" customWidth="1"/>
    <col min="34" max="256" width="9.140625" style="181"/>
    <col min="257" max="257" width="4.7109375" style="181" customWidth="1"/>
    <col min="258" max="258" width="9.140625" style="181"/>
    <col min="259" max="259" width="41.85546875" style="181" customWidth="1"/>
    <col min="260" max="261" width="7" style="181" customWidth="1"/>
    <col min="262" max="264" width="9.140625" style="181"/>
    <col min="265" max="265" width="12.28515625" style="181" customWidth="1"/>
    <col min="266" max="268" width="9.140625" style="181"/>
    <col min="269" max="269" width="12" style="181" customWidth="1"/>
    <col min="270" max="512" width="9.140625" style="181"/>
    <col min="513" max="513" width="4.7109375" style="181" customWidth="1"/>
    <col min="514" max="514" width="9.140625" style="181"/>
    <col min="515" max="515" width="41.85546875" style="181" customWidth="1"/>
    <col min="516" max="517" width="7" style="181" customWidth="1"/>
    <col min="518" max="520" width="9.140625" style="181"/>
    <col min="521" max="521" width="12.28515625" style="181" customWidth="1"/>
    <col min="522" max="524" width="9.140625" style="181"/>
    <col min="525" max="525" width="12" style="181" customWidth="1"/>
    <col min="526" max="768" width="9.140625" style="181"/>
    <col min="769" max="769" width="4.7109375" style="181" customWidth="1"/>
    <col min="770" max="770" width="9.140625" style="181"/>
    <col min="771" max="771" width="41.85546875" style="181" customWidth="1"/>
    <col min="772" max="773" width="7" style="181" customWidth="1"/>
    <col min="774" max="776" width="9.140625" style="181"/>
    <col min="777" max="777" width="12.28515625" style="181" customWidth="1"/>
    <col min="778" max="780" width="9.140625" style="181"/>
    <col min="781" max="781" width="12" style="181" customWidth="1"/>
    <col min="782" max="1024" width="9.140625" style="181"/>
    <col min="1025" max="1025" width="4.7109375" style="181" customWidth="1"/>
    <col min="1026" max="1026" width="9.140625" style="181"/>
    <col min="1027" max="1027" width="41.85546875" style="181" customWidth="1"/>
    <col min="1028" max="1029" width="7" style="181" customWidth="1"/>
    <col min="1030" max="1032" width="9.140625" style="181"/>
    <col min="1033" max="1033" width="12.28515625" style="181" customWidth="1"/>
    <col min="1034" max="1036" width="9.140625" style="181"/>
    <col min="1037" max="1037" width="12" style="181" customWidth="1"/>
    <col min="1038" max="1280" width="9.140625" style="181"/>
    <col min="1281" max="1281" width="4.7109375" style="181" customWidth="1"/>
    <col min="1282" max="1282" width="9.140625" style="181"/>
    <col min="1283" max="1283" width="41.85546875" style="181" customWidth="1"/>
    <col min="1284" max="1285" width="7" style="181" customWidth="1"/>
    <col min="1286" max="1288" width="9.140625" style="181"/>
    <col min="1289" max="1289" width="12.28515625" style="181" customWidth="1"/>
    <col min="1290" max="1292" width="9.140625" style="181"/>
    <col min="1293" max="1293" width="12" style="181" customWidth="1"/>
    <col min="1294" max="1536" width="9.140625" style="181"/>
    <col min="1537" max="1537" width="4.7109375" style="181" customWidth="1"/>
    <col min="1538" max="1538" width="9.140625" style="181"/>
    <col min="1539" max="1539" width="41.85546875" style="181" customWidth="1"/>
    <col min="1540" max="1541" width="7" style="181" customWidth="1"/>
    <col min="1542" max="1544" width="9.140625" style="181"/>
    <col min="1545" max="1545" width="12.28515625" style="181" customWidth="1"/>
    <col min="1546" max="1548" width="9.140625" style="181"/>
    <col min="1549" max="1549" width="12" style="181" customWidth="1"/>
    <col min="1550" max="1792" width="9.140625" style="181"/>
    <col min="1793" max="1793" width="4.7109375" style="181" customWidth="1"/>
    <col min="1794" max="1794" width="9.140625" style="181"/>
    <col min="1795" max="1795" width="41.85546875" style="181" customWidth="1"/>
    <col min="1796" max="1797" width="7" style="181" customWidth="1"/>
    <col min="1798" max="1800" width="9.140625" style="181"/>
    <col min="1801" max="1801" width="12.28515625" style="181" customWidth="1"/>
    <col min="1802" max="1804" width="9.140625" style="181"/>
    <col min="1805" max="1805" width="12" style="181" customWidth="1"/>
    <col min="1806" max="2048" width="9.140625" style="181"/>
    <col min="2049" max="2049" width="4.7109375" style="181" customWidth="1"/>
    <col min="2050" max="2050" width="9.140625" style="181"/>
    <col min="2051" max="2051" width="41.85546875" style="181" customWidth="1"/>
    <col min="2052" max="2053" width="7" style="181" customWidth="1"/>
    <col min="2054" max="2056" width="9.140625" style="181"/>
    <col min="2057" max="2057" width="12.28515625" style="181" customWidth="1"/>
    <col min="2058" max="2060" width="9.140625" style="181"/>
    <col min="2061" max="2061" width="12" style="181" customWidth="1"/>
    <col min="2062" max="2304" width="9.140625" style="181"/>
    <col min="2305" max="2305" width="4.7109375" style="181" customWidth="1"/>
    <col min="2306" max="2306" width="9.140625" style="181"/>
    <col min="2307" max="2307" width="41.85546875" style="181" customWidth="1"/>
    <col min="2308" max="2309" width="7" style="181" customWidth="1"/>
    <col min="2310" max="2312" width="9.140625" style="181"/>
    <col min="2313" max="2313" width="12.28515625" style="181" customWidth="1"/>
    <col min="2314" max="2316" width="9.140625" style="181"/>
    <col min="2317" max="2317" width="12" style="181" customWidth="1"/>
    <col min="2318" max="2560" width="9.140625" style="181"/>
    <col min="2561" max="2561" width="4.7109375" style="181" customWidth="1"/>
    <col min="2562" max="2562" width="9.140625" style="181"/>
    <col min="2563" max="2563" width="41.85546875" style="181" customWidth="1"/>
    <col min="2564" max="2565" width="7" style="181" customWidth="1"/>
    <col min="2566" max="2568" width="9.140625" style="181"/>
    <col min="2569" max="2569" width="12.28515625" style="181" customWidth="1"/>
    <col min="2570" max="2572" width="9.140625" style="181"/>
    <col min="2573" max="2573" width="12" style="181" customWidth="1"/>
    <col min="2574" max="2816" width="9.140625" style="181"/>
    <col min="2817" max="2817" width="4.7109375" style="181" customWidth="1"/>
    <col min="2818" max="2818" width="9.140625" style="181"/>
    <col min="2819" max="2819" width="41.85546875" style="181" customWidth="1"/>
    <col min="2820" max="2821" width="7" style="181" customWidth="1"/>
    <col min="2822" max="2824" width="9.140625" style="181"/>
    <col min="2825" max="2825" width="12.28515625" style="181" customWidth="1"/>
    <col min="2826" max="2828" width="9.140625" style="181"/>
    <col min="2829" max="2829" width="12" style="181" customWidth="1"/>
    <col min="2830" max="3072" width="9.140625" style="181"/>
    <col min="3073" max="3073" width="4.7109375" style="181" customWidth="1"/>
    <col min="3074" max="3074" width="9.140625" style="181"/>
    <col min="3075" max="3075" width="41.85546875" style="181" customWidth="1"/>
    <col min="3076" max="3077" width="7" style="181" customWidth="1"/>
    <col min="3078" max="3080" width="9.140625" style="181"/>
    <col min="3081" max="3081" width="12.28515625" style="181" customWidth="1"/>
    <col min="3082" max="3084" width="9.140625" style="181"/>
    <col min="3085" max="3085" width="12" style="181" customWidth="1"/>
    <col min="3086" max="3328" width="9.140625" style="181"/>
    <col min="3329" max="3329" width="4.7109375" style="181" customWidth="1"/>
    <col min="3330" max="3330" width="9.140625" style="181"/>
    <col min="3331" max="3331" width="41.85546875" style="181" customWidth="1"/>
    <col min="3332" max="3333" width="7" style="181" customWidth="1"/>
    <col min="3334" max="3336" width="9.140625" style="181"/>
    <col min="3337" max="3337" width="12.28515625" style="181" customWidth="1"/>
    <col min="3338" max="3340" width="9.140625" style="181"/>
    <col min="3341" max="3341" width="12" style="181" customWidth="1"/>
    <col min="3342" max="3584" width="9.140625" style="181"/>
    <col min="3585" max="3585" width="4.7109375" style="181" customWidth="1"/>
    <col min="3586" max="3586" width="9.140625" style="181"/>
    <col min="3587" max="3587" width="41.85546875" style="181" customWidth="1"/>
    <col min="3588" max="3589" width="7" style="181" customWidth="1"/>
    <col min="3590" max="3592" width="9.140625" style="181"/>
    <col min="3593" max="3593" width="12.28515625" style="181" customWidth="1"/>
    <col min="3594" max="3596" width="9.140625" style="181"/>
    <col min="3597" max="3597" width="12" style="181" customWidth="1"/>
    <col min="3598" max="3840" width="9.140625" style="181"/>
    <col min="3841" max="3841" width="4.7109375" style="181" customWidth="1"/>
    <col min="3842" max="3842" width="9.140625" style="181"/>
    <col min="3843" max="3843" width="41.85546875" style="181" customWidth="1"/>
    <col min="3844" max="3845" width="7" style="181" customWidth="1"/>
    <col min="3846" max="3848" width="9.140625" style="181"/>
    <col min="3849" max="3849" width="12.28515625" style="181" customWidth="1"/>
    <col min="3850" max="3852" width="9.140625" style="181"/>
    <col min="3853" max="3853" width="12" style="181" customWidth="1"/>
    <col min="3854" max="4096" width="9.140625" style="181"/>
    <col min="4097" max="4097" width="4.7109375" style="181" customWidth="1"/>
    <col min="4098" max="4098" width="9.140625" style="181"/>
    <col min="4099" max="4099" width="41.85546875" style="181" customWidth="1"/>
    <col min="4100" max="4101" width="7" style="181" customWidth="1"/>
    <col min="4102" max="4104" width="9.140625" style="181"/>
    <col min="4105" max="4105" width="12.28515625" style="181" customWidth="1"/>
    <col min="4106" max="4108" width="9.140625" style="181"/>
    <col min="4109" max="4109" width="12" style="181" customWidth="1"/>
    <col min="4110" max="4352" width="9.140625" style="181"/>
    <col min="4353" max="4353" width="4.7109375" style="181" customWidth="1"/>
    <col min="4354" max="4354" width="9.140625" style="181"/>
    <col min="4355" max="4355" width="41.85546875" style="181" customWidth="1"/>
    <col min="4356" max="4357" width="7" style="181" customWidth="1"/>
    <col min="4358" max="4360" width="9.140625" style="181"/>
    <col min="4361" max="4361" width="12.28515625" style="181" customWidth="1"/>
    <col min="4362" max="4364" width="9.140625" style="181"/>
    <col min="4365" max="4365" width="12" style="181" customWidth="1"/>
    <col min="4366" max="4608" width="9.140625" style="181"/>
    <col min="4609" max="4609" width="4.7109375" style="181" customWidth="1"/>
    <col min="4610" max="4610" width="9.140625" style="181"/>
    <col min="4611" max="4611" width="41.85546875" style="181" customWidth="1"/>
    <col min="4612" max="4613" width="7" style="181" customWidth="1"/>
    <col min="4614" max="4616" width="9.140625" style="181"/>
    <col min="4617" max="4617" width="12.28515625" style="181" customWidth="1"/>
    <col min="4618" max="4620" width="9.140625" style="181"/>
    <col min="4621" max="4621" width="12" style="181" customWidth="1"/>
    <col min="4622" max="4864" width="9.140625" style="181"/>
    <col min="4865" max="4865" width="4.7109375" style="181" customWidth="1"/>
    <col min="4866" max="4866" width="9.140625" style="181"/>
    <col min="4867" max="4867" width="41.85546875" style="181" customWidth="1"/>
    <col min="4868" max="4869" width="7" style="181" customWidth="1"/>
    <col min="4870" max="4872" width="9.140625" style="181"/>
    <col min="4873" max="4873" width="12.28515625" style="181" customWidth="1"/>
    <col min="4874" max="4876" width="9.140625" style="181"/>
    <col min="4877" max="4877" width="12" style="181" customWidth="1"/>
    <col min="4878" max="5120" width="9.140625" style="181"/>
    <col min="5121" max="5121" width="4.7109375" style="181" customWidth="1"/>
    <col min="5122" max="5122" width="9.140625" style="181"/>
    <col min="5123" max="5123" width="41.85546875" style="181" customWidth="1"/>
    <col min="5124" max="5125" width="7" style="181" customWidth="1"/>
    <col min="5126" max="5128" width="9.140625" style="181"/>
    <col min="5129" max="5129" width="12.28515625" style="181" customWidth="1"/>
    <col min="5130" max="5132" width="9.140625" style="181"/>
    <col min="5133" max="5133" width="12" style="181" customWidth="1"/>
    <col min="5134" max="5376" width="9.140625" style="181"/>
    <col min="5377" max="5377" width="4.7109375" style="181" customWidth="1"/>
    <col min="5378" max="5378" width="9.140625" style="181"/>
    <col min="5379" max="5379" width="41.85546875" style="181" customWidth="1"/>
    <col min="5380" max="5381" width="7" style="181" customWidth="1"/>
    <col min="5382" max="5384" width="9.140625" style="181"/>
    <col min="5385" max="5385" width="12.28515625" style="181" customWidth="1"/>
    <col min="5386" max="5388" width="9.140625" style="181"/>
    <col min="5389" max="5389" width="12" style="181" customWidth="1"/>
    <col min="5390" max="5632" width="9.140625" style="181"/>
    <col min="5633" max="5633" width="4.7109375" style="181" customWidth="1"/>
    <col min="5634" max="5634" width="9.140625" style="181"/>
    <col min="5635" max="5635" width="41.85546875" style="181" customWidth="1"/>
    <col min="5636" max="5637" width="7" style="181" customWidth="1"/>
    <col min="5638" max="5640" width="9.140625" style="181"/>
    <col min="5641" max="5641" width="12.28515625" style="181" customWidth="1"/>
    <col min="5642" max="5644" width="9.140625" style="181"/>
    <col min="5645" max="5645" width="12" style="181" customWidth="1"/>
    <col min="5646" max="5888" width="9.140625" style="181"/>
    <col min="5889" max="5889" width="4.7109375" style="181" customWidth="1"/>
    <col min="5890" max="5890" width="9.140625" style="181"/>
    <col min="5891" max="5891" width="41.85546875" style="181" customWidth="1"/>
    <col min="5892" max="5893" width="7" style="181" customWidth="1"/>
    <col min="5894" max="5896" width="9.140625" style="181"/>
    <col min="5897" max="5897" width="12.28515625" style="181" customWidth="1"/>
    <col min="5898" max="5900" width="9.140625" style="181"/>
    <col min="5901" max="5901" width="12" style="181" customWidth="1"/>
    <col min="5902" max="6144" width="9.140625" style="181"/>
    <col min="6145" max="6145" width="4.7109375" style="181" customWidth="1"/>
    <col min="6146" max="6146" width="9.140625" style="181"/>
    <col min="6147" max="6147" width="41.85546875" style="181" customWidth="1"/>
    <col min="6148" max="6149" width="7" style="181" customWidth="1"/>
    <col min="6150" max="6152" width="9.140625" style="181"/>
    <col min="6153" max="6153" width="12.28515625" style="181" customWidth="1"/>
    <col min="6154" max="6156" width="9.140625" style="181"/>
    <col min="6157" max="6157" width="12" style="181" customWidth="1"/>
    <col min="6158" max="6400" width="9.140625" style="181"/>
    <col min="6401" max="6401" width="4.7109375" style="181" customWidth="1"/>
    <col min="6402" max="6402" width="9.140625" style="181"/>
    <col min="6403" max="6403" width="41.85546875" style="181" customWidth="1"/>
    <col min="6404" max="6405" width="7" style="181" customWidth="1"/>
    <col min="6406" max="6408" width="9.140625" style="181"/>
    <col min="6409" max="6409" width="12.28515625" style="181" customWidth="1"/>
    <col min="6410" max="6412" width="9.140625" style="181"/>
    <col min="6413" max="6413" width="12" style="181" customWidth="1"/>
    <col min="6414" max="6656" width="9.140625" style="181"/>
    <col min="6657" max="6657" width="4.7109375" style="181" customWidth="1"/>
    <col min="6658" max="6658" width="9.140625" style="181"/>
    <col min="6659" max="6659" width="41.85546875" style="181" customWidth="1"/>
    <col min="6660" max="6661" width="7" style="181" customWidth="1"/>
    <col min="6662" max="6664" width="9.140625" style="181"/>
    <col min="6665" max="6665" width="12.28515625" style="181" customWidth="1"/>
    <col min="6666" max="6668" width="9.140625" style="181"/>
    <col min="6669" max="6669" width="12" style="181" customWidth="1"/>
    <col min="6670" max="6912" width="9.140625" style="181"/>
    <col min="6913" max="6913" width="4.7109375" style="181" customWidth="1"/>
    <col min="6914" max="6914" width="9.140625" style="181"/>
    <col min="6915" max="6915" width="41.85546875" style="181" customWidth="1"/>
    <col min="6916" max="6917" width="7" style="181" customWidth="1"/>
    <col min="6918" max="6920" width="9.140625" style="181"/>
    <col min="6921" max="6921" width="12.28515625" style="181" customWidth="1"/>
    <col min="6922" max="6924" width="9.140625" style="181"/>
    <col min="6925" max="6925" width="12" style="181" customWidth="1"/>
    <col min="6926" max="7168" width="9.140625" style="181"/>
    <col min="7169" max="7169" width="4.7109375" style="181" customWidth="1"/>
    <col min="7170" max="7170" width="9.140625" style="181"/>
    <col min="7171" max="7171" width="41.85546875" style="181" customWidth="1"/>
    <col min="7172" max="7173" width="7" style="181" customWidth="1"/>
    <col min="7174" max="7176" width="9.140625" style="181"/>
    <col min="7177" max="7177" width="12.28515625" style="181" customWidth="1"/>
    <col min="7178" max="7180" width="9.140625" style="181"/>
    <col min="7181" max="7181" width="12" style="181" customWidth="1"/>
    <col min="7182" max="7424" width="9.140625" style="181"/>
    <col min="7425" max="7425" width="4.7109375" style="181" customWidth="1"/>
    <col min="7426" max="7426" width="9.140625" style="181"/>
    <col min="7427" max="7427" width="41.85546875" style="181" customWidth="1"/>
    <col min="7428" max="7429" width="7" style="181" customWidth="1"/>
    <col min="7430" max="7432" width="9.140625" style="181"/>
    <col min="7433" max="7433" width="12.28515625" style="181" customWidth="1"/>
    <col min="7434" max="7436" width="9.140625" style="181"/>
    <col min="7437" max="7437" width="12" style="181" customWidth="1"/>
    <col min="7438" max="7680" width="9.140625" style="181"/>
    <col min="7681" max="7681" width="4.7109375" style="181" customWidth="1"/>
    <col min="7682" max="7682" width="9.140625" style="181"/>
    <col min="7683" max="7683" width="41.85546875" style="181" customWidth="1"/>
    <col min="7684" max="7685" width="7" style="181" customWidth="1"/>
    <col min="7686" max="7688" width="9.140625" style="181"/>
    <col min="7689" max="7689" width="12.28515625" style="181" customWidth="1"/>
    <col min="7690" max="7692" width="9.140625" style="181"/>
    <col min="7693" max="7693" width="12" style="181" customWidth="1"/>
    <col min="7694" max="7936" width="9.140625" style="181"/>
    <col min="7937" max="7937" width="4.7109375" style="181" customWidth="1"/>
    <col min="7938" max="7938" width="9.140625" style="181"/>
    <col min="7939" max="7939" width="41.85546875" style="181" customWidth="1"/>
    <col min="7940" max="7941" width="7" style="181" customWidth="1"/>
    <col min="7942" max="7944" width="9.140625" style="181"/>
    <col min="7945" max="7945" width="12.28515625" style="181" customWidth="1"/>
    <col min="7946" max="7948" width="9.140625" style="181"/>
    <col min="7949" max="7949" width="12" style="181" customWidth="1"/>
    <col min="7950" max="8192" width="9.140625" style="181"/>
    <col min="8193" max="8193" width="4.7109375" style="181" customWidth="1"/>
    <col min="8194" max="8194" width="9.140625" style="181"/>
    <col min="8195" max="8195" width="41.85546875" style="181" customWidth="1"/>
    <col min="8196" max="8197" width="7" style="181" customWidth="1"/>
    <col min="8198" max="8200" width="9.140625" style="181"/>
    <col min="8201" max="8201" width="12.28515625" style="181" customWidth="1"/>
    <col min="8202" max="8204" width="9.140625" style="181"/>
    <col min="8205" max="8205" width="12" style="181" customWidth="1"/>
    <col min="8206" max="8448" width="9.140625" style="181"/>
    <col min="8449" max="8449" width="4.7109375" style="181" customWidth="1"/>
    <col min="8450" max="8450" width="9.140625" style="181"/>
    <col min="8451" max="8451" width="41.85546875" style="181" customWidth="1"/>
    <col min="8452" max="8453" width="7" style="181" customWidth="1"/>
    <col min="8454" max="8456" width="9.140625" style="181"/>
    <col min="8457" max="8457" width="12.28515625" style="181" customWidth="1"/>
    <col min="8458" max="8460" width="9.140625" style="181"/>
    <col min="8461" max="8461" width="12" style="181" customWidth="1"/>
    <col min="8462" max="8704" width="9.140625" style="181"/>
    <col min="8705" max="8705" width="4.7109375" style="181" customWidth="1"/>
    <col min="8706" max="8706" width="9.140625" style="181"/>
    <col min="8707" max="8707" width="41.85546875" style="181" customWidth="1"/>
    <col min="8708" max="8709" width="7" style="181" customWidth="1"/>
    <col min="8710" max="8712" width="9.140625" style="181"/>
    <col min="8713" max="8713" width="12.28515625" style="181" customWidth="1"/>
    <col min="8714" max="8716" width="9.140625" style="181"/>
    <col min="8717" max="8717" width="12" style="181" customWidth="1"/>
    <col min="8718" max="8960" width="9.140625" style="181"/>
    <col min="8961" max="8961" width="4.7109375" style="181" customWidth="1"/>
    <col min="8962" max="8962" width="9.140625" style="181"/>
    <col min="8963" max="8963" width="41.85546875" style="181" customWidth="1"/>
    <col min="8964" max="8965" width="7" style="181" customWidth="1"/>
    <col min="8966" max="8968" width="9.140625" style="181"/>
    <col min="8969" max="8969" width="12.28515625" style="181" customWidth="1"/>
    <col min="8970" max="8972" width="9.140625" style="181"/>
    <col min="8973" max="8973" width="12" style="181" customWidth="1"/>
    <col min="8974" max="9216" width="9.140625" style="181"/>
    <col min="9217" max="9217" width="4.7109375" style="181" customWidth="1"/>
    <col min="9218" max="9218" width="9.140625" style="181"/>
    <col min="9219" max="9219" width="41.85546875" style="181" customWidth="1"/>
    <col min="9220" max="9221" width="7" style="181" customWidth="1"/>
    <col min="9222" max="9224" width="9.140625" style="181"/>
    <col min="9225" max="9225" width="12.28515625" style="181" customWidth="1"/>
    <col min="9226" max="9228" width="9.140625" style="181"/>
    <col min="9229" max="9229" width="12" style="181" customWidth="1"/>
    <col min="9230" max="9472" width="9.140625" style="181"/>
    <col min="9473" max="9473" width="4.7109375" style="181" customWidth="1"/>
    <col min="9474" max="9474" width="9.140625" style="181"/>
    <col min="9475" max="9475" width="41.85546875" style="181" customWidth="1"/>
    <col min="9476" max="9477" width="7" style="181" customWidth="1"/>
    <col min="9478" max="9480" width="9.140625" style="181"/>
    <col min="9481" max="9481" width="12.28515625" style="181" customWidth="1"/>
    <col min="9482" max="9484" width="9.140625" style="181"/>
    <col min="9485" max="9485" width="12" style="181" customWidth="1"/>
    <col min="9486" max="9728" width="9.140625" style="181"/>
    <col min="9729" max="9729" width="4.7109375" style="181" customWidth="1"/>
    <col min="9730" max="9730" width="9.140625" style="181"/>
    <col min="9731" max="9731" width="41.85546875" style="181" customWidth="1"/>
    <col min="9732" max="9733" width="7" style="181" customWidth="1"/>
    <col min="9734" max="9736" width="9.140625" style="181"/>
    <col min="9737" max="9737" width="12.28515625" style="181" customWidth="1"/>
    <col min="9738" max="9740" width="9.140625" style="181"/>
    <col min="9741" max="9741" width="12" style="181" customWidth="1"/>
    <col min="9742" max="9984" width="9.140625" style="181"/>
    <col min="9985" max="9985" width="4.7109375" style="181" customWidth="1"/>
    <col min="9986" max="9986" width="9.140625" style="181"/>
    <col min="9987" max="9987" width="41.85546875" style="181" customWidth="1"/>
    <col min="9988" max="9989" width="7" style="181" customWidth="1"/>
    <col min="9990" max="9992" width="9.140625" style="181"/>
    <col min="9993" max="9993" width="12.28515625" style="181" customWidth="1"/>
    <col min="9994" max="9996" width="9.140625" style="181"/>
    <col min="9997" max="9997" width="12" style="181" customWidth="1"/>
    <col min="9998" max="10240" width="9.140625" style="181"/>
    <col min="10241" max="10241" width="4.7109375" style="181" customWidth="1"/>
    <col min="10242" max="10242" width="9.140625" style="181"/>
    <col min="10243" max="10243" width="41.85546875" style="181" customWidth="1"/>
    <col min="10244" max="10245" width="7" style="181" customWidth="1"/>
    <col min="10246" max="10248" width="9.140625" style="181"/>
    <col min="10249" max="10249" width="12.28515625" style="181" customWidth="1"/>
    <col min="10250" max="10252" width="9.140625" style="181"/>
    <col min="10253" max="10253" width="12" style="181" customWidth="1"/>
    <col min="10254" max="10496" width="9.140625" style="181"/>
    <col min="10497" max="10497" width="4.7109375" style="181" customWidth="1"/>
    <col min="10498" max="10498" width="9.140625" style="181"/>
    <col min="10499" max="10499" width="41.85546875" style="181" customWidth="1"/>
    <col min="10500" max="10501" width="7" style="181" customWidth="1"/>
    <col min="10502" max="10504" width="9.140625" style="181"/>
    <col min="10505" max="10505" width="12.28515625" style="181" customWidth="1"/>
    <col min="10506" max="10508" width="9.140625" style="181"/>
    <col min="10509" max="10509" width="12" style="181" customWidth="1"/>
    <col min="10510" max="10752" width="9.140625" style="181"/>
    <col min="10753" max="10753" width="4.7109375" style="181" customWidth="1"/>
    <col min="10754" max="10754" width="9.140625" style="181"/>
    <col min="10755" max="10755" width="41.85546875" style="181" customWidth="1"/>
    <col min="10756" max="10757" width="7" style="181" customWidth="1"/>
    <col min="10758" max="10760" width="9.140625" style="181"/>
    <col min="10761" max="10761" width="12.28515625" style="181" customWidth="1"/>
    <col min="10762" max="10764" width="9.140625" style="181"/>
    <col min="10765" max="10765" width="12" style="181" customWidth="1"/>
    <col min="10766" max="11008" width="9.140625" style="181"/>
    <col min="11009" max="11009" width="4.7109375" style="181" customWidth="1"/>
    <col min="11010" max="11010" width="9.140625" style="181"/>
    <col min="11011" max="11011" width="41.85546875" style="181" customWidth="1"/>
    <col min="11012" max="11013" width="7" style="181" customWidth="1"/>
    <col min="11014" max="11016" width="9.140625" style="181"/>
    <col min="11017" max="11017" width="12.28515625" style="181" customWidth="1"/>
    <col min="11018" max="11020" width="9.140625" style="181"/>
    <col min="11021" max="11021" width="12" style="181" customWidth="1"/>
    <col min="11022" max="11264" width="9.140625" style="181"/>
    <col min="11265" max="11265" width="4.7109375" style="181" customWidth="1"/>
    <col min="11266" max="11266" width="9.140625" style="181"/>
    <col min="11267" max="11267" width="41.85546875" style="181" customWidth="1"/>
    <col min="11268" max="11269" width="7" style="181" customWidth="1"/>
    <col min="11270" max="11272" width="9.140625" style="181"/>
    <col min="11273" max="11273" width="12.28515625" style="181" customWidth="1"/>
    <col min="11274" max="11276" width="9.140625" style="181"/>
    <col min="11277" max="11277" width="12" style="181" customWidth="1"/>
    <col min="11278" max="11520" width="9.140625" style="181"/>
    <col min="11521" max="11521" width="4.7109375" style="181" customWidth="1"/>
    <col min="11522" max="11522" width="9.140625" style="181"/>
    <col min="11523" max="11523" width="41.85546875" style="181" customWidth="1"/>
    <col min="11524" max="11525" width="7" style="181" customWidth="1"/>
    <col min="11526" max="11528" width="9.140625" style="181"/>
    <col min="11529" max="11529" width="12.28515625" style="181" customWidth="1"/>
    <col min="11530" max="11532" width="9.140625" style="181"/>
    <col min="11533" max="11533" width="12" style="181" customWidth="1"/>
    <col min="11534" max="11776" width="9.140625" style="181"/>
    <col min="11777" max="11777" width="4.7109375" style="181" customWidth="1"/>
    <col min="11778" max="11778" width="9.140625" style="181"/>
    <col min="11779" max="11779" width="41.85546875" style="181" customWidth="1"/>
    <col min="11780" max="11781" width="7" style="181" customWidth="1"/>
    <col min="11782" max="11784" width="9.140625" style="181"/>
    <col min="11785" max="11785" width="12.28515625" style="181" customWidth="1"/>
    <col min="11786" max="11788" width="9.140625" style="181"/>
    <col min="11789" max="11789" width="12" style="181" customWidth="1"/>
    <col min="11790" max="12032" width="9.140625" style="181"/>
    <col min="12033" max="12033" width="4.7109375" style="181" customWidth="1"/>
    <col min="12034" max="12034" width="9.140625" style="181"/>
    <col min="12035" max="12035" width="41.85546875" style="181" customWidth="1"/>
    <col min="12036" max="12037" width="7" style="181" customWidth="1"/>
    <col min="12038" max="12040" width="9.140625" style="181"/>
    <col min="12041" max="12041" width="12.28515625" style="181" customWidth="1"/>
    <col min="12042" max="12044" width="9.140625" style="181"/>
    <col min="12045" max="12045" width="12" style="181" customWidth="1"/>
    <col min="12046" max="12288" width="9.140625" style="181"/>
    <col min="12289" max="12289" width="4.7109375" style="181" customWidth="1"/>
    <col min="12290" max="12290" width="9.140625" style="181"/>
    <col min="12291" max="12291" width="41.85546875" style="181" customWidth="1"/>
    <col min="12292" max="12293" width="7" style="181" customWidth="1"/>
    <col min="12294" max="12296" width="9.140625" style="181"/>
    <col min="12297" max="12297" width="12.28515625" style="181" customWidth="1"/>
    <col min="12298" max="12300" width="9.140625" style="181"/>
    <col min="12301" max="12301" width="12" style="181" customWidth="1"/>
    <col min="12302" max="12544" width="9.140625" style="181"/>
    <col min="12545" max="12545" width="4.7109375" style="181" customWidth="1"/>
    <col min="12546" max="12546" width="9.140625" style="181"/>
    <col min="12547" max="12547" width="41.85546875" style="181" customWidth="1"/>
    <col min="12548" max="12549" width="7" style="181" customWidth="1"/>
    <col min="12550" max="12552" width="9.140625" style="181"/>
    <col min="12553" max="12553" width="12.28515625" style="181" customWidth="1"/>
    <col min="12554" max="12556" width="9.140625" style="181"/>
    <col min="12557" max="12557" width="12" style="181" customWidth="1"/>
    <col min="12558" max="12800" width="9.140625" style="181"/>
    <col min="12801" max="12801" width="4.7109375" style="181" customWidth="1"/>
    <col min="12802" max="12802" width="9.140625" style="181"/>
    <col min="12803" max="12803" width="41.85546875" style="181" customWidth="1"/>
    <col min="12804" max="12805" width="7" style="181" customWidth="1"/>
    <col min="12806" max="12808" width="9.140625" style="181"/>
    <col min="12809" max="12809" width="12.28515625" style="181" customWidth="1"/>
    <col min="12810" max="12812" width="9.140625" style="181"/>
    <col min="12813" max="12813" width="12" style="181" customWidth="1"/>
    <col min="12814" max="13056" width="9.140625" style="181"/>
    <col min="13057" max="13057" width="4.7109375" style="181" customWidth="1"/>
    <col min="13058" max="13058" width="9.140625" style="181"/>
    <col min="13059" max="13059" width="41.85546875" style="181" customWidth="1"/>
    <col min="13060" max="13061" width="7" style="181" customWidth="1"/>
    <col min="13062" max="13064" width="9.140625" style="181"/>
    <col min="13065" max="13065" width="12.28515625" style="181" customWidth="1"/>
    <col min="13066" max="13068" width="9.140625" style="181"/>
    <col min="13069" max="13069" width="12" style="181" customWidth="1"/>
    <col min="13070" max="13312" width="9.140625" style="181"/>
    <col min="13313" max="13313" width="4.7109375" style="181" customWidth="1"/>
    <col min="13314" max="13314" width="9.140625" style="181"/>
    <col min="13315" max="13315" width="41.85546875" style="181" customWidth="1"/>
    <col min="13316" max="13317" width="7" style="181" customWidth="1"/>
    <col min="13318" max="13320" width="9.140625" style="181"/>
    <col min="13321" max="13321" width="12.28515625" style="181" customWidth="1"/>
    <col min="13322" max="13324" width="9.140625" style="181"/>
    <col min="13325" max="13325" width="12" style="181" customWidth="1"/>
    <col min="13326" max="13568" width="9.140625" style="181"/>
    <col min="13569" max="13569" width="4.7109375" style="181" customWidth="1"/>
    <col min="13570" max="13570" width="9.140625" style="181"/>
    <col min="13571" max="13571" width="41.85546875" style="181" customWidth="1"/>
    <col min="13572" max="13573" width="7" style="181" customWidth="1"/>
    <col min="13574" max="13576" width="9.140625" style="181"/>
    <col min="13577" max="13577" width="12.28515625" style="181" customWidth="1"/>
    <col min="13578" max="13580" width="9.140625" style="181"/>
    <col min="13581" max="13581" width="12" style="181" customWidth="1"/>
    <col min="13582" max="13824" width="9.140625" style="181"/>
    <col min="13825" max="13825" width="4.7109375" style="181" customWidth="1"/>
    <col min="13826" max="13826" width="9.140625" style="181"/>
    <col min="13827" max="13827" width="41.85546875" style="181" customWidth="1"/>
    <col min="13828" max="13829" width="7" style="181" customWidth="1"/>
    <col min="13830" max="13832" width="9.140625" style="181"/>
    <col min="13833" max="13833" width="12.28515625" style="181" customWidth="1"/>
    <col min="13834" max="13836" width="9.140625" style="181"/>
    <col min="13837" max="13837" width="12" style="181" customWidth="1"/>
    <col min="13838" max="14080" width="9.140625" style="181"/>
    <col min="14081" max="14081" width="4.7109375" style="181" customWidth="1"/>
    <col min="14082" max="14082" width="9.140625" style="181"/>
    <col min="14083" max="14083" width="41.85546875" style="181" customWidth="1"/>
    <col min="14084" max="14085" width="7" style="181" customWidth="1"/>
    <col min="14086" max="14088" width="9.140625" style="181"/>
    <col min="14089" max="14089" width="12.28515625" style="181" customWidth="1"/>
    <col min="14090" max="14092" width="9.140625" style="181"/>
    <col min="14093" max="14093" width="12" style="181" customWidth="1"/>
    <col min="14094" max="14336" width="9.140625" style="181"/>
    <col min="14337" max="14337" width="4.7109375" style="181" customWidth="1"/>
    <col min="14338" max="14338" width="9.140625" style="181"/>
    <col min="14339" max="14339" width="41.85546875" style="181" customWidth="1"/>
    <col min="14340" max="14341" width="7" style="181" customWidth="1"/>
    <col min="14342" max="14344" width="9.140625" style="181"/>
    <col min="14345" max="14345" width="12.28515625" style="181" customWidth="1"/>
    <col min="14346" max="14348" width="9.140625" style="181"/>
    <col min="14349" max="14349" width="12" style="181" customWidth="1"/>
    <col min="14350" max="14592" width="9.140625" style="181"/>
    <col min="14593" max="14593" width="4.7109375" style="181" customWidth="1"/>
    <col min="14594" max="14594" width="9.140625" style="181"/>
    <col min="14595" max="14595" width="41.85546875" style="181" customWidth="1"/>
    <col min="14596" max="14597" width="7" style="181" customWidth="1"/>
    <col min="14598" max="14600" width="9.140625" style="181"/>
    <col min="14601" max="14601" width="12.28515625" style="181" customWidth="1"/>
    <col min="14602" max="14604" width="9.140625" style="181"/>
    <col min="14605" max="14605" width="12" style="181" customWidth="1"/>
    <col min="14606" max="14848" width="9.140625" style="181"/>
    <col min="14849" max="14849" width="4.7109375" style="181" customWidth="1"/>
    <col min="14850" max="14850" width="9.140625" style="181"/>
    <col min="14851" max="14851" width="41.85546875" style="181" customWidth="1"/>
    <col min="14852" max="14853" width="7" style="181" customWidth="1"/>
    <col min="14854" max="14856" width="9.140625" style="181"/>
    <col min="14857" max="14857" width="12.28515625" style="181" customWidth="1"/>
    <col min="14858" max="14860" width="9.140625" style="181"/>
    <col min="14861" max="14861" width="12" style="181" customWidth="1"/>
    <col min="14862" max="15104" width="9.140625" style="181"/>
    <col min="15105" max="15105" width="4.7109375" style="181" customWidth="1"/>
    <col min="15106" max="15106" width="9.140625" style="181"/>
    <col min="15107" max="15107" width="41.85546875" style="181" customWidth="1"/>
    <col min="15108" max="15109" width="7" style="181" customWidth="1"/>
    <col min="15110" max="15112" width="9.140625" style="181"/>
    <col min="15113" max="15113" width="12.28515625" style="181" customWidth="1"/>
    <col min="15114" max="15116" width="9.140625" style="181"/>
    <col min="15117" max="15117" width="12" style="181" customWidth="1"/>
    <col min="15118" max="15360" width="9.140625" style="181"/>
    <col min="15361" max="15361" width="4.7109375" style="181" customWidth="1"/>
    <col min="15362" max="15362" width="9.140625" style="181"/>
    <col min="15363" max="15363" width="41.85546875" style="181" customWidth="1"/>
    <col min="15364" max="15365" width="7" style="181" customWidth="1"/>
    <col min="15366" max="15368" width="9.140625" style="181"/>
    <col min="15369" max="15369" width="12.28515625" style="181" customWidth="1"/>
    <col min="15370" max="15372" width="9.140625" style="181"/>
    <col min="15373" max="15373" width="12" style="181" customWidth="1"/>
    <col min="15374" max="15616" width="9.140625" style="181"/>
    <col min="15617" max="15617" width="4.7109375" style="181" customWidth="1"/>
    <col min="15618" max="15618" width="9.140625" style="181"/>
    <col min="15619" max="15619" width="41.85546875" style="181" customWidth="1"/>
    <col min="15620" max="15621" width="7" style="181" customWidth="1"/>
    <col min="15622" max="15624" width="9.140625" style="181"/>
    <col min="15625" max="15625" width="12.28515625" style="181" customWidth="1"/>
    <col min="15626" max="15628" width="9.140625" style="181"/>
    <col min="15629" max="15629" width="12" style="181" customWidth="1"/>
    <col min="15630" max="15872" width="9.140625" style="181"/>
    <col min="15873" max="15873" width="4.7109375" style="181" customWidth="1"/>
    <col min="15874" max="15874" width="9.140625" style="181"/>
    <col min="15875" max="15875" width="41.85546875" style="181" customWidth="1"/>
    <col min="15876" max="15877" width="7" style="181" customWidth="1"/>
    <col min="15878" max="15880" width="9.140625" style="181"/>
    <col min="15881" max="15881" width="12.28515625" style="181" customWidth="1"/>
    <col min="15882" max="15884" width="9.140625" style="181"/>
    <col min="15885" max="15885" width="12" style="181" customWidth="1"/>
    <col min="15886" max="16128" width="9.140625" style="181"/>
    <col min="16129" max="16129" width="4.7109375" style="181" customWidth="1"/>
    <col min="16130" max="16130" width="9.140625" style="181"/>
    <col min="16131" max="16131" width="41.85546875" style="181" customWidth="1"/>
    <col min="16132" max="16133" width="7" style="181" customWidth="1"/>
    <col min="16134" max="16136" width="9.140625" style="181"/>
    <col min="16137" max="16137" width="12.28515625" style="181" customWidth="1"/>
    <col min="16138" max="16140" width="9.140625" style="181"/>
    <col min="16141" max="16141" width="12" style="181" customWidth="1"/>
    <col min="16142" max="16384" width="9.140625" style="181"/>
  </cols>
  <sheetData>
    <row r="2" spans="2:33" s="180" customFormat="1" ht="18" x14ac:dyDescent="0.25">
      <c r="B2" s="286" t="s">
        <v>512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row>
    <row r="3" spans="2:33" s="180" customFormat="1" ht="18" x14ac:dyDescent="0.25">
      <c r="B3" s="286" t="s">
        <v>513</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row>
    <row r="4" spans="2:33" s="180" customFormat="1" x14ac:dyDescent="0.25">
      <c r="AF4" s="287" t="s">
        <v>514</v>
      </c>
      <c r="AG4" s="287"/>
    </row>
    <row r="5" spans="2:33" ht="15.75" x14ac:dyDescent="0.25">
      <c r="B5" s="288" t="s">
        <v>447</v>
      </c>
      <c r="C5" s="288" t="s">
        <v>515</v>
      </c>
      <c r="D5" s="291" t="s">
        <v>516</v>
      </c>
      <c r="E5" s="291"/>
      <c r="F5" s="291"/>
      <c r="G5" s="291"/>
      <c r="H5" s="291"/>
      <c r="I5" s="291"/>
      <c r="J5" s="291"/>
      <c r="K5" s="291"/>
      <c r="L5" s="291"/>
      <c r="M5" s="291"/>
      <c r="N5" s="292" t="s">
        <v>517</v>
      </c>
      <c r="O5" s="292"/>
      <c r="P5" s="292"/>
      <c r="Q5" s="292"/>
      <c r="R5" s="292"/>
      <c r="S5" s="292"/>
      <c r="T5" s="292"/>
      <c r="U5" s="292"/>
      <c r="V5" s="292"/>
      <c r="W5" s="292"/>
      <c r="X5" s="291" t="s">
        <v>275</v>
      </c>
      <c r="Y5" s="291"/>
      <c r="Z5" s="291"/>
      <c r="AA5" s="291"/>
      <c r="AB5" s="291"/>
      <c r="AC5" s="291"/>
      <c r="AD5" s="291"/>
      <c r="AE5" s="291"/>
      <c r="AF5" s="291"/>
      <c r="AG5" s="291"/>
    </row>
    <row r="6" spans="2:33" x14ac:dyDescent="0.25">
      <c r="B6" s="289"/>
      <c r="C6" s="289"/>
      <c r="D6" s="293" t="s">
        <v>508</v>
      </c>
      <c r="E6" s="294" t="s">
        <v>518</v>
      </c>
      <c r="F6" s="295"/>
      <c r="G6" s="295"/>
      <c r="H6" s="296"/>
      <c r="I6" s="262" t="s">
        <v>519</v>
      </c>
      <c r="J6" s="297" t="s">
        <v>520</v>
      </c>
      <c r="K6" s="298"/>
      <c r="L6" s="298"/>
      <c r="M6" s="298"/>
      <c r="N6" s="300" t="s">
        <v>508</v>
      </c>
      <c r="O6" s="301" t="s">
        <v>518</v>
      </c>
      <c r="P6" s="302"/>
      <c r="Q6" s="302"/>
      <c r="R6" s="303"/>
      <c r="S6" s="264" t="s">
        <v>519</v>
      </c>
      <c r="T6" s="304" t="s">
        <v>520</v>
      </c>
      <c r="U6" s="305"/>
      <c r="V6" s="305"/>
      <c r="W6" s="305"/>
      <c r="X6" s="293" t="s">
        <v>508</v>
      </c>
      <c r="Y6" s="294" t="s">
        <v>518</v>
      </c>
      <c r="Z6" s="295"/>
      <c r="AA6" s="295"/>
      <c r="AB6" s="296"/>
      <c r="AC6" s="262" t="s">
        <v>519</v>
      </c>
      <c r="AD6" s="297" t="s">
        <v>520</v>
      </c>
      <c r="AE6" s="298"/>
      <c r="AF6" s="298"/>
      <c r="AG6" s="298"/>
    </row>
    <row r="7" spans="2:33" ht="112.5" x14ac:dyDescent="0.25">
      <c r="B7" s="290"/>
      <c r="C7" s="290"/>
      <c r="D7" s="293"/>
      <c r="E7" s="265" t="s">
        <v>521</v>
      </c>
      <c r="F7" s="265" t="s">
        <v>522</v>
      </c>
      <c r="G7" s="265" t="s">
        <v>523</v>
      </c>
      <c r="H7" s="265" t="s">
        <v>524</v>
      </c>
      <c r="I7" s="265" t="s">
        <v>525</v>
      </c>
      <c r="J7" s="265" t="s">
        <v>526</v>
      </c>
      <c r="K7" s="265" t="s">
        <v>527</v>
      </c>
      <c r="L7" s="265" t="s">
        <v>528</v>
      </c>
      <c r="M7" s="265" t="s">
        <v>529</v>
      </c>
      <c r="N7" s="300"/>
      <c r="O7" s="263" t="s">
        <v>521</v>
      </c>
      <c r="P7" s="263" t="s">
        <v>522</v>
      </c>
      <c r="Q7" s="263" t="s">
        <v>523</v>
      </c>
      <c r="R7" s="263" t="s">
        <v>524</v>
      </c>
      <c r="S7" s="263" t="s">
        <v>525</v>
      </c>
      <c r="T7" s="263" t="s">
        <v>526</v>
      </c>
      <c r="U7" s="263" t="s">
        <v>530</v>
      </c>
      <c r="V7" s="263" t="s">
        <v>528</v>
      </c>
      <c r="W7" s="263" t="s">
        <v>529</v>
      </c>
      <c r="X7" s="293"/>
      <c r="Y7" s="265" t="s">
        <v>521</v>
      </c>
      <c r="Z7" s="265" t="s">
        <v>522</v>
      </c>
      <c r="AA7" s="265" t="s">
        <v>523</v>
      </c>
      <c r="AB7" s="265" t="s">
        <v>524</v>
      </c>
      <c r="AC7" s="265" t="s">
        <v>525</v>
      </c>
      <c r="AD7" s="265" t="s">
        <v>526</v>
      </c>
      <c r="AE7" s="265" t="s">
        <v>530</v>
      </c>
      <c r="AF7" s="265" t="s">
        <v>528</v>
      </c>
      <c r="AG7" s="265" t="s">
        <v>529</v>
      </c>
    </row>
    <row r="8" spans="2:33" s="191" customFormat="1" ht="14.25" x14ac:dyDescent="0.25">
      <c r="B8" s="186">
        <v>1</v>
      </c>
      <c r="C8" s="186" t="s">
        <v>452</v>
      </c>
      <c r="D8" s="187">
        <v>1</v>
      </c>
      <c r="E8" s="188">
        <v>7.3</v>
      </c>
      <c r="F8" s="188">
        <f>E8*1000</f>
        <v>7300</v>
      </c>
      <c r="G8" s="188">
        <v>0</v>
      </c>
      <c r="H8" s="188">
        <v>0</v>
      </c>
      <c r="I8" s="188">
        <f>D8*F8</f>
        <v>7300</v>
      </c>
      <c r="J8" s="188">
        <v>0</v>
      </c>
      <c r="K8" s="188">
        <v>0</v>
      </c>
      <c r="L8" s="188">
        <v>0</v>
      </c>
      <c r="M8" s="188">
        <f>I8*12+J8+K8+L8</f>
        <v>87600</v>
      </c>
      <c r="N8" s="189">
        <v>1</v>
      </c>
      <c r="O8" s="190">
        <v>7.3</v>
      </c>
      <c r="P8" s="190">
        <f>O8*1000</f>
        <v>7300</v>
      </c>
      <c r="Q8" s="190">
        <v>0</v>
      </c>
      <c r="R8" s="190">
        <v>0</v>
      </c>
      <c r="S8" s="190">
        <f>N8*P8</f>
        <v>7300</v>
      </c>
      <c r="T8" s="190">
        <v>0</v>
      </c>
      <c r="U8" s="190">
        <v>0</v>
      </c>
      <c r="V8" s="190">
        <v>0</v>
      </c>
      <c r="W8" s="190">
        <f>S8*12+T8+U8+V8</f>
        <v>87600</v>
      </c>
      <c r="X8" s="187">
        <f>N8-D8</f>
        <v>0</v>
      </c>
      <c r="Y8" s="187">
        <f t="shared" ref="Y8:AG22" si="0">O8-E8</f>
        <v>0</v>
      </c>
      <c r="Z8" s="187">
        <f t="shared" si="0"/>
        <v>0</v>
      </c>
      <c r="AA8" s="187">
        <f t="shared" si="0"/>
        <v>0</v>
      </c>
      <c r="AB8" s="187">
        <f t="shared" si="0"/>
        <v>0</v>
      </c>
      <c r="AC8" s="187">
        <f t="shared" si="0"/>
        <v>0</v>
      </c>
      <c r="AD8" s="187">
        <f t="shared" si="0"/>
        <v>0</v>
      </c>
      <c r="AE8" s="187">
        <f t="shared" si="0"/>
        <v>0</v>
      </c>
      <c r="AF8" s="187">
        <f t="shared" si="0"/>
        <v>0</v>
      </c>
      <c r="AG8" s="187">
        <f t="shared" si="0"/>
        <v>0</v>
      </c>
    </row>
    <row r="9" spans="2:33" s="191" customFormat="1" ht="14.25" x14ac:dyDescent="0.25">
      <c r="B9" s="186">
        <v>2</v>
      </c>
      <c r="C9" s="186" t="s">
        <v>478</v>
      </c>
      <c r="D9" s="187"/>
      <c r="E9" s="188"/>
      <c r="F9" s="188"/>
      <c r="G9" s="188"/>
      <c r="H9" s="188"/>
      <c r="I9" s="188"/>
      <c r="J9" s="188"/>
      <c r="K9" s="188"/>
      <c r="L9" s="188"/>
      <c r="M9" s="188"/>
      <c r="N9" s="189">
        <v>4</v>
      </c>
      <c r="O9" s="190">
        <v>5</v>
      </c>
      <c r="P9" s="190">
        <f t="shared" ref="P9" si="1">O9*1000</f>
        <v>5000</v>
      </c>
      <c r="Q9" s="190">
        <v>0</v>
      </c>
      <c r="R9" s="190">
        <v>0</v>
      </c>
      <c r="S9" s="190">
        <f t="shared" ref="S9" si="2">N9*P9</f>
        <v>20000</v>
      </c>
      <c r="T9" s="190">
        <v>0</v>
      </c>
      <c r="U9" s="190">
        <v>0</v>
      </c>
      <c r="V9" s="190">
        <v>0</v>
      </c>
      <c r="W9" s="190">
        <f t="shared" ref="W9" si="3">S9*12+T9+U9+V9</f>
        <v>240000</v>
      </c>
      <c r="X9" s="187">
        <f t="shared" ref="X9:AG37" si="4">N9-D9</f>
        <v>4</v>
      </c>
      <c r="Y9" s="187">
        <f t="shared" si="0"/>
        <v>5</v>
      </c>
      <c r="Z9" s="187">
        <f t="shared" si="0"/>
        <v>5000</v>
      </c>
      <c r="AA9" s="187">
        <f t="shared" si="0"/>
        <v>0</v>
      </c>
      <c r="AB9" s="187">
        <f t="shared" si="0"/>
        <v>0</v>
      </c>
      <c r="AC9" s="187">
        <f t="shared" si="0"/>
        <v>20000</v>
      </c>
      <c r="AD9" s="187">
        <f t="shared" si="0"/>
        <v>0</v>
      </c>
      <c r="AE9" s="187">
        <f t="shared" si="0"/>
        <v>0</v>
      </c>
      <c r="AF9" s="187">
        <f t="shared" si="0"/>
        <v>0</v>
      </c>
      <c r="AG9" s="187">
        <f t="shared" si="0"/>
        <v>240000</v>
      </c>
    </row>
    <row r="10" spans="2:33" s="191" customFormat="1" ht="14.25" x14ac:dyDescent="0.25">
      <c r="B10" s="186">
        <v>3</v>
      </c>
      <c r="C10" s="186" t="s">
        <v>478</v>
      </c>
      <c r="D10" s="187">
        <v>1</v>
      </c>
      <c r="E10" s="188">
        <v>5</v>
      </c>
      <c r="F10" s="188">
        <f t="shared" ref="F10:F28" si="5">E10*1000</f>
        <v>5000</v>
      </c>
      <c r="G10" s="188">
        <v>0</v>
      </c>
      <c r="H10" s="188">
        <v>0</v>
      </c>
      <c r="I10" s="188">
        <f t="shared" ref="I10:I28" si="6">D10*F10</f>
        <v>5000</v>
      </c>
      <c r="J10" s="188">
        <v>0</v>
      </c>
      <c r="K10" s="188">
        <v>0</v>
      </c>
      <c r="L10" s="188">
        <v>0</v>
      </c>
      <c r="M10" s="188">
        <f t="shared" ref="M10:M28" si="7">I10*12+J10+K10+L10</f>
        <v>60000</v>
      </c>
      <c r="N10" s="190"/>
      <c r="O10" s="190"/>
      <c r="P10" s="190"/>
      <c r="Q10" s="190"/>
      <c r="R10" s="190"/>
      <c r="S10" s="190"/>
      <c r="T10" s="190"/>
      <c r="U10" s="190"/>
      <c r="V10" s="190"/>
      <c r="W10" s="190"/>
      <c r="X10" s="187">
        <f t="shared" si="4"/>
        <v>-1</v>
      </c>
      <c r="Y10" s="187">
        <f t="shared" si="0"/>
        <v>-5</v>
      </c>
      <c r="Z10" s="187">
        <f t="shared" si="0"/>
        <v>-5000</v>
      </c>
      <c r="AA10" s="187">
        <f t="shared" si="0"/>
        <v>0</v>
      </c>
      <c r="AB10" s="187">
        <f t="shared" si="0"/>
        <v>0</v>
      </c>
      <c r="AC10" s="187">
        <f t="shared" si="0"/>
        <v>-5000</v>
      </c>
      <c r="AD10" s="187">
        <f t="shared" si="0"/>
        <v>0</v>
      </c>
      <c r="AE10" s="187">
        <f t="shared" si="0"/>
        <v>0</v>
      </c>
      <c r="AF10" s="187">
        <f t="shared" si="0"/>
        <v>0</v>
      </c>
      <c r="AG10" s="187">
        <f t="shared" si="0"/>
        <v>-60000</v>
      </c>
    </row>
    <row r="11" spans="2:33" s="191" customFormat="1" ht="14.25" x14ac:dyDescent="0.25">
      <c r="B11" s="186">
        <v>4</v>
      </c>
      <c r="C11" s="186" t="s">
        <v>478</v>
      </c>
      <c r="D11" s="187">
        <v>1</v>
      </c>
      <c r="E11" s="188">
        <v>4.8</v>
      </c>
      <c r="F11" s="188">
        <f>E11*1000</f>
        <v>4800</v>
      </c>
      <c r="G11" s="188">
        <v>0</v>
      </c>
      <c r="H11" s="188">
        <v>0</v>
      </c>
      <c r="I11" s="188">
        <f>D11*F11</f>
        <v>4800</v>
      </c>
      <c r="J11" s="188">
        <v>0</v>
      </c>
      <c r="K11" s="188">
        <v>0</v>
      </c>
      <c r="L11" s="188">
        <v>0</v>
      </c>
      <c r="M11" s="188">
        <f>I11*12+J11+K11+L11</f>
        <v>57600</v>
      </c>
      <c r="N11" s="190"/>
      <c r="O11" s="190"/>
      <c r="P11" s="190"/>
      <c r="Q11" s="190"/>
      <c r="R11" s="190"/>
      <c r="S11" s="190"/>
      <c r="T11" s="190"/>
      <c r="U11" s="190"/>
      <c r="V11" s="190"/>
      <c r="W11" s="190"/>
      <c r="X11" s="187">
        <f t="shared" si="4"/>
        <v>-1</v>
      </c>
      <c r="Y11" s="187">
        <f t="shared" si="0"/>
        <v>-4.8</v>
      </c>
      <c r="Z11" s="187">
        <f t="shared" si="0"/>
        <v>-4800</v>
      </c>
      <c r="AA11" s="187">
        <f t="shared" si="0"/>
        <v>0</v>
      </c>
      <c r="AB11" s="187">
        <f t="shared" si="0"/>
        <v>0</v>
      </c>
      <c r="AC11" s="187">
        <f t="shared" si="0"/>
        <v>-4800</v>
      </c>
      <c r="AD11" s="187">
        <f t="shared" si="0"/>
        <v>0</v>
      </c>
      <c r="AE11" s="187">
        <f t="shared" si="0"/>
        <v>0</v>
      </c>
      <c r="AF11" s="187">
        <f t="shared" si="0"/>
        <v>0</v>
      </c>
      <c r="AG11" s="187">
        <f t="shared" si="0"/>
        <v>-57600</v>
      </c>
    </row>
    <row r="12" spans="2:33" s="191" customFormat="1" ht="14.25" x14ac:dyDescent="0.25">
      <c r="B12" s="186">
        <v>5</v>
      </c>
      <c r="C12" s="186" t="s">
        <v>478</v>
      </c>
      <c r="D12" s="187">
        <v>1</v>
      </c>
      <c r="E12" s="188">
        <v>4</v>
      </c>
      <c r="F12" s="188">
        <f>E12*1000</f>
        <v>4000</v>
      </c>
      <c r="G12" s="188">
        <v>0</v>
      </c>
      <c r="H12" s="188">
        <v>0</v>
      </c>
      <c r="I12" s="188">
        <f>D12*F12</f>
        <v>4000</v>
      </c>
      <c r="J12" s="188">
        <v>0</v>
      </c>
      <c r="K12" s="188">
        <v>0</v>
      </c>
      <c r="L12" s="188">
        <v>0</v>
      </c>
      <c r="M12" s="188">
        <f>I12*12+J12+K12+L12</f>
        <v>48000</v>
      </c>
      <c r="N12" s="190"/>
      <c r="O12" s="190"/>
      <c r="P12" s="190"/>
      <c r="Q12" s="190"/>
      <c r="R12" s="190"/>
      <c r="S12" s="190"/>
      <c r="T12" s="190"/>
      <c r="U12" s="190"/>
      <c r="V12" s="190"/>
      <c r="W12" s="190"/>
      <c r="X12" s="187">
        <f t="shared" si="4"/>
        <v>-1</v>
      </c>
      <c r="Y12" s="187">
        <f t="shared" si="0"/>
        <v>-4</v>
      </c>
      <c r="Z12" s="187">
        <f t="shared" si="0"/>
        <v>-4000</v>
      </c>
      <c r="AA12" s="187">
        <f t="shared" si="0"/>
        <v>0</v>
      </c>
      <c r="AB12" s="187">
        <f t="shared" si="0"/>
        <v>0</v>
      </c>
      <c r="AC12" s="187">
        <f t="shared" si="0"/>
        <v>-4000</v>
      </c>
      <c r="AD12" s="187">
        <f t="shared" si="0"/>
        <v>0</v>
      </c>
      <c r="AE12" s="187">
        <f t="shared" si="0"/>
        <v>0</v>
      </c>
      <c r="AF12" s="187">
        <f t="shared" si="0"/>
        <v>0</v>
      </c>
      <c r="AG12" s="187">
        <f t="shared" si="0"/>
        <v>-48000</v>
      </c>
    </row>
    <row r="13" spans="2:33" s="191" customFormat="1" ht="14.25" x14ac:dyDescent="0.25">
      <c r="B13" s="186">
        <v>6</v>
      </c>
      <c r="C13" s="186" t="s">
        <v>464</v>
      </c>
      <c r="D13" s="187">
        <v>1</v>
      </c>
      <c r="E13" s="188">
        <v>5</v>
      </c>
      <c r="F13" s="188">
        <f t="shared" si="5"/>
        <v>5000</v>
      </c>
      <c r="G13" s="188">
        <v>0</v>
      </c>
      <c r="H13" s="188">
        <v>0</v>
      </c>
      <c r="I13" s="188">
        <f t="shared" si="6"/>
        <v>5000</v>
      </c>
      <c r="J13" s="188">
        <v>0</v>
      </c>
      <c r="K13" s="188">
        <v>0</v>
      </c>
      <c r="L13" s="188">
        <v>0</v>
      </c>
      <c r="M13" s="188">
        <f t="shared" si="7"/>
        <v>60000</v>
      </c>
      <c r="N13" s="190"/>
      <c r="O13" s="190"/>
      <c r="P13" s="190"/>
      <c r="Q13" s="190"/>
      <c r="R13" s="190"/>
      <c r="S13" s="190"/>
      <c r="T13" s="190"/>
      <c r="U13" s="190"/>
      <c r="V13" s="190"/>
      <c r="W13" s="190"/>
      <c r="X13" s="187">
        <f t="shared" si="4"/>
        <v>-1</v>
      </c>
      <c r="Y13" s="187">
        <f t="shared" si="0"/>
        <v>-5</v>
      </c>
      <c r="Z13" s="187">
        <f t="shared" si="0"/>
        <v>-5000</v>
      </c>
      <c r="AA13" s="187">
        <f t="shared" si="0"/>
        <v>0</v>
      </c>
      <c r="AB13" s="187">
        <f t="shared" si="0"/>
        <v>0</v>
      </c>
      <c r="AC13" s="187">
        <f t="shared" si="0"/>
        <v>-5000</v>
      </c>
      <c r="AD13" s="187">
        <f t="shared" si="0"/>
        <v>0</v>
      </c>
      <c r="AE13" s="187">
        <f t="shared" si="0"/>
        <v>0</v>
      </c>
      <c r="AF13" s="187">
        <f t="shared" si="0"/>
        <v>0</v>
      </c>
      <c r="AG13" s="187">
        <f t="shared" si="0"/>
        <v>-60000</v>
      </c>
    </row>
    <row r="14" spans="2:33" s="191" customFormat="1" ht="14.25" x14ac:dyDescent="0.25">
      <c r="B14" s="186">
        <v>7</v>
      </c>
      <c r="C14" s="186" t="s">
        <v>464</v>
      </c>
      <c r="D14" s="187"/>
      <c r="E14" s="188"/>
      <c r="F14" s="188"/>
      <c r="G14" s="188"/>
      <c r="H14" s="188"/>
      <c r="I14" s="188"/>
      <c r="J14" s="188"/>
      <c r="K14" s="188"/>
      <c r="L14" s="188"/>
      <c r="M14" s="188"/>
      <c r="N14" s="189">
        <v>6</v>
      </c>
      <c r="O14" s="190">
        <v>4</v>
      </c>
      <c r="P14" s="190">
        <f t="shared" ref="P14" si="8">O14*1000</f>
        <v>4000</v>
      </c>
      <c r="Q14" s="190">
        <v>0</v>
      </c>
      <c r="R14" s="190">
        <v>0</v>
      </c>
      <c r="S14" s="190">
        <f t="shared" ref="S14" si="9">N14*P14</f>
        <v>24000</v>
      </c>
      <c r="T14" s="190">
        <v>0</v>
      </c>
      <c r="U14" s="190">
        <v>0</v>
      </c>
      <c r="V14" s="190">
        <v>0</v>
      </c>
      <c r="W14" s="190">
        <f t="shared" ref="W14" si="10">S14*12+T14+U14+V14</f>
        <v>288000</v>
      </c>
      <c r="X14" s="187">
        <f t="shared" si="4"/>
        <v>6</v>
      </c>
      <c r="Y14" s="187">
        <f t="shared" si="0"/>
        <v>4</v>
      </c>
      <c r="Z14" s="187">
        <f t="shared" si="0"/>
        <v>4000</v>
      </c>
      <c r="AA14" s="187">
        <f t="shared" si="0"/>
        <v>0</v>
      </c>
      <c r="AB14" s="187">
        <f t="shared" si="0"/>
        <v>0</v>
      </c>
      <c r="AC14" s="187">
        <f t="shared" si="0"/>
        <v>24000</v>
      </c>
      <c r="AD14" s="187">
        <f t="shared" si="0"/>
        <v>0</v>
      </c>
      <c r="AE14" s="187">
        <f t="shared" si="0"/>
        <v>0</v>
      </c>
      <c r="AF14" s="187">
        <f t="shared" si="0"/>
        <v>0</v>
      </c>
      <c r="AG14" s="187">
        <f t="shared" si="0"/>
        <v>288000</v>
      </c>
    </row>
    <row r="15" spans="2:33" s="191" customFormat="1" ht="14.25" x14ac:dyDescent="0.25">
      <c r="B15" s="186">
        <v>8</v>
      </c>
      <c r="C15" s="186" t="s">
        <v>464</v>
      </c>
      <c r="D15" s="187">
        <v>4</v>
      </c>
      <c r="E15" s="188">
        <v>3.8</v>
      </c>
      <c r="F15" s="188">
        <f t="shared" si="5"/>
        <v>3800</v>
      </c>
      <c r="G15" s="188">
        <v>0</v>
      </c>
      <c r="H15" s="188">
        <v>0</v>
      </c>
      <c r="I15" s="188">
        <f t="shared" si="6"/>
        <v>15200</v>
      </c>
      <c r="J15" s="188">
        <v>0</v>
      </c>
      <c r="K15" s="188">
        <v>0</v>
      </c>
      <c r="L15" s="188">
        <v>0</v>
      </c>
      <c r="M15" s="188">
        <f t="shared" si="7"/>
        <v>182400</v>
      </c>
      <c r="N15" s="190"/>
      <c r="O15" s="190"/>
      <c r="P15" s="190"/>
      <c r="Q15" s="190"/>
      <c r="R15" s="190"/>
      <c r="S15" s="190"/>
      <c r="T15" s="190"/>
      <c r="U15" s="190"/>
      <c r="V15" s="190"/>
      <c r="W15" s="190"/>
      <c r="X15" s="187">
        <f t="shared" si="4"/>
        <v>-4</v>
      </c>
      <c r="Y15" s="187">
        <f t="shared" si="0"/>
        <v>-3.8</v>
      </c>
      <c r="Z15" s="187">
        <f t="shared" si="0"/>
        <v>-3800</v>
      </c>
      <c r="AA15" s="187">
        <f t="shared" si="0"/>
        <v>0</v>
      </c>
      <c r="AB15" s="187">
        <f t="shared" si="0"/>
        <v>0</v>
      </c>
      <c r="AC15" s="187">
        <f t="shared" si="0"/>
        <v>-15200</v>
      </c>
      <c r="AD15" s="187">
        <f t="shared" si="0"/>
        <v>0</v>
      </c>
      <c r="AE15" s="187">
        <f t="shared" si="0"/>
        <v>0</v>
      </c>
      <c r="AF15" s="187">
        <f t="shared" si="0"/>
        <v>0</v>
      </c>
      <c r="AG15" s="187">
        <f t="shared" si="0"/>
        <v>-182400</v>
      </c>
    </row>
    <row r="16" spans="2:33" s="191" customFormat="1" ht="14.25" x14ac:dyDescent="0.25">
      <c r="B16" s="186">
        <v>9</v>
      </c>
      <c r="C16" s="186" t="s">
        <v>482</v>
      </c>
      <c r="D16" s="187">
        <v>1</v>
      </c>
      <c r="E16" s="188">
        <v>3.2</v>
      </c>
      <c r="F16" s="188">
        <f t="shared" si="5"/>
        <v>3200</v>
      </c>
      <c r="G16" s="188">
        <v>0</v>
      </c>
      <c r="H16" s="188">
        <v>0</v>
      </c>
      <c r="I16" s="188">
        <f t="shared" si="6"/>
        <v>3200</v>
      </c>
      <c r="J16" s="188">
        <v>0</v>
      </c>
      <c r="K16" s="188">
        <v>0</v>
      </c>
      <c r="L16" s="188">
        <v>0</v>
      </c>
      <c r="M16" s="188">
        <f t="shared" si="7"/>
        <v>38400</v>
      </c>
      <c r="N16" s="189">
        <v>4</v>
      </c>
      <c r="O16" s="190">
        <v>3.2</v>
      </c>
      <c r="P16" s="190">
        <f t="shared" ref="P16" si="11">O16*1000</f>
        <v>3200</v>
      </c>
      <c r="Q16" s="190">
        <v>0</v>
      </c>
      <c r="R16" s="190">
        <v>0</v>
      </c>
      <c r="S16" s="190">
        <f t="shared" ref="S16" si="12">N16*P16</f>
        <v>12800</v>
      </c>
      <c r="T16" s="190">
        <v>0</v>
      </c>
      <c r="U16" s="190">
        <v>0</v>
      </c>
      <c r="V16" s="190">
        <v>0</v>
      </c>
      <c r="W16" s="190">
        <f t="shared" ref="W16" si="13">S16*12+T16+U16+V16</f>
        <v>153600</v>
      </c>
      <c r="X16" s="187">
        <f t="shared" si="4"/>
        <v>3</v>
      </c>
      <c r="Y16" s="187">
        <f t="shared" si="0"/>
        <v>0</v>
      </c>
      <c r="Z16" s="187">
        <f t="shared" si="0"/>
        <v>0</v>
      </c>
      <c r="AA16" s="187">
        <f t="shared" si="0"/>
        <v>0</v>
      </c>
      <c r="AB16" s="187">
        <f t="shared" si="0"/>
        <v>0</v>
      </c>
      <c r="AC16" s="187">
        <f t="shared" si="0"/>
        <v>9600</v>
      </c>
      <c r="AD16" s="187">
        <f t="shared" si="0"/>
        <v>0</v>
      </c>
      <c r="AE16" s="187">
        <f t="shared" si="0"/>
        <v>0</v>
      </c>
      <c r="AF16" s="187">
        <f t="shared" si="0"/>
        <v>0</v>
      </c>
      <c r="AG16" s="187">
        <f t="shared" si="0"/>
        <v>115200</v>
      </c>
    </row>
    <row r="17" spans="2:33" s="191" customFormat="1" ht="14.25" x14ac:dyDescent="0.25">
      <c r="B17" s="186">
        <v>10</v>
      </c>
      <c r="C17" s="186" t="s">
        <v>482</v>
      </c>
      <c r="D17" s="187">
        <v>1</v>
      </c>
      <c r="E17" s="188">
        <v>2.5</v>
      </c>
      <c r="F17" s="188">
        <f t="shared" si="5"/>
        <v>2500</v>
      </c>
      <c r="G17" s="188">
        <v>0</v>
      </c>
      <c r="H17" s="188">
        <v>0</v>
      </c>
      <c r="I17" s="188">
        <f t="shared" si="6"/>
        <v>2500</v>
      </c>
      <c r="J17" s="188">
        <v>0</v>
      </c>
      <c r="K17" s="188">
        <v>0</v>
      </c>
      <c r="L17" s="188">
        <v>0</v>
      </c>
      <c r="M17" s="188">
        <f t="shared" si="7"/>
        <v>30000</v>
      </c>
      <c r="N17" s="190"/>
      <c r="O17" s="190"/>
      <c r="P17" s="190"/>
      <c r="Q17" s="190"/>
      <c r="R17" s="190"/>
      <c r="S17" s="190"/>
      <c r="T17" s="190"/>
      <c r="U17" s="190"/>
      <c r="V17" s="190"/>
      <c r="W17" s="190"/>
      <c r="X17" s="187">
        <f t="shared" si="4"/>
        <v>-1</v>
      </c>
      <c r="Y17" s="187">
        <f t="shared" si="0"/>
        <v>-2.5</v>
      </c>
      <c r="Z17" s="187">
        <f t="shared" si="0"/>
        <v>-2500</v>
      </c>
      <c r="AA17" s="187">
        <f t="shared" si="0"/>
        <v>0</v>
      </c>
      <c r="AB17" s="187">
        <f t="shared" si="0"/>
        <v>0</v>
      </c>
      <c r="AC17" s="187">
        <f t="shared" si="0"/>
        <v>-2500</v>
      </c>
      <c r="AD17" s="187">
        <f t="shared" si="0"/>
        <v>0</v>
      </c>
      <c r="AE17" s="187">
        <f t="shared" si="0"/>
        <v>0</v>
      </c>
      <c r="AF17" s="187">
        <f t="shared" si="0"/>
        <v>0</v>
      </c>
      <c r="AG17" s="187">
        <f t="shared" si="0"/>
        <v>-30000</v>
      </c>
    </row>
    <row r="18" spans="2:33" s="191" customFormat="1" ht="28.5" x14ac:dyDescent="0.25">
      <c r="B18" s="186">
        <v>11</v>
      </c>
      <c r="C18" s="186" t="s">
        <v>531</v>
      </c>
      <c r="D18" s="187">
        <v>1</v>
      </c>
      <c r="E18" s="188">
        <v>2.2000000000000002</v>
      </c>
      <c r="F18" s="188">
        <f t="shared" si="5"/>
        <v>2200</v>
      </c>
      <c r="G18" s="188">
        <v>0</v>
      </c>
      <c r="H18" s="188">
        <v>0</v>
      </c>
      <c r="I18" s="188">
        <f t="shared" si="6"/>
        <v>2200</v>
      </c>
      <c r="J18" s="188">
        <v>0</v>
      </c>
      <c r="K18" s="188">
        <v>0</v>
      </c>
      <c r="L18" s="188">
        <v>0</v>
      </c>
      <c r="M18" s="188">
        <f t="shared" si="7"/>
        <v>26400</v>
      </c>
      <c r="N18" s="189">
        <v>1</v>
      </c>
      <c r="O18" s="190">
        <v>2.2000000000000002</v>
      </c>
      <c r="P18" s="190">
        <f t="shared" ref="P18:P28" si="14">O18*1000</f>
        <v>2200</v>
      </c>
      <c r="Q18" s="190">
        <v>0</v>
      </c>
      <c r="R18" s="190">
        <v>0</v>
      </c>
      <c r="S18" s="190">
        <f t="shared" ref="S18:S28" si="15">N18*P18</f>
        <v>2200</v>
      </c>
      <c r="T18" s="190">
        <v>0</v>
      </c>
      <c r="U18" s="190">
        <v>0</v>
      </c>
      <c r="V18" s="190">
        <v>0</v>
      </c>
      <c r="W18" s="190">
        <f t="shared" ref="W18:W28" si="16">S18*12+T18+U18+V18</f>
        <v>26400</v>
      </c>
      <c r="X18" s="187">
        <f t="shared" si="4"/>
        <v>0</v>
      </c>
      <c r="Y18" s="187">
        <f t="shared" si="0"/>
        <v>0</v>
      </c>
      <c r="Z18" s="187">
        <f t="shared" si="0"/>
        <v>0</v>
      </c>
      <c r="AA18" s="187">
        <f t="shared" si="0"/>
        <v>0</v>
      </c>
      <c r="AB18" s="187">
        <f t="shared" si="0"/>
        <v>0</v>
      </c>
      <c r="AC18" s="187">
        <f t="shared" si="0"/>
        <v>0</v>
      </c>
      <c r="AD18" s="187">
        <f t="shared" si="0"/>
        <v>0</v>
      </c>
      <c r="AE18" s="187">
        <f t="shared" si="0"/>
        <v>0</v>
      </c>
      <c r="AF18" s="187">
        <f t="shared" si="0"/>
        <v>0</v>
      </c>
      <c r="AG18" s="187">
        <f t="shared" si="0"/>
        <v>0</v>
      </c>
    </row>
    <row r="19" spans="2:33" s="191" customFormat="1" ht="14.25" x14ac:dyDescent="0.25">
      <c r="B19" s="186">
        <v>15</v>
      </c>
      <c r="C19" s="186" t="s">
        <v>466</v>
      </c>
      <c r="D19" s="187">
        <v>2</v>
      </c>
      <c r="E19" s="188">
        <v>2.5</v>
      </c>
      <c r="F19" s="188">
        <f>E19*1000</f>
        <v>2500</v>
      </c>
      <c r="G19" s="188">
        <v>0</v>
      </c>
      <c r="H19" s="188">
        <v>0</v>
      </c>
      <c r="I19" s="188">
        <f>D19*F19</f>
        <v>5000</v>
      </c>
      <c r="J19" s="188">
        <v>0</v>
      </c>
      <c r="K19" s="188">
        <v>0</v>
      </c>
      <c r="L19" s="188">
        <v>0</v>
      </c>
      <c r="M19" s="188">
        <f>I19*12+J19+K19+L19</f>
        <v>60000</v>
      </c>
      <c r="N19" s="190"/>
      <c r="O19" s="190"/>
      <c r="P19" s="190"/>
      <c r="Q19" s="190"/>
      <c r="R19" s="190"/>
      <c r="S19" s="190"/>
      <c r="T19" s="190"/>
      <c r="U19" s="190"/>
      <c r="V19" s="190"/>
      <c r="W19" s="190"/>
      <c r="X19" s="187">
        <f t="shared" si="4"/>
        <v>-2</v>
      </c>
      <c r="Y19" s="187">
        <f t="shared" si="4"/>
        <v>-2.5</v>
      </c>
      <c r="Z19" s="187">
        <f t="shared" si="4"/>
        <v>-2500</v>
      </c>
      <c r="AA19" s="187">
        <f t="shared" si="4"/>
        <v>0</v>
      </c>
      <c r="AB19" s="187">
        <f t="shared" si="4"/>
        <v>0</v>
      </c>
      <c r="AC19" s="187">
        <f t="shared" si="4"/>
        <v>-5000</v>
      </c>
      <c r="AD19" s="187">
        <f t="shared" si="4"/>
        <v>0</v>
      </c>
      <c r="AE19" s="187">
        <f t="shared" si="4"/>
        <v>0</v>
      </c>
      <c r="AF19" s="187">
        <f t="shared" si="4"/>
        <v>0</v>
      </c>
      <c r="AG19" s="187">
        <f t="shared" si="4"/>
        <v>-60000</v>
      </c>
    </row>
    <row r="20" spans="2:33" s="191" customFormat="1" ht="14.25" x14ac:dyDescent="0.25">
      <c r="B20" s="186">
        <v>16</v>
      </c>
      <c r="C20" s="186" t="s">
        <v>466</v>
      </c>
      <c r="D20" s="187">
        <v>8</v>
      </c>
      <c r="E20" s="188">
        <v>2.2000000000000002</v>
      </c>
      <c r="F20" s="188">
        <f>E20*1000</f>
        <v>2200</v>
      </c>
      <c r="G20" s="188">
        <v>0</v>
      </c>
      <c r="H20" s="188">
        <v>0</v>
      </c>
      <c r="I20" s="188">
        <f>D20*F20</f>
        <v>17600</v>
      </c>
      <c r="J20" s="188">
        <v>0</v>
      </c>
      <c r="K20" s="188">
        <v>0</v>
      </c>
      <c r="L20" s="188">
        <v>0</v>
      </c>
      <c r="M20" s="188">
        <f>I20*12+J20+K20+L20</f>
        <v>211200</v>
      </c>
      <c r="N20" s="190"/>
      <c r="O20" s="190"/>
      <c r="P20" s="190"/>
      <c r="Q20" s="190"/>
      <c r="R20" s="190"/>
      <c r="S20" s="190"/>
      <c r="T20" s="190"/>
      <c r="U20" s="190"/>
      <c r="V20" s="190"/>
      <c r="W20" s="190"/>
      <c r="X20" s="187">
        <f t="shared" si="4"/>
        <v>-8</v>
      </c>
      <c r="Y20" s="187">
        <f t="shared" si="4"/>
        <v>-2.2000000000000002</v>
      </c>
      <c r="Z20" s="187">
        <f t="shared" si="4"/>
        <v>-2200</v>
      </c>
      <c r="AA20" s="187">
        <f t="shared" si="4"/>
        <v>0</v>
      </c>
      <c r="AB20" s="187">
        <f t="shared" si="4"/>
        <v>0</v>
      </c>
      <c r="AC20" s="187">
        <f t="shared" si="4"/>
        <v>-17600</v>
      </c>
      <c r="AD20" s="187">
        <f t="shared" si="4"/>
        <v>0</v>
      </c>
      <c r="AE20" s="187">
        <f t="shared" si="4"/>
        <v>0</v>
      </c>
      <c r="AF20" s="187">
        <f t="shared" si="4"/>
        <v>0</v>
      </c>
      <c r="AG20" s="187">
        <f t="shared" si="4"/>
        <v>-211200</v>
      </c>
    </row>
    <row r="21" spans="2:33" s="191" customFormat="1" ht="14.25" x14ac:dyDescent="0.25">
      <c r="B21" s="186">
        <v>17</v>
      </c>
      <c r="C21" s="186" t="s">
        <v>466</v>
      </c>
      <c r="D21" s="187">
        <v>1</v>
      </c>
      <c r="E21" s="188">
        <v>2</v>
      </c>
      <c r="F21" s="188">
        <f>E21*1000</f>
        <v>2000</v>
      </c>
      <c r="G21" s="188">
        <v>0</v>
      </c>
      <c r="H21" s="188">
        <v>0</v>
      </c>
      <c r="I21" s="188">
        <f>D21*F21</f>
        <v>2000</v>
      </c>
      <c r="J21" s="188">
        <v>0</v>
      </c>
      <c r="K21" s="188">
        <v>0</v>
      </c>
      <c r="L21" s="188">
        <v>0</v>
      </c>
      <c r="M21" s="188">
        <f>I21*12+J21+K21+L21</f>
        <v>24000</v>
      </c>
      <c r="N21" s="190"/>
      <c r="O21" s="190"/>
      <c r="P21" s="190"/>
      <c r="Q21" s="190"/>
      <c r="R21" s="190"/>
      <c r="S21" s="190"/>
      <c r="T21" s="190"/>
      <c r="U21" s="190"/>
      <c r="V21" s="190"/>
      <c r="W21" s="190"/>
      <c r="X21" s="187">
        <f t="shared" si="4"/>
        <v>-1</v>
      </c>
      <c r="Y21" s="187">
        <f t="shared" si="4"/>
        <v>-2</v>
      </c>
      <c r="Z21" s="187">
        <f t="shared" si="4"/>
        <v>-2000</v>
      </c>
      <c r="AA21" s="187">
        <f t="shared" si="4"/>
        <v>0</v>
      </c>
      <c r="AB21" s="187">
        <f t="shared" si="4"/>
        <v>0</v>
      </c>
      <c r="AC21" s="187">
        <f t="shared" si="4"/>
        <v>-2000</v>
      </c>
      <c r="AD21" s="187">
        <f t="shared" si="4"/>
        <v>0</v>
      </c>
      <c r="AE21" s="187">
        <f t="shared" si="4"/>
        <v>0</v>
      </c>
      <c r="AF21" s="187">
        <f t="shared" si="4"/>
        <v>0</v>
      </c>
      <c r="AG21" s="187">
        <f t="shared" si="4"/>
        <v>-24000</v>
      </c>
    </row>
    <row r="22" spans="2:33" s="191" customFormat="1" ht="14.25" x14ac:dyDescent="0.25">
      <c r="B22" s="186">
        <v>12</v>
      </c>
      <c r="C22" s="186" t="s">
        <v>466</v>
      </c>
      <c r="D22" s="187"/>
      <c r="E22" s="188"/>
      <c r="F22" s="188"/>
      <c r="G22" s="188"/>
      <c r="H22" s="188"/>
      <c r="I22" s="188"/>
      <c r="J22" s="188"/>
      <c r="K22" s="188"/>
      <c r="L22" s="188"/>
      <c r="M22" s="188"/>
      <c r="N22" s="189">
        <v>13</v>
      </c>
      <c r="O22" s="190">
        <v>2.5</v>
      </c>
      <c r="P22" s="190">
        <f t="shared" si="14"/>
        <v>2500</v>
      </c>
      <c r="Q22" s="190">
        <v>0</v>
      </c>
      <c r="R22" s="190">
        <v>0</v>
      </c>
      <c r="S22" s="190">
        <f t="shared" si="15"/>
        <v>32500</v>
      </c>
      <c r="T22" s="190">
        <v>0</v>
      </c>
      <c r="U22" s="190">
        <v>0</v>
      </c>
      <c r="V22" s="190">
        <v>0</v>
      </c>
      <c r="W22" s="190">
        <f t="shared" si="16"/>
        <v>390000</v>
      </c>
      <c r="X22" s="187">
        <f t="shared" si="4"/>
        <v>13</v>
      </c>
      <c r="Y22" s="187">
        <f t="shared" si="0"/>
        <v>2.5</v>
      </c>
      <c r="Z22" s="187">
        <f t="shared" si="0"/>
        <v>2500</v>
      </c>
      <c r="AA22" s="187">
        <f t="shared" si="0"/>
        <v>0</v>
      </c>
      <c r="AB22" s="187">
        <f t="shared" si="0"/>
        <v>0</v>
      </c>
      <c r="AC22" s="187">
        <f t="shared" si="0"/>
        <v>32500</v>
      </c>
      <c r="AD22" s="187">
        <f t="shared" si="0"/>
        <v>0</v>
      </c>
      <c r="AE22" s="187">
        <f t="shared" si="0"/>
        <v>0</v>
      </c>
      <c r="AF22" s="187">
        <f t="shared" si="0"/>
        <v>0</v>
      </c>
      <c r="AG22" s="187">
        <f t="shared" si="0"/>
        <v>390000</v>
      </c>
    </row>
    <row r="23" spans="2:33" s="191" customFormat="1" ht="14.25" x14ac:dyDescent="0.25">
      <c r="B23" s="186">
        <v>18</v>
      </c>
      <c r="C23" s="186" t="s">
        <v>485</v>
      </c>
      <c r="D23" s="187">
        <v>1</v>
      </c>
      <c r="E23" s="188">
        <v>1.9</v>
      </c>
      <c r="F23" s="188">
        <f>E23*1000</f>
        <v>1900</v>
      </c>
      <c r="G23" s="188">
        <v>0</v>
      </c>
      <c r="H23" s="188">
        <v>0</v>
      </c>
      <c r="I23" s="188">
        <f>D23*F23</f>
        <v>1900</v>
      </c>
      <c r="J23" s="188">
        <v>0</v>
      </c>
      <c r="K23" s="188">
        <v>0</v>
      </c>
      <c r="L23" s="188">
        <v>0</v>
      </c>
      <c r="M23" s="188">
        <f>I23*12+J23+K23+L23</f>
        <v>22800</v>
      </c>
      <c r="N23" s="189">
        <v>2</v>
      </c>
      <c r="O23" s="190">
        <v>1.9</v>
      </c>
      <c r="P23" s="190">
        <f t="shared" si="14"/>
        <v>1900</v>
      </c>
      <c r="Q23" s="190">
        <v>0</v>
      </c>
      <c r="R23" s="190">
        <v>0</v>
      </c>
      <c r="S23" s="190">
        <f t="shared" si="15"/>
        <v>3800</v>
      </c>
      <c r="T23" s="190">
        <v>0</v>
      </c>
      <c r="U23" s="190">
        <v>0</v>
      </c>
      <c r="V23" s="190">
        <v>0</v>
      </c>
      <c r="W23" s="190">
        <f t="shared" si="16"/>
        <v>45600</v>
      </c>
      <c r="X23" s="187">
        <f t="shared" si="4"/>
        <v>1</v>
      </c>
      <c r="Y23" s="187">
        <f t="shared" si="4"/>
        <v>0</v>
      </c>
      <c r="Z23" s="187">
        <f t="shared" si="4"/>
        <v>0</v>
      </c>
      <c r="AA23" s="187">
        <f t="shared" si="4"/>
        <v>0</v>
      </c>
      <c r="AB23" s="187">
        <f t="shared" si="4"/>
        <v>0</v>
      </c>
      <c r="AC23" s="187">
        <f t="shared" si="4"/>
        <v>1900</v>
      </c>
      <c r="AD23" s="187">
        <f t="shared" si="4"/>
        <v>0</v>
      </c>
      <c r="AE23" s="187">
        <f t="shared" si="4"/>
        <v>0</v>
      </c>
      <c r="AF23" s="187">
        <f t="shared" si="4"/>
        <v>0</v>
      </c>
      <c r="AG23" s="187">
        <f t="shared" si="4"/>
        <v>22800</v>
      </c>
    </row>
    <row r="24" spans="2:33" s="191" customFormat="1" ht="14.25" x14ac:dyDescent="0.25">
      <c r="B24" s="186">
        <v>19</v>
      </c>
      <c r="C24" s="186" t="s">
        <v>485</v>
      </c>
      <c r="D24" s="187">
        <v>1</v>
      </c>
      <c r="E24" s="188">
        <v>1.7</v>
      </c>
      <c r="F24" s="188">
        <f>E24*1000</f>
        <v>1700</v>
      </c>
      <c r="G24" s="188">
        <v>0</v>
      </c>
      <c r="H24" s="188">
        <v>0</v>
      </c>
      <c r="I24" s="188">
        <f>D24*F24</f>
        <v>1700</v>
      </c>
      <c r="J24" s="188">
        <v>0</v>
      </c>
      <c r="K24" s="188">
        <v>0</v>
      </c>
      <c r="L24" s="188">
        <v>0</v>
      </c>
      <c r="M24" s="188">
        <f>I24*12+J24+K24+L24</f>
        <v>20400</v>
      </c>
      <c r="N24" s="190"/>
      <c r="O24" s="190"/>
      <c r="P24" s="190"/>
      <c r="Q24" s="190"/>
      <c r="R24" s="190"/>
      <c r="S24" s="190"/>
      <c r="T24" s="190"/>
      <c r="U24" s="190"/>
      <c r="V24" s="190"/>
      <c r="W24" s="190"/>
      <c r="X24" s="187">
        <f t="shared" si="4"/>
        <v>-1</v>
      </c>
      <c r="Y24" s="187">
        <f t="shared" si="4"/>
        <v>-1.7</v>
      </c>
      <c r="Z24" s="187">
        <f t="shared" si="4"/>
        <v>-1700</v>
      </c>
      <c r="AA24" s="187">
        <f t="shared" si="4"/>
        <v>0</v>
      </c>
      <c r="AB24" s="187">
        <f t="shared" si="4"/>
        <v>0</v>
      </c>
      <c r="AC24" s="187">
        <f t="shared" si="4"/>
        <v>-1700</v>
      </c>
      <c r="AD24" s="187">
        <f t="shared" si="4"/>
        <v>0</v>
      </c>
      <c r="AE24" s="187">
        <f t="shared" si="4"/>
        <v>0</v>
      </c>
      <c r="AF24" s="187">
        <f t="shared" si="4"/>
        <v>0</v>
      </c>
      <c r="AG24" s="187">
        <f t="shared" si="4"/>
        <v>-20400</v>
      </c>
    </row>
    <row r="25" spans="2:33" s="191" customFormat="1" ht="14.25" x14ac:dyDescent="0.25">
      <c r="B25" s="186">
        <v>13</v>
      </c>
      <c r="C25" s="186" t="s">
        <v>532</v>
      </c>
      <c r="D25" s="187"/>
      <c r="E25" s="188"/>
      <c r="F25" s="188"/>
      <c r="G25" s="188"/>
      <c r="H25" s="188"/>
      <c r="I25" s="188"/>
      <c r="J25" s="188"/>
      <c r="K25" s="188"/>
      <c r="L25" s="188"/>
      <c r="M25" s="188"/>
      <c r="N25" s="189">
        <v>9</v>
      </c>
      <c r="O25" s="190">
        <v>2.2000000000000002</v>
      </c>
      <c r="P25" s="190">
        <f t="shared" si="14"/>
        <v>2200</v>
      </c>
      <c r="Q25" s="190">
        <v>0</v>
      </c>
      <c r="R25" s="190">
        <v>0</v>
      </c>
      <c r="S25" s="190">
        <f t="shared" si="15"/>
        <v>19800</v>
      </c>
      <c r="T25" s="190">
        <v>0</v>
      </c>
      <c r="U25" s="190">
        <v>0</v>
      </c>
      <c r="V25" s="190">
        <v>0</v>
      </c>
      <c r="W25" s="190">
        <f t="shared" si="16"/>
        <v>237600</v>
      </c>
      <c r="X25" s="187">
        <f t="shared" si="4"/>
        <v>9</v>
      </c>
      <c r="Y25" s="187">
        <f t="shared" si="4"/>
        <v>2.2000000000000002</v>
      </c>
      <c r="Z25" s="187">
        <f t="shared" si="4"/>
        <v>2200</v>
      </c>
      <c r="AA25" s="187">
        <f t="shared" si="4"/>
        <v>0</v>
      </c>
      <c r="AB25" s="187">
        <f t="shared" si="4"/>
        <v>0</v>
      </c>
      <c r="AC25" s="187">
        <f t="shared" si="4"/>
        <v>19800</v>
      </c>
      <c r="AD25" s="187">
        <f t="shared" si="4"/>
        <v>0</v>
      </c>
      <c r="AE25" s="187">
        <f t="shared" si="4"/>
        <v>0</v>
      </c>
      <c r="AF25" s="187">
        <f t="shared" si="4"/>
        <v>0</v>
      </c>
      <c r="AG25" s="187">
        <f t="shared" si="4"/>
        <v>237600</v>
      </c>
    </row>
    <row r="26" spans="2:33" s="191" customFormat="1" ht="14.25" x14ac:dyDescent="0.25">
      <c r="B26" s="186">
        <v>14</v>
      </c>
      <c r="C26" s="186" t="s">
        <v>533</v>
      </c>
      <c r="D26" s="187"/>
      <c r="E26" s="188"/>
      <c r="F26" s="188"/>
      <c r="G26" s="188"/>
      <c r="H26" s="188"/>
      <c r="I26" s="188"/>
      <c r="J26" s="188"/>
      <c r="K26" s="188"/>
      <c r="L26" s="188"/>
      <c r="M26" s="188"/>
      <c r="N26" s="189">
        <v>16</v>
      </c>
      <c r="O26" s="190">
        <v>2.2000000000000002</v>
      </c>
      <c r="P26" s="190">
        <f t="shared" si="14"/>
        <v>2200</v>
      </c>
      <c r="Q26" s="190">
        <v>0</v>
      </c>
      <c r="R26" s="190">
        <v>0</v>
      </c>
      <c r="S26" s="190">
        <f t="shared" si="15"/>
        <v>35200</v>
      </c>
      <c r="T26" s="190">
        <v>0</v>
      </c>
      <c r="U26" s="190">
        <v>0</v>
      </c>
      <c r="V26" s="190">
        <v>0</v>
      </c>
      <c r="W26" s="190">
        <f t="shared" si="16"/>
        <v>422400</v>
      </c>
      <c r="X26" s="187">
        <f t="shared" si="4"/>
        <v>16</v>
      </c>
      <c r="Y26" s="187">
        <f t="shared" si="4"/>
        <v>2.2000000000000002</v>
      </c>
      <c r="Z26" s="187">
        <f t="shared" si="4"/>
        <v>2200</v>
      </c>
      <c r="AA26" s="187">
        <f t="shared" si="4"/>
        <v>0</v>
      </c>
      <c r="AB26" s="187">
        <f t="shared" si="4"/>
        <v>0</v>
      </c>
      <c r="AC26" s="187">
        <f t="shared" si="4"/>
        <v>35200</v>
      </c>
      <c r="AD26" s="187">
        <f t="shared" si="4"/>
        <v>0</v>
      </c>
      <c r="AE26" s="187">
        <f t="shared" si="4"/>
        <v>0</v>
      </c>
      <c r="AF26" s="187">
        <f t="shared" si="4"/>
        <v>0</v>
      </c>
      <c r="AG26" s="187">
        <f t="shared" si="4"/>
        <v>422400</v>
      </c>
    </row>
    <row r="27" spans="2:33" s="191" customFormat="1" ht="14.25" x14ac:dyDescent="0.25">
      <c r="B27" s="186">
        <v>20</v>
      </c>
      <c r="C27" s="192" t="s">
        <v>459</v>
      </c>
      <c r="D27" s="187">
        <v>6</v>
      </c>
      <c r="E27" s="188">
        <v>1.5</v>
      </c>
      <c r="F27" s="188">
        <f t="shared" si="5"/>
        <v>1500</v>
      </c>
      <c r="G27" s="188">
        <v>0</v>
      </c>
      <c r="H27" s="188">
        <v>0</v>
      </c>
      <c r="I27" s="188">
        <f t="shared" si="6"/>
        <v>9000</v>
      </c>
      <c r="J27" s="188">
        <v>0</v>
      </c>
      <c r="K27" s="188">
        <v>0</v>
      </c>
      <c r="L27" s="188">
        <v>0</v>
      </c>
      <c r="M27" s="188">
        <f t="shared" si="7"/>
        <v>108000</v>
      </c>
      <c r="N27" s="189">
        <v>33</v>
      </c>
      <c r="O27" s="190">
        <v>1.5</v>
      </c>
      <c r="P27" s="190">
        <f t="shared" si="14"/>
        <v>1500</v>
      </c>
      <c r="Q27" s="190">
        <v>0</v>
      </c>
      <c r="R27" s="190">
        <v>0</v>
      </c>
      <c r="S27" s="190">
        <f t="shared" si="15"/>
        <v>49500</v>
      </c>
      <c r="T27" s="190">
        <v>0</v>
      </c>
      <c r="U27" s="190">
        <v>0</v>
      </c>
      <c r="V27" s="190">
        <v>0</v>
      </c>
      <c r="W27" s="190">
        <f t="shared" si="16"/>
        <v>594000</v>
      </c>
      <c r="X27" s="187">
        <f t="shared" si="4"/>
        <v>27</v>
      </c>
      <c r="Y27" s="187">
        <f t="shared" si="4"/>
        <v>0</v>
      </c>
      <c r="Z27" s="187">
        <f t="shared" si="4"/>
        <v>0</v>
      </c>
      <c r="AA27" s="187">
        <f t="shared" si="4"/>
        <v>0</v>
      </c>
      <c r="AB27" s="187">
        <f t="shared" si="4"/>
        <v>0</v>
      </c>
      <c r="AC27" s="187">
        <f t="shared" si="4"/>
        <v>40500</v>
      </c>
      <c r="AD27" s="187">
        <f t="shared" si="4"/>
        <v>0</v>
      </c>
      <c r="AE27" s="187">
        <f t="shared" si="4"/>
        <v>0</v>
      </c>
      <c r="AF27" s="187">
        <f t="shared" si="4"/>
        <v>0</v>
      </c>
      <c r="AG27" s="187">
        <f t="shared" si="4"/>
        <v>486000</v>
      </c>
    </row>
    <row r="28" spans="2:33" s="191" customFormat="1" ht="14.25" x14ac:dyDescent="0.25">
      <c r="B28" s="186">
        <v>21</v>
      </c>
      <c r="C28" s="192" t="s">
        <v>459</v>
      </c>
      <c r="D28" s="187">
        <v>25</v>
      </c>
      <c r="E28" s="188">
        <v>1.3</v>
      </c>
      <c r="F28" s="188">
        <f t="shared" si="5"/>
        <v>1300</v>
      </c>
      <c r="G28" s="188">
        <v>0</v>
      </c>
      <c r="H28" s="188">
        <v>0</v>
      </c>
      <c r="I28" s="188">
        <f t="shared" si="6"/>
        <v>32500</v>
      </c>
      <c r="J28" s="188">
        <v>0</v>
      </c>
      <c r="K28" s="188">
        <v>0</v>
      </c>
      <c r="L28" s="188">
        <v>0</v>
      </c>
      <c r="M28" s="188">
        <f t="shared" si="7"/>
        <v>390000</v>
      </c>
      <c r="N28" s="189">
        <v>6</v>
      </c>
      <c r="O28" s="190">
        <v>1.3</v>
      </c>
      <c r="P28" s="190">
        <f t="shared" si="14"/>
        <v>1300</v>
      </c>
      <c r="Q28" s="190">
        <v>0</v>
      </c>
      <c r="R28" s="190">
        <v>0</v>
      </c>
      <c r="S28" s="190">
        <f t="shared" si="15"/>
        <v>7800</v>
      </c>
      <c r="T28" s="190">
        <v>0</v>
      </c>
      <c r="U28" s="190">
        <v>0</v>
      </c>
      <c r="V28" s="190">
        <v>0</v>
      </c>
      <c r="W28" s="190">
        <f t="shared" si="16"/>
        <v>93600</v>
      </c>
      <c r="X28" s="187">
        <f t="shared" si="4"/>
        <v>-19</v>
      </c>
      <c r="Y28" s="187">
        <f t="shared" si="4"/>
        <v>0</v>
      </c>
      <c r="Z28" s="187">
        <f t="shared" si="4"/>
        <v>0</v>
      </c>
      <c r="AA28" s="187">
        <f t="shared" si="4"/>
        <v>0</v>
      </c>
      <c r="AB28" s="187">
        <f t="shared" si="4"/>
        <v>0</v>
      </c>
      <c r="AC28" s="187">
        <f t="shared" si="4"/>
        <v>-24700</v>
      </c>
      <c r="AD28" s="187">
        <f t="shared" si="4"/>
        <v>0</v>
      </c>
      <c r="AE28" s="187">
        <f t="shared" si="4"/>
        <v>0</v>
      </c>
      <c r="AF28" s="187">
        <f t="shared" si="4"/>
        <v>0</v>
      </c>
      <c r="AG28" s="187">
        <f t="shared" si="4"/>
        <v>-296400</v>
      </c>
    </row>
    <row r="29" spans="2:33" s="191" customFormat="1" ht="14.25" x14ac:dyDescent="0.25">
      <c r="B29" s="186">
        <v>22</v>
      </c>
      <c r="C29" s="192" t="s">
        <v>459</v>
      </c>
      <c r="D29" s="187">
        <v>1</v>
      </c>
      <c r="E29" s="188">
        <v>1</v>
      </c>
      <c r="F29" s="188">
        <f>E29*1000</f>
        <v>1000</v>
      </c>
      <c r="G29" s="188">
        <v>0</v>
      </c>
      <c r="H29" s="188">
        <v>0</v>
      </c>
      <c r="I29" s="188">
        <f>D29*F29</f>
        <v>1000</v>
      </c>
      <c r="J29" s="188">
        <v>0</v>
      </c>
      <c r="K29" s="188">
        <v>0</v>
      </c>
      <c r="L29" s="188">
        <v>0</v>
      </c>
      <c r="M29" s="188">
        <f>I29*12+J29+K29+L29</f>
        <v>12000</v>
      </c>
      <c r="N29" s="190"/>
      <c r="O29" s="190"/>
      <c r="P29" s="190"/>
      <c r="Q29" s="190"/>
      <c r="R29" s="190"/>
      <c r="S29" s="190"/>
      <c r="T29" s="190"/>
      <c r="U29" s="190"/>
      <c r="V29" s="190"/>
      <c r="W29" s="190"/>
      <c r="X29" s="187">
        <f t="shared" si="4"/>
        <v>-1</v>
      </c>
      <c r="Y29" s="187">
        <f t="shared" si="4"/>
        <v>-1</v>
      </c>
      <c r="Z29" s="187">
        <f t="shared" si="4"/>
        <v>-1000</v>
      </c>
      <c r="AA29" s="187">
        <f t="shared" si="4"/>
        <v>0</v>
      </c>
      <c r="AB29" s="187">
        <f t="shared" si="4"/>
        <v>0</v>
      </c>
      <c r="AC29" s="187">
        <f t="shared" si="4"/>
        <v>-1000</v>
      </c>
      <c r="AD29" s="187">
        <f t="shared" si="4"/>
        <v>0</v>
      </c>
      <c r="AE29" s="187">
        <f t="shared" si="4"/>
        <v>0</v>
      </c>
      <c r="AF29" s="187">
        <f t="shared" si="4"/>
        <v>0</v>
      </c>
      <c r="AG29" s="187">
        <f t="shared" si="4"/>
        <v>-12000</v>
      </c>
    </row>
    <row r="30" spans="2:33" s="191" customFormat="1" ht="14.25" x14ac:dyDescent="0.25">
      <c r="B30" s="186">
        <v>23</v>
      </c>
      <c r="C30" s="186" t="s">
        <v>534</v>
      </c>
      <c r="D30" s="187"/>
      <c r="E30" s="188"/>
      <c r="F30" s="188"/>
      <c r="G30" s="188"/>
      <c r="H30" s="188"/>
      <c r="I30" s="188"/>
      <c r="J30" s="188"/>
      <c r="K30" s="188"/>
      <c r="L30" s="188"/>
      <c r="M30" s="188"/>
      <c r="N30" s="189">
        <v>11</v>
      </c>
      <c r="O30" s="190">
        <v>1.5</v>
      </c>
      <c r="P30" s="190">
        <f t="shared" ref="P30:P37" si="17">O30*1000</f>
        <v>1500</v>
      </c>
      <c r="Q30" s="190">
        <v>0</v>
      </c>
      <c r="R30" s="190">
        <v>0</v>
      </c>
      <c r="S30" s="190">
        <f>N30*P30</f>
        <v>16500</v>
      </c>
      <c r="T30" s="190">
        <v>0</v>
      </c>
      <c r="U30" s="190">
        <v>0</v>
      </c>
      <c r="V30" s="190">
        <v>0</v>
      </c>
      <c r="W30" s="190">
        <f>S30*12+T30+U30+V30</f>
        <v>198000</v>
      </c>
      <c r="X30" s="187">
        <f t="shared" si="4"/>
        <v>11</v>
      </c>
      <c r="Y30" s="187">
        <f t="shared" si="4"/>
        <v>1.5</v>
      </c>
      <c r="Z30" s="187">
        <f t="shared" si="4"/>
        <v>1500</v>
      </c>
      <c r="AA30" s="187">
        <f t="shared" si="4"/>
        <v>0</v>
      </c>
      <c r="AB30" s="187">
        <f t="shared" si="4"/>
        <v>0</v>
      </c>
      <c r="AC30" s="187">
        <f t="shared" si="4"/>
        <v>16500</v>
      </c>
      <c r="AD30" s="187">
        <f t="shared" si="4"/>
        <v>0</v>
      </c>
      <c r="AE30" s="187">
        <f t="shared" si="4"/>
        <v>0</v>
      </c>
      <c r="AF30" s="187">
        <f t="shared" si="4"/>
        <v>0</v>
      </c>
      <c r="AG30" s="187">
        <f t="shared" si="4"/>
        <v>198000</v>
      </c>
    </row>
    <row r="31" spans="2:33" s="191" customFormat="1" ht="14.25" x14ac:dyDescent="0.25">
      <c r="B31" s="186">
        <v>28</v>
      </c>
      <c r="C31" s="192" t="s">
        <v>460</v>
      </c>
      <c r="D31" s="187">
        <v>1</v>
      </c>
      <c r="E31" s="188">
        <v>1</v>
      </c>
      <c r="F31" s="188">
        <f>E31*1000</f>
        <v>1000</v>
      </c>
      <c r="G31" s="188">
        <v>0</v>
      </c>
      <c r="H31" s="188">
        <v>0</v>
      </c>
      <c r="I31" s="188">
        <f>D31*F31</f>
        <v>1000</v>
      </c>
      <c r="J31" s="188">
        <v>0</v>
      </c>
      <c r="K31" s="188">
        <v>0</v>
      </c>
      <c r="L31" s="188">
        <v>0</v>
      </c>
      <c r="M31" s="188">
        <f>I31*12+J31+K31+L31</f>
        <v>12000</v>
      </c>
      <c r="N31" s="190"/>
      <c r="O31" s="190"/>
      <c r="P31" s="190"/>
      <c r="Q31" s="190"/>
      <c r="R31" s="190"/>
      <c r="S31" s="190"/>
      <c r="T31" s="190"/>
      <c r="U31" s="190"/>
      <c r="V31" s="190"/>
      <c r="W31" s="190"/>
      <c r="X31" s="187">
        <f t="shared" si="4"/>
        <v>-1</v>
      </c>
      <c r="Y31" s="187">
        <f t="shared" si="4"/>
        <v>-1</v>
      </c>
      <c r="Z31" s="187">
        <f t="shared" si="4"/>
        <v>-1000</v>
      </c>
      <c r="AA31" s="187">
        <f t="shared" si="4"/>
        <v>0</v>
      </c>
      <c r="AB31" s="187">
        <f t="shared" si="4"/>
        <v>0</v>
      </c>
      <c r="AC31" s="187">
        <f t="shared" si="4"/>
        <v>-1000</v>
      </c>
      <c r="AD31" s="187">
        <f t="shared" si="4"/>
        <v>0</v>
      </c>
      <c r="AE31" s="187">
        <f t="shared" si="4"/>
        <v>0</v>
      </c>
      <c r="AF31" s="187">
        <f t="shared" si="4"/>
        <v>0</v>
      </c>
      <c r="AG31" s="187">
        <f t="shared" si="4"/>
        <v>-12000</v>
      </c>
    </row>
    <row r="32" spans="2:33" s="191" customFormat="1" ht="14.25" x14ac:dyDescent="0.25">
      <c r="B32" s="186">
        <v>29</v>
      </c>
      <c r="C32" s="192" t="s">
        <v>460</v>
      </c>
      <c r="D32" s="187">
        <v>2</v>
      </c>
      <c r="E32" s="188">
        <v>0.9</v>
      </c>
      <c r="F32" s="188">
        <f>E32*1000</f>
        <v>900</v>
      </c>
      <c r="G32" s="188">
        <v>0</v>
      </c>
      <c r="H32" s="188">
        <v>0</v>
      </c>
      <c r="I32" s="188">
        <f>D32*F32</f>
        <v>1800</v>
      </c>
      <c r="J32" s="188">
        <v>0</v>
      </c>
      <c r="K32" s="188">
        <v>0</v>
      </c>
      <c r="L32" s="188">
        <v>0</v>
      </c>
      <c r="M32" s="188">
        <f>I32*12+J32+K32+L32</f>
        <v>21600</v>
      </c>
      <c r="N32" s="190"/>
      <c r="O32" s="190"/>
      <c r="P32" s="190"/>
      <c r="Q32" s="190"/>
      <c r="R32" s="190"/>
      <c r="S32" s="190"/>
      <c r="T32" s="190"/>
      <c r="U32" s="190"/>
      <c r="V32" s="190"/>
      <c r="W32" s="190"/>
      <c r="X32" s="187">
        <f t="shared" si="4"/>
        <v>-2</v>
      </c>
      <c r="Y32" s="187">
        <f t="shared" si="4"/>
        <v>-0.9</v>
      </c>
      <c r="Z32" s="187">
        <f t="shared" si="4"/>
        <v>-900</v>
      </c>
      <c r="AA32" s="187">
        <f t="shared" si="4"/>
        <v>0</v>
      </c>
      <c r="AB32" s="187">
        <f t="shared" si="4"/>
        <v>0</v>
      </c>
      <c r="AC32" s="187">
        <f t="shared" si="4"/>
        <v>-1800</v>
      </c>
      <c r="AD32" s="187">
        <f t="shared" si="4"/>
        <v>0</v>
      </c>
      <c r="AE32" s="187">
        <f t="shared" si="4"/>
        <v>0</v>
      </c>
      <c r="AF32" s="187">
        <f t="shared" si="4"/>
        <v>0</v>
      </c>
      <c r="AG32" s="187">
        <f t="shared" si="4"/>
        <v>-21600</v>
      </c>
    </row>
    <row r="33" spans="2:34" s="191" customFormat="1" ht="14.25" x14ac:dyDescent="0.25">
      <c r="B33" s="186">
        <v>30</v>
      </c>
      <c r="C33" s="192" t="s">
        <v>460</v>
      </c>
      <c r="D33" s="187">
        <v>2</v>
      </c>
      <c r="E33" s="188">
        <v>0.7</v>
      </c>
      <c r="F33" s="188">
        <f>E33*1000</f>
        <v>700</v>
      </c>
      <c r="G33" s="188">
        <v>0</v>
      </c>
      <c r="H33" s="188">
        <v>0</v>
      </c>
      <c r="I33" s="188">
        <f>D33*F33</f>
        <v>1400</v>
      </c>
      <c r="J33" s="188">
        <v>0</v>
      </c>
      <c r="K33" s="188">
        <v>0</v>
      </c>
      <c r="L33" s="188">
        <v>0</v>
      </c>
      <c r="M33" s="188">
        <f>I33*12+J33+K33+L33</f>
        <v>16800</v>
      </c>
      <c r="N33" s="190"/>
      <c r="O33" s="190"/>
      <c r="P33" s="190"/>
      <c r="Q33" s="190"/>
      <c r="R33" s="190"/>
      <c r="S33" s="190"/>
      <c r="T33" s="190"/>
      <c r="U33" s="190"/>
      <c r="V33" s="190"/>
      <c r="W33" s="190"/>
      <c r="X33" s="187">
        <f t="shared" si="4"/>
        <v>-2</v>
      </c>
      <c r="Y33" s="187">
        <f t="shared" si="4"/>
        <v>-0.7</v>
      </c>
      <c r="Z33" s="187">
        <f t="shared" si="4"/>
        <v>-700</v>
      </c>
      <c r="AA33" s="187">
        <f t="shared" si="4"/>
        <v>0</v>
      </c>
      <c r="AB33" s="187">
        <f t="shared" si="4"/>
        <v>0</v>
      </c>
      <c r="AC33" s="187">
        <f t="shared" si="4"/>
        <v>-1400</v>
      </c>
      <c r="AD33" s="187">
        <f t="shared" si="4"/>
        <v>0</v>
      </c>
      <c r="AE33" s="187">
        <f t="shared" si="4"/>
        <v>0</v>
      </c>
      <c r="AF33" s="187">
        <f t="shared" si="4"/>
        <v>0</v>
      </c>
      <c r="AG33" s="187">
        <f t="shared" si="4"/>
        <v>-16800</v>
      </c>
    </row>
    <row r="34" spans="2:34" s="191" customFormat="1" ht="14.25" x14ac:dyDescent="0.25">
      <c r="B34" s="186">
        <v>24</v>
      </c>
      <c r="C34" s="186" t="s">
        <v>460</v>
      </c>
      <c r="D34" s="187"/>
      <c r="E34" s="188"/>
      <c r="F34" s="188"/>
      <c r="G34" s="188"/>
      <c r="H34" s="188"/>
      <c r="I34" s="188"/>
      <c r="J34" s="188"/>
      <c r="K34" s="188"/>
      <c r="L34" s="188"/>
      <c r="M34" s="188"/>
      <c r="N34" s="189">
        <v>18</v>
      </c>
      <c r="O34" s="203">
        <v>1.1499999999999999</v>
      </c>
      <c r="P34" s="190">
        <f t="shared" si="17"/>
        <v>1150</v>
      </c>
      <c r="Q34" s="190">
        <v>0</v>
      </c>
      <c r="R34" s="190">
        <v>0</v>
      </c>
      <c r="S34" s="190">
        <f t="shared" ref="S34:S37" si="18">N34*P34</f>
        <v>20700</v>
      </c>
      <c r="T34" s="190">
        <v>0</v>
      </c>
      <c r="U34" s="190">
        <v>0</v>
      </c>
      <c r="V34" s="190">
        <v>0</v>
      </c>
      <c r="W34" s="190">
        <f t="shared" ref="W34:W37" si="19">S34*12+T34+U34+V34</f>
        <v>248400</v>
      </c>
      <c r="X34" s="187">
        <f t="shared" si="4"/>
        <v>18</v>
      </c>
      <c r="Y34" s="187">
        <f t="shared" si="4"/>
        <v>1.1499999999999999</v>
      </c>
      <c r="Z34" s="187">
        <f t="shared" si="4"/>
        <v>1150</v>
      </c>
      <c r="AA34" s="187">
        <f t="shared" si="4"/>
        <v>0</v>
      </c>
      <c r="AB34" s="187">
        <f t="shared" si="4"/>
        <v>0</v>
      </c>
      <c r="AC34" s="187">
        <f t="shared" si="4"/>
        <v>20700</v>
      </c>
      <c r="AD34" s="187">
        <f t="shared" si="4"/>
        <v>0</v>
      </c>
      <c r="AE34" s="187">
        <f t="shared" si="4"/>
        <v>0</v>
      </c>
      <c r="AF34" s="187">
        <f t="shared" si="4"/>
        <v>0</v>
      </c>
      <c r="AG34" s="187">
        <f t="shared" si="4"/>
        <v>248400</v>
      </c>
      <c r="AH34" s="191">
        <v>1.1000000000000001</v>
      </c>
    </row>
    <row r="35" spans="2:34" s="191" customFormat="1" ht="14.25" x14ac:dyDescent="0.25">
      <c r="B35" s="186">
        <v>25</v>
      </c>
      <c r="C35" s="186" t="s">
        <v>535</v>
      </c>
      <c r="D35" s="187"/>
      <c r="E35" s="188"/>
      <c r="F35" s="188"/>
      <c r="G35" s="188"/>
      <c r="H35" s="188"/>
      <c r="I35" s="188"/>
      <c r="J35" s="188"/>
      <c r="K35" s="188"/>
      <c r="L35" s="188"/>
      <c r="M35" s="188"/>
      <c r="N35" s="189">
        <v>12</v>
      </c>
      <c r="O35" s="190">
        <v>1.1000000000000001</v>
      </c>
      <c r="P35" s="190">
        <f t="shared" si="17"/>
        <v>1100</v>
      </c>
      <c r="Q35" s="190">
        <v>0</v>
      </c>
      <c r="R35" s="190">
        <v>0</v>
      </c>
      <c r="S35" s="190">
        <f t="shared" si="18"/>
        <v>13200</v>
      </c>
      <c r="T35" s="190">
        <v>0</v>
      </c>
      <c r="U35" s="190">
        <v>0</v>
      </c>
      <c r="V35" s="190">
        <v>0</v>
      </c>
      <c r="W35" s="190">
        <f t="shared" si="19"/>
        <v>158400</v>
      </c>
      <c r="X35" s="187">
        <f t="shared" si="4"/>
        <v>12</v>
      </c>
      <c r="Y35" s="187">
        <f t="shared" si="4"/>
        <v>1.1000000000000001</v>
      </c>
      <c r="Z35" s="187">
        <f t="shared" si="4"/>
        <v>1100</v>
      </c>
      <c r="AA35" s="187">
        <f t="shared" si="4"/>
        <v>0</v>
      </c>
      <c r="AB35" s="187">
        <f t="shared" si="4"/>
        <v>0</v>
      </c>
      <c r="AC35" s="187">
        <f t="shared" si="4"/>
        <v>13200</v>
      </c>
      <c r="AD35" s="187">
        <f t="shared" si="4"/>
        <v>0</v>
      </c>
      <c r="AE35" s="187">
        <f t="shared" si="4"/>
        <v>0</v>
      </c>
      <c r="AF35" s="187">
        <f t="shared" si="4"/>
        <v>0</v>
      </c>
      <c r="AG35" s="187">
        <f t="shared" si="4"/>
        <v>158400</v>
      </c>
    </row>
    <row r="36" spans="2:34" s="191" customFormat="1" ht="14.25" x14ac:dyDescent="0.25">
      <c r="B36" s="186">
        <v>26</v>
      </c>
      <c r="C36" s="186" t="s">
        <v>536</v>
      </c>
      <c r="D36" s="187"/>
      <c r="E36" s="188"/>
      <c r="F36" s="188"/>
      <c r="G36" s="188"/>
      <c r="H36" s="188"/>
      <c r="I36" s="188"/>
      <c r="J36" s="188"/>
      <c r="K36" s="188"/>
      <c r="L36" s="188"/>
      <c r="M36" s="188"/>
      <c r="N36" s="189">
        <v>1</v>
      </c>
      <c r="O36" s="190">
        <v>2.2000000000000002</v>
      </c>
      <c r="P36" s="190">
        <f t="shared" si="17"/>
        <v>2200</v>
      </c>
      <c r="Q36" s="190">
        <v>0</v>
      </c>
      <c r="R36" s="190">
        <v>0</v>
      </c>
      <c r="S36" s="190">
        <f t="shared" si="18"/>
        <v>2200</v>
      </c>
      <c r="T36" s="190">
        <v>0</v>
      </c>
      <c r="U36" s="190">
        <v>0</v>
      </c>
      <c r="V36" s="190">
        <v>0</v>
      </c>
      <c r="W36" s="190">
        <f t="shared" si="19"/>
        <v>26400</v>
      </c>
      <c r="X36" s="187">
        <f t="shared" si="4"/>
        <v>1</v>
      </c>
      <c r="Y36" s="187">
        <f t="shared" si="4"/>
        <v>2.2000000000000002</v>
      </c>
      <c r="Z36" s="187">
        <f t="shared" si="4"/>
        <v>2200</v>
      </c>
      <c r="AA36" s="187">
        <f t="shared" si="4"/>
        <v>0</v>
      </c>
      <c r="AB36" s="187">
        <f t="shared" si="4"/>
        <v>0</v>
      </c>
      <c r="AC36" s="187">
        <f t="shared" si="4"/>
        <v>2200</v>
      </c>
      <c r="AD36" s="187">
        <f t="shared" si="4"/>
        <v>0</v>
      </c>
      <c r="AE36" s="187">
        <f t="shared" si="4"/>
        <v>0</v>
      </c>
      <c r="AF36" s="187">
        <f t="shared" si="4"/>
        <v>0</v>
      </c>
      <c r="AG36" s="187">
        <f t="shared" si="4"/>
        <v>26400</v>
      </c>
    </row>
    <row r="37" spans="2:34" s="191" customFormat="1" ht="14.25" x14ac:dyDescent="0.25">
      <c r="B37" s="186">
        <v>27</v>
      </c>
      <c r="C37" s="186" t="s">
        <v>537</v>
      </c>
      <c r="D37" s="187"/>
      <c r="E37" s="188"/>
      <c r="F37" s="188"/>
      <c r="G37" s="188"/>
      <c r="H37" s="188"/>
      <c r="I37" s="188"/>
      <c r="J37" s="188"/>
      <c r="K37" s="188"/>
      <c r="L37" s="188"/>
      <c r="M37" s="188"/>
      <c r="N37" s="193">
        <v>33</v>
      </c>
      <c r="O37" s="203">
        <v>1</v>
      </c>
      <c r="P37" s="190">
        <f t="shared" si="17"/>
        <v>1000</v>
      </c>
      <c r="Q37" s="190">
        <v>0</v>
      </c>
      <c r="R37" s="190">
        <v>0</v>
      </c>
      <c r="S37" s="190">
        <f t="shared" si="18"/>
        <v>33000</v>
      </c>
      <c r="T37" s="190">
        <v>0</v>
      </c>
      <c r="U37" s="190">
        <v>0</v>
      </c>
      <c r="V37" s="190">
        <v>0</v>
      </c>
      <c r="W37" s="190">
        <f t="shared" si="19"/>
        <v>396000</v>
      </c>
      <c r="X37" s="187">
        <f t="shared" si="4"/>
        <v>33</v>
      </c>
      <c r="Y37" s="187">
        <f t="shared" si="4"/>
        <v>1</v>
      </c>
      <c r="Z37" s="187">
        <f t="shared" si="4"/>
        <v>1000</v>
      </c>
      <c r="AA37" s="187">
        <f t="shared" si="4"/>
        <v>0</v>
      </c>
      <c r="AB37" s="187">
        <f t="shared" si="4"/>
        <v>0</v>
      </c>
      <c r="AC37" s="187">
        <f t="shared" si="4"/>
        <v>33000</v>
      </c>
      <c r="AD37" s="187">
        <f t="shared" si="4"/>
        <v>0</v>
      </c>
      <c r="AE37" s="187">
        <f t="shared" si="4"/>
        <v>0</v>
      </c>
      <c r="AF37" s="187">
        <f t="shared" si="4"/>
        <v>0</v>
      </c>
      <c r="AG37" s="187">
        <f t="shared" si="4"/>
        <v>396000</v>
      </c>
      <c r="AH37" s="191">
        <v>1.3</v>
      </c>
    </row>
    <row r="38" spans="2:34" s="199" customFormat="1" ht="43.5" customHeight="1" x14ac:dyDescent="0.25">
      <c r="B38" s="186"/>
      <c r="C38" s="194" t="s">
        <v>442</v>
      </c>
      <c r="D38" s="195">
        <f>SUM(D8:D37)</f>
        <v>62</v>
      </c>
      <c r="E38" s="195"/>
      <c r="F38" s="196"/>
      <c r="G38" s="196">
        <f t="shared" ref="G38:N38" si="20">SUM(G8:G37)</f>
        <v>0</v>
      </c>
      <c r="H38" s="196">
        <f t="shared" si="20"/>
        <v>0</v>
      </c>
      <c r="I38" s="196">
        <f t="shared" si="20"/>
        <v>124100</v>
      </c>
      <c r="J38" s="196">
        <f t="shared" si="20"/>
        <v>0</v>
      </c>
      <c r="K38" s="196">
        <f t="shared" si="20"/>
        <v>0</v>
      </c>
      <c r="L38" s="196">
        <f t="shared" si="20"/>
        <v>0</v>
      </c>
      <c r="M38" s="196">
        <f t="shared" si="20"/>
        <v>1489200</v>
      </c>
      <c r="N38" s="197">
        <f t="shared" si="20"/>
        <v>170</v>
      </c>
      <c r="O38" s="198"/>
      <c r="P38" s="198"/>
      <c r="Q38" s="198">
        <f t="shared" ref="Q38:X38" si="21">SUM(Q8:Q37)</f>
        <v>0</v>
      </c>
      <c r="R38" s="198">
        <f t="shared" si="21"/>
        <v>0</v>
      </c>
      <c r="S38" s="198">
        <f t="shared" si="21"/>
        <v>300500</v>
      </c>
      <c r="T38" s="198">
        <f t="shared" si="21"/>
        <v>0</v>
      </c>
      <c r="U38" s="198">
        <f t="shared" si="21"/>
        <v>0</v>
      </c>
      <c r="V38" s="198">
        <f t="shared" si="21"/>
        <v>0</v>
      </c>
      <c r="W38" s="198">
        <f t="shared" si="21"/>
        <v>3606000</v>
      </c>
      <c r="X38" s="195">
        <f t="shared" si="21"/>
        <v>108</v>
      </c>
      <c r="Y38" s="196"/>
      <c r="Z38" s="196"/>
      <c r="AA38" s="196">
        <f t="shared" ref="AA38:AG38" si="22">SUM(AA8:AA37)</f>
        <v>0</v>
      </c>
      <c r="AB38" s="196">
        <f t="shared" si="22"/>
        <v>0</v>
      </c>
      <c r="AC38" s="196">
        <f t="shared" si="22"/>
        <v>176400</v>
      </c>
      <c r="AD38" s="196">
        <f t="shared" si="22"/>
        <v>0</v>
      </c>
      <c r="AE38" s="196">
        <f t="shared" si="22"/>
        <v>0</v>
      </c>
      <c r="AF38" s="196">
        <f t="shared" si="22"/>
        <v>0</v>
      </c>
      <c r="AG38" s="196">
        <f t="shared" si="22"/>
        <v>2116800</v>
      </c>
    </row>
    <row r="39" spans="2:34" s="180" customFormat="1" ht="15.75" x14ac:dyDescent="0.25">
      <c r="B39" s="299"/>
      <c r="C39" s="299"/>
      <c r="D39" s="299"/>
      <c r="E39" s="261"/>
      <c r="M39" s="201"/>
      <c r="W39" s="202">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67"/>
    <col min="2" max="2" width="5.7109375" style="178" customWidth="1"/>
    <col min="3" max="3" width="54.7109375" style="167" customWidth="1"/>
    <col min="4" max="4" width="15.5703125" style="167" customWidth="1"/>
    <col min="5" max="5" width="17.28515625" style="167" customWidth="1"/>
    <col min="6" max="9" width="15.5703125" style="167" customWidth="1"/>
    <col min="10" max="16384" width="9.140625" style="167"/>
  </cols>
  <sheetData>
    <row r="1" spans="1:11" s="148" customFormat="1" ht="37.5" customHeight="1" x14ac:dyDescent="0.25">
      <c r="A1" s="147"/>
      <c r="B1" s="274" t="s">
        <v>507</v>
      </c>
      <c r="C1" s="274"/>
      <c r="D1" s="274"/>
      <c r="E1" s="274"/>
      <c r="F1" s="274"/>
      <c r="G1" s="274"/>
      <c r="H1" s="274"/>
      <c r="I1" s="274"/>
      <c r="J1" s="147"/>
      <c r="K1" s="147"/>
    </row>
    <row r="2" spans="1:11" s="151" customFormat="1" ht="90" x14ac:dyDescent="0.25">
      <c r="A2" s="149"/>
      <c r="B2" s="150" t="s">
        <v>447</v>
      </c>
      <c r="C2" s="150" t="s">
        <v>473</v>
      </c>
      <c r="D2" s="150" t="s">
        <v>508</v>
      </c>
      <c r="E2" s="150" t="s">
        <v>509</v>
      </c>
      <c r="F2" s="150" t="s">
        <v>449</v>
      </c>
      <c r="G2" s="150" t="s">
        <v>475</v>
      </c>
      <c r="H2" s="150" t="s">
        <v>476</v>
      </c>
      <c r="I2" s="150" t="s">
        <v>510</v>
      </c>
      <c r="J2" s="149"/>
      <c r="K2" s="149"/>
    </row>
    <row r="3" spans="1:11" s="155" customFormat="1" ht="27.75" customHeight="1" x14ac:dyDescent="0.25">
      <c r="A3" s="152"/>
      <c r="B3" s="150"/>
      <c r="C3" s="150" t="s">
        <v>442</v>
      </c>
      <c r="D3" s="153">
        <f>D4+D8+D18+D30</f>
        <v>52</v>
      </c>
      <c r="E3" s="154"/>
      <c r="F3" s="153"/>
      <c r="G3" s="153">
        <f>G4+G8+G18+G30</f>
        <v>81200</v>
      </c>
      <c r="H3" s="153">
        <f>H4+H8+H18+H30</f>
        <v>974400</v>
      </c>
      <c r="I3" s="153">
        <v>975000</v>
      </c>
      <c r="J3" s="179"/>
      <c r="K3" s="179"/>
    </row>
    <row r="4" spans="1:11" s="161" customFormat="1" ht="24" customHeight="1" x14ac:dyDescent="0.25">
      <c r="A4" s="156"/>
      <c r="B4" s="157"/>
      <c r="C4" s="158" t="s">
        <v>451</v>
      </c>
      <c r="D4" s="159">
        <f>SUM(D5:D7)</f>
        <v>3</v>
      </c>
      <c r="E4" s="160"/>
      <c r="F4" s="159"/>
      <c r="G4" s="159">
        <f>SUM(G5:G7)</f>
        <v>13500</v>
      </c>
      <c r="H4" s="159">
        <f>SUM(H5:H7)</f>
        <v>162000</v>
      </c>
      <c r="I4" s="275"/>
      <c r="J4" s="156"/>
      <c r="K4" s="156"/>
    </row>
    <row r="5" spans="1:11" ht="19.5" customHeight="1" x14ac:dyDescent="0.25">
      <c r="A5" s="162"/>
      <c r="B5" s="163"/>
      <c r="C5" s="164" t="s">
        <v>452</v>
      </c>
      <c r="D5" s="165">
        <v>1</v>
      </c>
      <c r="E5" s="166"/>
      <c r="F5" s="165">
        <v>5400</v>
      </c>
      <c r="G5" s="165">
        <f>F5*D5</f>
        <v>5400</v>
      </c>
      <c r="H5" s="165">
        <f>G5*12</f>
        <v>64800</v>
      </c>
      <c r="I5" s="276"/>
      <c r="J5" s="162"/>
      <c r="K5" s="162"/>
    </row>
    <row r="6" spans="1:11" ht="19.5" customHeight="1" x14ac:dyDescent="0.25">
      <c r="A6" s="162"/>
      <c r="B6" s="163"/>
      <c r="C6" s="164" t="s">
        <v>453</v>
      </c>
      <c r="D6" s="165">
        <v>1</v>
      </c>
      <c r="E6" s="166"/>
      <c r="F6" s="165">
        <v>4400</v>
      </c>
      <c r="G6" s="165">
        <f t="shared" ref="G6:G7" si="0">F6*D6</f>
        <v>4400</v>
      </c>
      <c r="H6" s="165">
        <f t="shared" ref="H6:H7" si="1">G6*12</f>
        <v>52800</v>
      </c>
      <c r="I6" s="276"/>
      <c r="J6" s="162"/>
      <c r="K6" s="162"/>
    </row>
    <row r="7" spans="1:11" ht="19.5" customHeight="1" x14ac:dyDescent="0.25">
      <c r="A7" s="162"/>
      <c r="B7" s="163"/>
      <c r="C7" s="164" t="s">
        <v>454</v>
      </c>
      <c r="D7" s="165">
        <v>1</v>
      </c>
      <c r="E7" s="166"/>
      <c r="F7" s="165">
        <v>3700</v>
      </c>
      <c r="G7" s="165">
        <f t="shared" si="0"/>
        <v>3700</v>
      </c>
      <c r="H7" s="165">
        <f t="shared" si="1"/>
        <v>44400</v>
      </c>
      <c r="I7" s="276"/>
      <c r="J7" s="162"/>
      <c r="K7" s="162"/>
    </row>
    <row r="8" spans="1:11" s="168" customFormat="1" ht="24" customHeight="1" x14ac:dyDescent="0.25">
      <c r="A8" s="156"/>
      <c r="B8" s="157" t="s">
        <v>450</v>
      </c>
      <c r="C8" s="158" t="s">
        <v>456</v>
      </c>
      <c r="D8" s="159">
        <f>D9+D13</f>
        <v>18</v>
      </c>
      <c r="E8" s="160"/>
      <c r="F8" s="159"/>
      <c r="G8" s="159">
        <f t="shared" ref="G8:H8" si="2">G9+G13</f>
        <v>24100</v>
      </c>
      <c r="H8" s="159">
        <f t="shared" si="2"/>
        <v>289200</v>
      </c>
      <c r="I8" s="276"/>
      <c r="J8" s="156"/>
      <c r="K8" s="156"/>
    </row>
    <row r="9" spans="1:11" s="174" customFormat="1" ht="30" x14ac:dyDescent="0.25">
      <c r="A9" s="169"/>
      <c r="B9" s="170">
        <v>1</v>
      </c>
      <c r="C9" s="171" t="s">
        <v>457</v>
      </c>
      <c r="D9" s="172">
        <f>SUM(D10:D12)</f>
        <v>7</v>
      </c>
      <c r="E9" s="173"/>
      <c r="F9" s="172"/>
      <c r="G9" s="172">
        <f t="shared" ref="G9:H9" si="3">SUM(G10:G12)</f>
        <v>9600</v>
      </c>
      <c r="H9" s="172">
        <f t="shared" si="3"/>
        <v>115200</v>
      </c>
      <c r="I9" s="276"/>
      <c r="J9" s="169"/>
      <c r="K9" s="169"/>
    </row>
    <row r="10" spans="1:11" ht="19.5" customHeight="1" x14ac:dyDescent="0.25">
      <c r="A10" s="162"/>
      <c r="B10" s="163"/>
      <c r="C10" s="164" t="s">
        <v>458</v>
      </c>
      <c r="D10" s="165">
        <v>1</v>
      </c>
      <c r="E10" s="166">
        <v>2.2000000000000002</v>
      </c>
      <c r="F10" s="165">
        <f t="shared" ref="F10:F38" si="4">E10*1000</f>
        <v>2200</v>
      </c>
      <c r="G10" s="165">
        <f t="shared" ref="G10:G12" si="5">F10*D10</f>
        <v>2200</v>
      </c>
      <c r="H10" s="165">
        <f t="shared" ref="H10:H12" si="6">G10*12</f>
        <v>26400</v>
      </c>
      <c r="I10" s="276"/>
      <c r="J10" s="162"/>
      <c r="K10" s="162"/>
    </row>
    <row r="11" spans="1:11" ht="19.5" customHeight="1" x14ac:dyDescent="0.25">
      <c r="A11" s="162"/>
      <c r="B11" s="163"/>
      <c r="C11" s="164" t="s">
        <v>459</v>
      </c>
      <c r="D11" s="165">
        <v>2</v>
      </c>
      <c r="E11" s="166">
        <v>1.3</v>
      </c>
      <c r="F11" s="165">
        <f t="shared" si="4"/>
        <v>1300</v>
      </c>
      <c r="G11" s="165">
        <f t="shared" si="5"/>
        <v>2600</v>
      </c>
      <c r="H11" s="165">
        <f t="shared" si="6"/>
        <v>31200</v>
      </c>
      <c r="I11" s="276"/>
      <c r="J11" s="162"/>
      <c r="K11" s="162"/>
    </row>
    <row r="12" spans="1:11" ht="19.5" customHeight="1" x14ac:dyDescent="0.25">
      <c r="A12" s="162"/>
      <c r="B12" s="163"/>
      <c r="C12" s="164" t="s">
        <v>460</v>
      </c>
      <c r="D12" s="165">
        <v>4</v>
      </c>
      <c r="E12" s="166">
        <v>1.2</v>
      </c>
      <c r="F12" s="165">
        <f t="shared" si="4"/>
        <v>1200</v>
      </c>
      <c r="G12" s="165">
        <f t="shared" si="5"/>
        <v>4800</v>
      </c>
      <c r="H12" s="165">
        <f t="shared" si="6"/>
        <v>57600</v>
      </c>
      <c r="I12" s="276"/>
      <c r="J12" s="162"/>
      <c r="K12" s="162"/>
    </row>
    <row r="13" spans="1:11" s="174" customFormat="1" ht="24" customHeight="1" x14ac:dyDescent="0.25">
      <c r="A13" s="169"/>
      <c r="B13" s="170">
        <v>2</v>
      </c>
      <c r="C13" s="171" t="s">
        <v>461</v>
      </c>
      <c r="D13" s="172">
        <f>SUM(D14:D17)</f>
        <v>11</v>
      </c>
      <c r="E13" s="173"/>
      <c r="F13" s="172"/>
      <c r="G13" s="172">
        <f t="shared" ref="G13:H13" si="7">SUM(G14:G17)</f>
        <v>14500</v>
      </c>
      <c r="H13" s="172">
        <f t="shared" si="7"/>
        <v>174000</v>
      </c>
      <c r="I13" s="276"/>
      <c r="J13" s="169"/>
      <c r="K13" s="169"/>
    </row>
    <row r="14" spans="1:11" ht="19.5" customHeight="1" x14ac:dyDescent="0.25">
      <c r="A14" s="162"/>
      <c r="B14" s="163"/>
      <c r="C14" s="164" t="s">
        <v>458</v>
      </c>
      <c r="D14" s="165">
        <v>1</v>
      </c>
      <c r="E14" s="166">
        <v>2.5</v>
      </c>
      <c r="F14" s="165">
        <f t="shared" si="4"/>
        <v>2500</v>
      </c>
      <c r="G14" s="165">
        <f t="shared" ref="G14:G17" si="8">F14*D14</f>
        <v>2500</v>
      </c>
      <c r="H14" s="165">
        <f t="shared" ref="H14:H17" si="9">G14*12</f>
        <v>30000</v>
      </c>
      <c r="I14" s="276"/>
      <c r="J14" s="162"/>
      <c r="K14" s="162"/>
    </row>
    <row r="15" spans="1:11" ht="19.5" customHeight="1" x14ac:dyDescent="0.25">
      <c r="A15" s="162"/>
      <c r="B15" s="163"/>
      <c r="C15" s="164" t="s">
        <v>459</v>
      </c>
      <c r="D15" s="165">
        <v>5</v>
      </c>
      <c r="E15" s="166">
        <v>1.3</v>
      </c>
      <c r="F15" s="165">
        <f t="shared" si="4"/>
        <v>1300</v>
      </c>
      <c r="G15" s="165">
        <f t="shared" si="8"/>
        <v>6500</v>
      </c>
      <c r="H15" s="165">
        <f t="shared" si="9"/>
        <v>78000</v>
      </c>
      <c r="I15" s="276"/>
      <c r="J15" s="162"/>
      <c r="K15" s="162"/>
    </row>
    <row r="16" spans="1:11" ht="19.5" customHeight="1" x14ac:dyDescent="0.25">
      <c r="A16" s="162"/>
      <c r="B16" s="163"/>
      <c r="C16" s="164" t="s">
        <v>460</v>
      </c>
      <c r="D16" s="165">
        <v>4</v>
      </c>
      <c r="E16" s="166">
        <v>1.2</v>
      </c>
      <c r="F16" s="165">
        <f t="shared" si="4"/>
        <v>1200</v>
      </c>
      <c r="G16" s="165">
        <f t="shared" si="8"/>
        <v>4800</v>
      </c>
      <c r="H16" s="165">
        <f t="shared" si="9"/>
        <v>57600</v>
      </c>
      <c r="I16" s="276"/>
      <c r="J16" s="162"/>
      <c r="K16" s="162"/>
    </row>
    <row r="17" spans="1:11" ht="19.5" customHeight="1" x14ac:dyDescent="0.25">
      <c r="A17" s="162"/>
      <c r="B17" s="163"/>
      <c r="C17" s="164" t="s">
        <v>460</v>
      </c>
      <c r="D17" s="165">
        <v>1</v>
      </c>
      <c r="E17" s="166">
        <v>0.7</v>
      </c>
      <c r="F17" s="165">
        <f t="shared" si="4"/>
        <v>700</v>
      </c>
      <c r="G17" s="165">
        <f t="shared" si="8"/>
        <v>700</v>
      </c>
      <c r="H17" s="165">
        <f t="shared" si="9"/>
        <v>8400</v>
      </c>
      <c r="I17" s="276"/>
      <c r="J17" s="162"/>
      <c r="K17" s="162"/>
    </row>
    <row r="18" spans="1:11" s="161" customFormat="1" ht="24" customHeight="1" x14ac:dyDescent="0.25">
      <c r="A18" s="156"/>
      <c r="B18" s="157" t="s">
        <v>455</v>
      </c>
      <c r="C18" s="158" t="s">
        <v>463</v>
      </c>
      <c r="D18" s="159">
        <f>D19+D20+D25</f>
        <v>17</v>
      </c>
      <c r="E18" s="160"/>
      <c r="F18" s="159"/>
      <c r="G18" s="159">
        <f t="shared" ref="G18:H18" si="10">G19+G20+G25</f>
        <v>21100</v>
      </c>
      <c r="H18" s="159">
        <f t="shared" si="10"/>
        <v>253200</v>
      </c>
      <c r="I18" s="276"/>
      <c r="J18" s="156"/>
      <c r="K18" s="156"/>
    </row>
    <row r="19" spans="1:11" ht="19.5" customHeight="1" x14ac:dyDescent="0.25">
      <c r="A19" s="162"/>
      <c r="B19" s="163"/>
      <c r="C19" s="164" t="s">
        <v>464</v>
      </c>
      <c r="D19" s="165">
        <v>1</v>
      </c>
      <c r="E19" s="175">
        <v>3.1</v>
      </c>
      <c r="F19" s="165">
        <f t="shared" si="4"/>
        <v>3100</v>
      </c>
      <c r="G19" s="165">
        <f>F19*D19</f>
        <v>3100</v>
      </c>
      <c r="H19" s="165">
        <f>G19*12</f>
        <v>37200</v>
      </c>
      <c r="I19" s="276"/>
      <c r="J19" s="162"/>
      <c r="K19" s="162"/>
    </row>
    <row r="20" spans="1:11" s="174" customFormat="1" ht="30" customHeight="1" x14ac:dyDescent="0.25">
      <c r="A20" s="169"/>
      <c r="B20" s="170">
        <v>1</v>
      </c>
      <c r="C20" s="171" t="s">
        <v>465</v>
      </c>
      <c r="D20" s="172">
        <f>SUM(D21:D24)</f>
        <v>7</v>
      </c>
      <c r="E20" s="173"/>
      <c r="F20" s="172"/>
      <c r="G20" s="172">
        <f t="shared" ref="G20:H20" si="11">SUM(G21:G24)</f>
        <v>7800</v>
      </c>
      <c r="H20" s="172">
        <f t="shared" si="11"/>
        <v>93600</v>
      </c>
      <c r="I20" s="276"/>
      <c r="J20" s="169"/>
      <c r="K20" s="169"/>
    </row>
    <row r="21" spans="1:11" ht="19.5" customHeight="1" x14ac:dyDescent="0.25">
      <c r="A21" s="162"/>
      <c r="B21" s="163"/>
      <c r="C21" s="164" t="s">
        <v>466</v>
      </c>
      <c r="D21" s="165">
        <v>1</v>
      </c>
      <c r="E21" s="166">
        <v>2</v>
      </c>
      <c r="F21" s="165">
        <f t="shared" si="4"/>
        <v>2000</v>
      </c>
      <c r="G21" s="165">
        <f t="shared" ref="G21:G24" si="12">F21*D21</f>
        <v>2000</v>
      </c>
      <c r="H21" s="165">
        <f t="shared" ref="H21:H24" si="13">G21*12</f>
        <v>24000</v>
      </c>
      <c r="I21" s="276"/>
      <c r="J21" s="162"/>
      <c r="K21" s="162"/>
    </row>
    <row r="22" spans="1:11" ht="19.5" customHeight="1" x14ac:dyDescent="0.25">
      <c r="A22" s="162"/>
      <c r="B22" s="163"/>
      <c r="C22" s="164" t="s">
        <v>459</v>
      </c>
      <c r="D22" s="165">
        <v>2</v>
      </c>
      <c r="E22" s="166">
        <v>1.2</v>
      </c>
      <c r="F22" s="165">
        <f t="shared" si="4"/>
        <v>1200</v>
      </c>
      <c r="G22" s="165">
        <f t="shared" si="12"/>
        <v>2400</v>
      </c>
      <c r="H22" s="165">
        <f t="shared" si="13"/>
        <v>28800</v>
      </c>
      <c r="I22" s="276"/>
      <c r="J22" s="162"/>
      <c r="K22" s="162"/>
    </row>
    <row r="23" spans="1:11" ht="19.5" customHeight="1" x14ac:dyDescent="0.25">
      <c r="A23" s="162"/>
      <c r="B23" s="163"/>
      <c r="C23" s="164" t="s">
        <v>460</v>
      </c>
      <c r="D23" s="165">
        <v>3</v>
      </c>
      <c r="E23" s="166">
        <v>0.9</v>
      </c>
      <c r="F23" s="165">
        <f t="shared" si="4"/>
        <v>900</v>
      </c>
      <c r="G23" s="165">
        <f t="shared" si="12"/>
        <v>2700</v>
      </c>
      <c r="H23" s="165">
        <f t="shared" si="13"/>
        <v>32400</v>
      </c>
      <c r="I23" s="276"/>
      <c r="J23" s="162"/>
      <c r="K23" s="162"/>
    </row>
    <row r="24" spans="1:11" ht="19.5" customHeight="1" x14ac:dyDescent="0.25">
      <c r="A24" s="162"/>
      <c r="B24" s="163"/>
      <c r="C24" s="164" t="s">
        <v>467</v>
      </c>
      <c r="D24" s="165">
        <v>1</v>
      </c>
      <c r="E24" s="166">
        <v>0.7</v>
      </c>
      <c r="F24" s="165">
        <f t="shared" si="4"/>
        <v>700</v>
      </c>
      <c r="G24" s="165">
        <f t="shared" si="12"/>
        <v>700</v>
      </c>
      <c r="H24" s="165">
        <f t="shared" si="13"/>
        <v>8400</v>
      </c>
      <c r="I24" s="276"/>
      <c r="J24" s="162"/>
      <c r="K24" s="162"/>
    </row>
    <row r="25" spans="1:11" s="174" customFormat="1" ht="30" x14ac:dyDescent="0.25">
      <c r="A25" s="169"/>
      <c r="B25" s="170">
        <v>2</v>
      </c>
      <c r="C25" s="171" t="s">
        <v>468</v>
      </c>
      <c r="D25" s="172">
        <f>SUM(D26:D29)</f>
        <v>9</v>
      </c>
      <c r="E25" s="173"/>
      <c r="F25" s="172"/>
      <c r="G25" s="172">
        <f t="shared" ref="G25:H25" si="14">SUM(G26:G29)</f>
        <v>10200</v>
      </c>
      <c r="H25" s="172">
        <f t="shared" si="14"/>
        <v>122400</v>
      </c>
      <c r="I25" s="276"/>
      <c r="J25" s="169"/>
      <c r="K25" s="169"/>
    </row>
    <row r="26" spans="1:11" ht="19.5" customHeight="1" x14ac:dyDescent="0.25">
      <c r="A26" s="162"/>
      <c r="B26" s="163"/>
      <c r="C26" s="164" t="s">
        <v>466</v>
      </c>
      <c r="D26" s="165">
        <v>1</v>
      </c>
      <c r="E26" s="166">
        <v>2</v>
      </c>
      <c r="F26" s="165">
        <f t="shared" si="4"/>
        <v>2000</v>
      </c>
      <c r="G26" s="165">
        <f t="shared" ref="G26:G29" si="15">F26*D26</f>
        <v>2000</v>
      </c>
      <c r="H26" s="165">
        <f t="shared" ref="H26:H29" si="16">G26*12</f>
        <v>24000</v>
      </c>
      <c r="I26" s="276"/>
      <c r="J26" s="162"/>
      <c r="K26" s="162"/>
    </row>
    <row r="27" spans="1:11" ht="19.5" customHeight="1" x14ac:dyDescent="0.25">
      <c r="A27" s="162"/>
      <c r="B27" s="163"/>
      <c r="C27" s="164" t="s">
        <v>459</v>
      </c>
      <c r="D27" s="165">
        <v>4</v>
      </c>
      <c r="E27" s="166">
        <v>1.2</v>
      </c>
      <c r="F27" s="165">
        <f t="shared" si="4"/>
        <v>1200</v>
      </c>
      <c r="G27" s="165">
        <f t="shared" si="15"/>
        <v>4800</v>
      </c>
      <c r="H27" s="165">
        <f t="shared" si="16"/>
        <v>57600</v>
      </c>
      <c r="I27" s="276"/>
      <c r="J27" s="162"/>
      <c r="K27" s="162"/>
    </row>
    <row r="28" spans="1:11" ht="19.5" customHeight="1" x14ac:dyDescent="0.25">
      <c r="A28" s="162"/>
      <c r="B28" s="163"/>
      <c r="C28" s="164" t="s">
        <v>460</v>
      </c>
      <c r="D28" s="165">
        <v>3</v>
      </c>
      <c r="E28" s="166">
        <v>0.9</v>
      </c>
      <c r="F28" s="165">
        <f t="shared" si="4"/>
        <v>900</v>
      </c>
      <c r="G28" s="165">
        <f t="shared" si="15"/>
        <v>2700</v>
      </c>
      <c r="H28" s="165">
        <f t="shared" si="16"/>
        <v>32400</v>
      </c>
      <c r="I28" s="276"/>
      <c r="J28" s="162"/>
      <c r="K28" s="162"/>
    </row>
    <row r="29" spans="1:11" ht="19.5" customHeight="1" x14ac:dyDescent="0.25">
      <c r="A29" s="162"/>
      <c r="B29" s="163"/>
      <c r="C29" s="164" t="s">
        <v>467</v>
      </c>
      <c r="D29" s="165">
        <v>1</v>
      </c>
      <c r="E29" s="166">
        <v>0.7</v>
      </c>
      <c r="F29" s="165">
        <f t="shared" si="4"/>
        <v>700</v>
      </c>
      <c r="G29" s="165">
        <f t="shared" si="15"/>
        <v>700</v>
      </c>
      <c r="H29" s="165">
        <f t="shared" si="16"/>
        <v>8400</v>
      </c>
      <c r="I29" s="276"/>
      <c r="J29" s="162"/>
      <c r="K29" s="162"/>
    </row>
    <row r="30" spans="1:11" s="161" customFormat="1" ht="24" customHeight="1" x14ac:dyDescent="0.25">
      <c r="A30" s="156"/>
      <c r="B30" s="157" t="s">
        <v>462</v>
      </c>
      <c r="C30" s="158" t="s">
        <v>470</v>
      </c>
      <c r="D30" s="159">
        <f>D31+D32+D36</f>
        <v>14</v>
      </c>
      <c r="E30" s="160"/>
      <c r="F30" s="159"/>
      <c r="G30" s="159">
        <f t="shared" ref="G30:H30" si="17">G31+G32+G36</f>
        <v>22500</v>
      </c>
      <c r="H30" s="159">
        <f t="shared" si="17"/>
        <v>270000</v>
      </c>
      <c r="I30" s="276"/>
      <c r="J30" s="156"/>
      <c r="K30" s="156"/>
    </row>
    <row r="31" spans="1:11" ht="19.5" customHeight="1" x14ac:dyDescent="0.25">
      <c r="A31" s="162"/>
      <c r="B31" s="163"/>
      <c r="C31" s="164" t="s">
        <v>464</v>
      </c>
      <c r="D31" s="165">
        <v>1</v>
      </c>
      <c r="E31" s="175">
        <v>3.1</v>
      </c>
      <c r="F31" s="165">
        <f t="shared" si="4"/>
        <v>3100</v>
      </c>
      <c r="G31" s="165">
        <f>F31*D31</f>
        <v>3100</v>
      </c>
      <c r="H31" s="165">
        <f>G31*12</f>
        <v>37200</v>
      </c>
      <c r="I31" s="276"/>
      <c r="J31" s="162"/>
      <c r="K31" s="162"/>
    </row>
    <row r="32" spans="1:11" s="174" customFormat="1" ht="24" customHeight="1" x14ac:dyDescent="0.25">
      <c r="A32" s="169"/>
      <c r="B32" s="170">
        <v>1</v>
      </c>
      <c r="C32" s="171" t="s">
        <v>511</v>
      </c>
      <c r="D32" s="172">
        <f>SUM(D33:D35)</f>
        <v>10</v>
      </c>
      <c r="E32" s="173"/>
      <c r="F32" s="172"/>
      <c r="G32" s="172">
        <f t="shared" ref="G32:H32" si="18">SUM(G33:G35)</f>
        <v>13900</v>
      </c>
      <c r="H32" s="172">
        <f t="shared" si="18"/>
        <v>166800</v>
      </c>
      <c r="I32" s="276"/>
      <c r="J32" s="169"/>
      <c r="K32" s="169"/>
    </row>
    <row r="33" spans="1:11" ht="19.5" customHeight="1" x14ac:dyDescent="0.25">
      <c r="A33" s="162"/>
      <c r="B33" s="163"/>
      <c r="C33" s="164" t="s">
        <v>466</v>
      </c>
      <c r="D33" s="165">
        <v>1</v>
      </c>
      <c r="E33" s="175">
        <v>2.5</v>
      </c>
      <c r="F33" s="176">
        <f t="shared" si="4"/>
        <v>2500</v>
      </c>
      <c r="G33" s="165">
        <f t="shared" ref="G33:G35" si="19">F33*D33</f>
        <v>2500</v>
      </c>
      <c r="H33" s="165">
        <f t="shared" ref="H33:H35" si="20">G33*12</f>
        <v>30000</v>
      </c>
      <c r="I33" s="276"/>
      <c r="J33" s="162"/>
      <c r="K33" s="162"/>
    </row>
    <row r="34" spans="1:11" ht="19.5" customHeight="1" x14ac:dyDescent="0.25">
      <c r="A34" s="162"/>
      <c r="B34" s="163"/>
      <c r="C34" s="164" t="s">
        <v>459</v>
      </c>
      <c r="D34" s="165">
        <v>2</v>
      </c>
      <c r="E34" s="175">
        <v>1.5</v>
      </c>
      <c r="F34" s="176">
        <f t="shared" si="4"/>
        <v>1500</v>
      </c>
      <c r="G34" s="165">
        <f t="shared" si="19"/>
        <v>3000</v>
      </c>
      <c r="H34" s="165">
        <f t="shared" si="20"/>
        <v>36000</v>
      </c>
      <c r="I34" s="276"/>
      <c r="J34" s="162"/>
      <c r="K34" s="162"/>
    </row>
    <row r="35" spans="1:11" ht="19.5" customHeight="1" x14ac:dyDescent="0.25">
      <c r="A35" s="162"/>
      <c r="B35" s="163"/>
      <c r="C35" s="164" t="s">
        <v>460</v>
      </c>
      <c r="D35" s="165">
        <v>7</v>
      </c>
      <c r="E35" s="166">
        <v>1.2</v>
      </c>
      <c r="F35" s="165">
        <f t="shared" si="4"/>
        <v>1200</v>
      </c>
      <c r="G35" s="165">
        <f t="shared" si="19"/>
        <v>8400</v>
      </c>
      <c r="H35" s="165">
        <f t="shared" si="20"/>
        <v>100800</v>
      </c>
      <c r="I35" s="276"/>
      <c r="J35" s="162"/>
      <c r="K35" s="162"/>
    </row>
    <row r="36" spans="1:11" s="174" customFormat="1" ht="26.25" customHeight="1" x14ac:dyDescent="0.25">
      <c r="A36" s="169"/>
      <c r="B36" s="170">
        <v>2</v>
      </c>
      <c r="C36" s="171" t="s">
        <v>471</v>
      </c>
      <c r="D36" s="172">
        <f>SUM(D37:D38)</f>
        <v>3</v>
      </c>
      <c r="E36" s="173"/>
      <c r="F36" s="172"/>
      <c r="G36" s="172">
        <f t="shared" ref="G36:H36" si="21">SUM(G37:G38)</f>
        <v>5500</v>
      </c>
      <c r="H36" s="172">
        <f t="shared" si="21"/>
        <v>66000</v>
      </c>
      <c r="I36" s="276"/>
      <c r="J36" s="169"/>
      <c r="K36" s="169"/>
    </row>
    <row r="37" spans="1:11" ht="19.5" customHeight="1" x14ac:dyDescent="0.25">
      <c r="A37" s="162"/>
      <c r="B37" s="163"/>
      <c r="C37" s="164" t="s">
        <v>466</v>
      </c>
      <c r="D37" s="165">
        <v>1</v>
      </c>
      <c r="E37" s="166">
        <v>2.5</v>
      </c>
      <c r="F37" s="165">
        <f t="shared" si="4"/>
        <v>2500</v>
      </c>
      <c r="G37" s="165">
        <f t="shared" ref="G37:G38" si="22">F37*D37</f>
        <v>2500</v>
      </c>
      <c r="H37" s="165">
        <f t="shared" ref="H37:H38" si="23">G37*12</f>
        <v>30000</v>
      </c>
      <c r="I37" s="276"/>
      <c r="J37" s="162"/>
      <c r="K37" s="162"/>
    </row>
    <row r="38" spans="1:11" ht="19.5" customHeight="1" x14ac:dyDescent="0.25">
      <c r="A38" s="162"/>
      <c r="B38" s="163"/>
      <c r="C38" s="164" t="s">
        <v>459</v>
      </c>
      <c r="D38" s="165">
        <v>2</v>
      </c>
      <c r="E38" s="166">
        <v>1.5</v>
      </c>
      <c r="F38" s="165">
        <f t="shared" si="4"/>
        <v>1500</v>
      </c>
      <c r="G38" s="165">
        <f t="shared" si="22"/>
        <v>3000</v>
      </c>
      <c r="H38" s="165">
        <f t="shared" si="23"/>
        <v>36000</v>
      </c>
      <c r="I38" s="277"/>
      <c r="J38" s="162"/>
      <c r="K38" s="162"/>
    </row>
    <row r="39" spans="1:11" x14ac:dyDescent="0.25">
      <c r="A39" s="162"/>
      <c r="B39" s="177"/>
      <c r="C39" s="162"/>
      <c r="D39" s="162"/>
      <c r="E39" s="162"/>
      <c r="F39" s="162"/>
      <c r="G39" s="162"/>
      <c r="H39" s="162"/>
      <c r="I39" s="162"/>
      <c r="J39" s="162"/>
      <c r="K39" s="162"/>
    </row>
    <row r="40" spans="1:11" x14ac:dyDescent="0.25">
      <c r="A40" s="162"/>
      <c r="B40" s="177"/>
      <c r="C40" s="162"/>
      <c r="D40" s="162"/>
      <c r="E40" s="162"/>
      <c r="F40" s="162"/>
      <c r="G40" s="162"/>
      <c r="H40" s="162"/>
      <c r="I40" s="162"/>
      <c r="J40" s="162"/>
      <c r="K40" s="162"/>
    </row>
    <row r="41" spans="1:11" x14ac:dyDescent="0.25">
      <c r="A41" s="162"/>
      <c r="B41" s="177"/>
      <c r="C41" s="162"/>
      <c r="D41" s="162"/>
      <c r="E41" s="162"/>
      <c r="F41" s="162"/>
      <c r="G41" s="162"/>
      <c r="H41" s="162"/>
      <c r="I41" s="162"/>
      <c r="J41" s="162"/>
      <c r="K41" s="162"/>
    </row>
    <row r="42" spans="1:11" x14ac:dyDescent="0.25">
      <c r="A42" s="162"/>
      <c r="B42" s="177"/>
      <c r="C42" s="162"/>
      <c r="D42" s="162"/>
      <c r="E42" s="162"/>
      <c r="F42" s="162"/>
      <c r="G42" s="162"/>
      <c r="H42" s="162"/>
      <c r="I42" s="162"/>
      <c r="J42" s="162"/>
      <c r="K42" s="162"/>
    </row>
    <row r="43" spans="1:11" x14ac:dyDescent="0.25">
      <c r="A43" s="162"/>
      <c r="B43" s="177"/>
      <c r="C43" s="162"/>
      <c r="D43" s="162"/>
      <c r="E43" s="162"/>
      <c r="F43" s="162"/>
      <c r="G43" s="162"/>
      <c r="H43" s="162"/>
      <c r="I43" s="162"/>
      <c r="J43" s="162"/>
      <c r="K43" s="162"/>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02"/>
  <sheetViews>
    <sheetView topLeftCell="A82" workbookViewId="0">
      <selection activeCell="D97" sqref="D97"/>
    </sheetView>
  </sheetViews>
  <sheetFormatPr defaultColWidth="12.5703125" defaultRowHeight="15" x14ac:dyDescent="0.25"/>
  <cols>
    <col min="1" max="1" width="3.85546875" style="93" customWidth="1"/>
    <col min="2" max="2" width="5.28515625" style="87" customWidth="1"/>
    <col min="3" max="3" width="43.5703125" style="88" customWidth="1"/>
    <col min="4" max="4" width="15.5703125" style="89" customWidth="1"/>
    <col min="5" max="5" width="16.140625" style="90" customWidth="1"/>
    <col min="6" max="6" width="18.28515625" style="91" customWidth="1"/>
    <col min="7" max="7" width="18.85546875" style="91" customWidth="1"/>
    <col min="8" max="8" width="18.85546875" style="146" customWidth="1"/>
    <col min="9" max="9" width="16.85546875" style="93" customWidth="1"/>
    <col min="10" max="10" width="13.85546875" style="93" customWidth="1"/>
    <col min="11" max="202" width="9.140625" style="93" customWidth="1"/>
    <col min="203" max="203" width="42.140625" style="93" customWidth="1"/>
    <col min="204" max="204" width="10.5703125" style="93" customWidth="1"/>
    <col min="205" max="205" width="10" style="93" customWidth="1"/>
    <col min="206" max="16384" width="12.5703125" style="93"/>
  </cols>
  <sheetData>
    <row r="1" spans="2:8" ht="1.5" customHeight="1" x14ac:dyDescent="0.25">
      <c r="H1" s="92"/>
    </row>
    <row r="2" spans="2:8" ht="42.75" customHeight="1" x14ac:dyDescent="0.25">
      <c r="B2" s="278" t="s">
        <v>472</v>
      </c>
      <c r="C2" s="278"/>
      <c r="D2" s="278"/>
      <c r="E2" s="278"/>
      <c r="F2" s="278"/>
      <c r="G2" s="278"/>
      <c r="H2" s="279"/>
    </row>
    <row r="3" spans="2:8" s="98" customFormat="1" ht="60" customHeight="1" x14ac:dyDescent="0.25">
      <c r="B3" s="94" t="s">
        <v>447</v>
      </c>
      <c r="C3" s="95" t="s">
        <v>473</v>
      </c>
      <c r="D3" s="96" t="s">
        <v>474</v>
      </c>
      <c r="E3" s="97" t="s">
        <v>448</v>
      </c>
      <c r="F3" s="96" t="s">
        <v>449</v>
      </c>
      <c r="G3" s="96" t="s">
        <v>475</v>
      </c>
      <c r="H3" s="96" t="s">
        <v>476</v>
      </c>
    </row>
    <row r="4" spans="2:8" x14ac:dyDescent="0.25">
      <c r="B4" s="99"/>
      <c r="C4" s="100" t="s">
        <v>477</v>
      </c>
      <c r="D4" s="101">
        <v>1</v>
      </c>
      <c r="E4" s="102">
        <v>5.6</v>
      </c>
      <c r="F4" s="103">
        <v>5600</v>
      </c>
      <c r="G4" s="103">
        <f>F4*D4</f>
        <v>5600</v>
      </c>
      <c r="H4" s="103">
        <f>G4*12</f>
        <v>67200</v>
      </c>
    </row>
    <row r="5" spans="2:8" x14ac:dyDescent="0.25">
      <c r="B5" s="99"/>
      <c r="C5" s="100" t="s">
        <v>478</v>
      </c>
      <c r="D5" s="101">
        <v>1</v>
      </c>
      <c r="E5" s="102">
        <v>4.8</v>
      </c>
      <c r="F5" s="103">
        <v>4800</v>
      </c>
      <c r="G5" s="103">
        <f>F5*D5</f>
        <v>4800</v>
      </c>
      <c r="H5" s="103">
        <f>G5*12</f>
        <v>57600</v>
      </c>
    </row>
    <row r="6" spans="2:8" x14ac:dyDescent="0.25">
      <c r="B6" s="99"/>
      <c r="C6" s="100" t="s">
        <v>478</v>
      </c>
      <c r="D6" s="101">
        <v>1</v>
      </c>
      <c r="E6" s="102">
        <v>4.5999999999999996</v>
      </c>
      <c r="F6" s="103">
        <v>4600</v>
      </c>
      <c r="G6" s="103">
        <f>F6*D6</f>
        <v>4600</v>
      </c>
      <c r="H6" s="103">
        <f>G6*12</f>
        <v>55200</v>
      </c>
    </row>
    <row r="7" spans="2:8" x14ac:dyDescent="0.25">
      <c r="B7" s="99"/>
      <c r="C7" s="100" t="s">
        <v>478</v>
      </c>
      <c r="D7" s="101">
        <v>1</v>
      </c>
      <c r="E7" s="102">
        <v>4.4000000000000004</v>
      </c>
      <c r="F7" s="103">
        <v>4400</v>
      </c>
      <c r="G7" s="103">
        <f>F7*D7</f>
        <v>4400</v>
      </c>
      <c r="H7" s="103">
        <f>G7*12</f>
        <v>52800</v>
      </c>
    </row>
    <row r="8" spans="2:8" s="109" customFormat="1" ht="45" x14ac:dyDescent="0.25">
      <c r="B8" s="104"/>
      <c r="C8" s="105" t="s">
        <v>479</v>
      </c>
      <c r="D8" s="106"/>
      <c r="E8" s="107"/>
      <c r="F8" s="108"/>
      <c r="G8" s="108"/>
      <c r="H8" s="108"/>
    </row>
    <row r="9" spans="2:8" s="109" customFormat="1" ht="33" customHeight="1" x14ac:dyDescent="0.25">
      <c r="B9" s="110" t="s">
        <v>450</v>
      </c>
      <c r="C9" s="111" t="s">
        <v>480</v>
      </c>
      <c r="D9" s="112"/>
      <c r="E9" s="113"/>
      <c r="F9" s="114"/>
      <c r="G9" s="114"/>
      <c r="H9" s="114"/>
    </row>
    <row r="10" spans="2:8" ht="30" x14ac:dyDescent="0.25">
      <c r="B10" s="99"/>
      <c r="C10" s="100" t="s">
        <v>481</v>
      </c>
      <c r="D10" s="101">
        <v>1</v>
      </c>
      <c r="E10" s="102">
        <v>3.6</v>
      </c>
      <c r="F10" s="115">
        <v>3600</v>
      </c>
      <c r="G10" s="115">
        <f>D10*F10</f>
        <v>3600</v>
      </c>
      <c r="H10" s="103">
        <f>G10*12</f>
        <v>43200</v>
      </c>
    </row>
    <row r="11" spans="2:8" ht="30" x14ac:dyDescent="0.25">
      <c r="B11" s="99">
        <v>1</v>
      </c>
      <c r="C11" s="116" t="s">
        <v>483</v>
      </c>
      <c r="D11" s="101"/>
      <c r="E11" s="102"/>
      <c r="F11" s="115"/>
      <c r="G11" s="115"/>
      <c r="H11" s="103"/>
    </row>
    <row r="12" spans="2:8" x14ac:dyDescent="0.25">
      <c r="B12" s="99"/>
      <c r="C12" s="100" t="s">
        <v>466</v>
      </c>
      <c r="D12" s="101">
        <v>1</v>
      </c>
      <c r="E12" s="102">
        <v>2.2000000000000002</v>
      </c>
      <c r="F12" s="115">
        <v>2200</v>
      </c>
      <c r="G12" s="115">
        <f>D12*F12</f>
        <v>2200</v>
      </c>
      <c r="H12" s="103">
        <f>G12*12</f>
        <v>26400</v>
      </c>
    </row>
    <row r="13" spans="2:8" x14ac:dyDescent="0.25">
      <c r="B13" s="99"/>
      <c r="C13" s="100" t="s">
        <v>459</v>
      </c>
      <c r="D13" s="101">
        <v>1</v>
      </c>
      <c r="E13" s="102">
        <v>1.6</v>
      </c>
      <c r="F13" s="115">
        <v>1600</v>
      </c>
      <c r="G13" s="115">
        <f>F13*D13</f>
        <v>1600</v>
      </c>
      <c r="H13" s="103">
        <f>G13*12</f>
        <v>19200</v>
      </c>
    </row>
    <row r="14" spans="2:8" x14ac:dyDescent="0.25">
      <c r="B14" s="99"/>
      <c r="C14" s="100" t="s">
        <v>460</v>
      </c>
      <c r="D14" s="101">
        <v>9</v>
      </c>
      <c r="E14" s="102">
        <v>1.2</v>
      </c>
      <c r="F14" s="115">
        <v>1200</v>
      </c>
      <c r="G14" s="115">
        <f>F14*D14</f>
        <v>10800</v>
      </c>
      <c r="H14" s="103">
        <f>G14*12</f>
        <v>129600</v>
      </c>
    </row>
    <row r="15" spans="2:8" x14ac:dyDescent="0.25">
      <c r="B15" s="99"/>
      <c r="C15" s="100" t="s">
        <v>467</v>
      </c>
      <c r="D15" s="101">
        <v>2</v>
      </c>
      <c r="E15" s="102">
        <v>0.9</v>
      </c>
      <c r="F15" s="103">
        <v>900</v>
      </c>
      <c r="G15" s="115">
        <f>D15*F15</f>
        <v>1800</v>
      </c>
      <c r="H15" s="103">
        <f>G15*12</f>
        <v>21600</v>
      </c>
    </row>
    <row r="16" spans="2:8" s="120" customFormat="1" x14ac:dyDescent="0.25">
      <c r="B16" s="117">
        <v>2</v>
      </c>
      <c r="C16" s="116" t="s">
        <v>484</v>
      </c>
      <c r="D16" s="101"/>
      <c r="E16" s="118"/>
      <c r="F16" s="119"/>
      <c r="G16" s="119"/>
      <c r="H16" s="103"/>
    </row>
    <row r="17" spans="2:8" s="120" customFormat="1" x14ac:dyDescent="0.25">
      <c r="B17" s="117"/>
      <c r="C17" s="100" t="s">
        <v>466</v>
      </c>
      <c r="D17" s="101">
        <v>1</v>
      </c>
      <c r="E17" s="118">
        <v>2.2000000000000002</v>
      </c>
      <c r="F17" s="119">
        <v>2200</v>
      </c>
      <c r="G17" s="119">
        <f>F17*D17</f>
        <v>2200</v>
      </c>
      <c r="H17" s="119">
        <f>G17*12</f>
        <v>26400</v>
      </c>
    </row>
    <row r="18" spans="2:8" x14ac:dyDescent="0.25">
      <c r="B18" s="99"/>
      <c r="C18" s="100" t="s">
        <v>485</v>
      </c>
      <c r="D18" s="101">
        <v>1</v>
      </c>
      <c r="E18" s="102">
        <v>2</v>
      </c>
      <c r="F18" s="103">
        <v>2000</v>
      </c>
      <c r="G18" s="103">
        <f>F18*D18</f>
        <v>2000</v>
      </c>
      <c r="H18" s="103">
        <f>G18*12</f>
        <v>24000</v>
      </c>
    </row>
    <row r="19" spans="2:8" x14ac:dyDescent="0.25">
      <c r="B19" s="99"/>
      <c r="C19" s="100" t="s">
        <v>459</v>
      </c>
      <c r="D19" s="101">
        <v>2</v>
      </c>
      <c r="E19" s="102">
        <v>1.6</v>
      </c>
      <c r="F19" s="115">
        <v>1600</v>
      </c>
      <c r="G19" s="103">
        <f>F19*D19</f>
        <v>3200</v>
      </c>
      <c r="H19" s="103">
        <f>G19*12</f>
        <v>38400</v>
      </c>
    </row>
    <row r="20" spans="2:8" x14ac:dyDescent="0.25">
      <c r="B20" s="99"/>
      <c r="C20" s="100" t="s">
        <v>460</v>
      </c>
      <c r="D20" s="101">
        <v>16</v>
      </c>
      <c r="E20" s="102">
        <v>1.2</v>
      </c>
      <c r="F20" s="115">
        <v>1200</v>
      </c>
      <c r="G20" s="103">
        <f>F20*D20</f>
        <v>19200</v>
      </c>
      <c r="H20" s="103">
        <f>G20*12</f>
        <v>230400</v>
      </c>
    </row>
    <row r="21" spans="2:8" x14ac:dyDescent="0.25">
      <c r="B21" s="99"/>
      <c r="C21" s="100" t="s">
        <v>467</v>
      </c>
      <c r="D21" s="121">
        <v>2</v>
      </c>
      <c r="E21" s="102">
        <v>0.9</v>
      </c>
      <c r="F21" s="103">
        <v>900</v>
      </c>
      <c r="G21" s="103">
        <f>F21*D21</f>
        <v>1800</v>
      </c>
      <c r="H21" s="103">
        <f>G21*12</f>
        <v>21600</v>
      </c>
    </row>
    <row r="22" spans="2:8" s="120" customFormat="1" ht="45" x14ac:dyDescent="0.25">
      <c r="B22" s="117">
        <v>3</v>
      </c>
      <c r="C22" s="116" t="s">
        <v>486</v>
      </c>
      <c r="D22" s="121"/>
      <c r="E22" s="118"/>
      <c r="F22" s="119"/>
      <c r="G22" s="119"/>
      <c r="H22" s="119"/>
    </row>
    <row r="23" spans="2:8" x14ac:dyDescent="0.25">
      <c r="B23" s="99"/>
      <c r="C23" s="100" t="s">
        <v>466</v>
      </c>
      <c r="D23" s="101">
        <v>1</v>
      </c>
      <c r="E23" s="102">
        <v>2.2000000000000002</v>
      </c>
      <c r="F23" s="103">
        <v>2200</v>
      </c>
      <c r="G23" s="103">
        <f>F23*D23</f>
        <v>2200</v>
      </c>
      <c r="H23" s="103">
        <f>G23*12</f>
        <v>26400</v>
      </c>
    </row>
    <row r="24" spans="2:8" x14ac:dyDescent="0.25">
      <c r="B24" s="99"/>
      <c r="C24" s="100" t="s">
        <v>459</v>
      </c>
      <c r="D24" s="101">
        <v>2</v>
      </c>
      <c r="E24" s="102">
        <v>1.6</v>
      </c>
      <c r="F24" s="115">
        <v>1600</v>
      </c>
      <c r="G24" s="103">
        <f>F24*D24</f>
        <v>3200</v>
      </c>
      <c r="H24" s="103">
        <f>G24*12</f>
        <v>38400</v>
      </c>
    </row>
    <row r="25" spans="2:8" x14ac:dyDescent="0.25">
      <c r="B25" s="99"/>
      <c r="C25" s="100" t="s">
        <v>460</v>
      </c>
      <c r="D25" s="121">
        <v>11</v>
      </c>
      <c r="E25" s="102">
        <v>1.2</v>
      </c>
      <c r="F25" s="115">
        <v>1200</v>
      </c>
      <c r="G25" s="103">
        <f>F25*D25</f>
        <v>13200</v>
      </c>
      <c r="H25" s="103">
        <f>G25*12</f>
        <v>158400</v>
      </c>
    </row>
    <row r="26" spans="2:8" x14ac:dyDescent="0.25">
      <c r="B26" s="99"/>
      <c r="C26" s="100" t="s">
        <v>467</v>
      </c>
      <c r="D26" s="121">
        <v>2</v>
      </c>
      <c r="E26" s="102">
        <v>0.9</v>
      </c>
      <c r="F26" s="103">
        <v>900</v>
      </c>
      <c r="G26" s="103">
        <f>F26*D26</f>
        <v>1800</v>
      </c>
      <c r="H26" s="103">
        <f>G26*12</f>
        <v>21600</v>
      </c>
    </row>
    <row r="27" spans="2:8" s="120" customFormat="1" ht="43.5" customHeight="1" x14ac:dyDescent="0.25">
      <c r="B27" s="117">
        <v>4</v>
      </c>
      <c r="C27" s="116" t="s">
        <v>487</v>
      </c>
      <c r="D27" s="121"/>
      <c r="E27" s="118"/>
      <c r="F27" s="119"/>
      <c r="G27" s="119"/>
      <c r="H27" s="119"/>
    </row>
    <row r="28" spans="2:8" x14ac:dyDescent="0.25">
      <c r="B28" s="99"/>
      <c r="C28" s="100" t="s">
        <v>466</v>
      </c>
      <c r="D28" s="101">
        <v>1</v>
      </c>
      <c r="E28" s="102">
        <v>2.2000000000000002</v>
      </c>
      <c r="F28" s="103">
        <v>2200</v>
      </c>
      <c r="G28" s="103">
        <f>D28*F28</f>
        <v>2200</v>
      </c>
      <c r="H28" s="103">
        <f>G28*12</f>
        <v>26400</v>
      </c>
    </row>
    <row r="29" spans="2:8" x14ac:dyDescent="0.25">
      <c r="B29" s="99"/>
      <c r="C29" s="100" t="s">
        <v>459</v>
      </c>
      <c r="D29" s="101">
        <v>1</v>
      </c>
      <c r="E29" s="102">
        <v>1.6</v>
      </c>
      <c r="F29" s="115">
        <v>1600</v>
      </c>
      <c r="G29" s="103">
        <f>F29*D29</f>
        <v>1600</v>
      </c>
      <c r="H29" s="103">
        <f>G29*12</f>
        <v>19200</v>
      </c>
    </row>
    <row r="30" spans="2:8" x14ac:dyDescent="0.25">
      <c r="B30" s="99"/>
      <c r="C30" s="100" t="s">
        <v>460</v>
      </c>
      <c r="D30" s="101">
        <v>3</v>
      </c>
      <c r="E30" s="102">
        <v>1.2</v>
      </c>
      <c r="F30" s="115">
        <v>1200</v>
      </c>
      <c r="G30" s="103">
        <f>F30*D30</f>
        <v>3600</v>
      </c>
      <c r="H30" s="103">
        <f>G30*12</f>
        <v>43200</v>
      </c>
    </row>
    <row r="31" spans="2:8" x14ac:dyDescent="0.25">
      <c r="B31" s="99"/>
      <c r="C31" s="100" t="s">
        <v>467</v>
      </c>
      <c r="D31" s="101">
        <v>2</v>
      </c>
      <c r="E31" s="102">
        <v>0.9</v>
      </c>
      <c r="F31" s="103">
        <v>900</v>
      </c>
      <c r="G31" s="103">
        <f>D31*F31</f>
        <v>1800</v>
      </c>
      <c r="H31" s="103">
        <f>G31*12</f>
        <v>21600</v>
      </c>
    </row>
    <row r="32" spans="2:8" s="120" customFormat="1" ht="30" x14ac:dyDescent="0.25">
      <c r="B32" s="117">
        <v>5</v>
      </c>
      <c r="C32" s="116" t="s">
        <v>488</v>
      </c>
      <c r="D32" s="101"/>
      <c r="E32" s="118"/>
      <c r="F32" s="119"/>
      <c r="G32" s="119"/>
      <c r="H32" s="119"/>
    </row>
    <row r="33" spans="2:9" x14ac:dyDescent="0.25">
      <c r="B33" s="99"/>
      <c r="C33" s="100" t="s">
        <v>466</v>
      </c>
      <c r="D33" s="101">
        <v>1</v>
      </c>
      <c r="E33" s="102">
        <v>2.2000000000000002</v>
      </c>
      <c r="F33" s="103">
        <v>2200</v>
      </c>
      <c r="G33" s="103">
        <f>F33*D33</f>
        <v>2200</v>
      </c>
      <c r="H33" s="103">
        <f>G33*12</f>
        <v>26400</v>
      </c>
    </row>
    <row r="34" spans="2:9" x14ac:dyDescent="0.25">
      <c r="B34" s="99"/>
      <c r="C34" s="100" t="s">
        <v>459</v>
      </c>
      <c r="D34" s="101">
        <v>2</v>
      </c>
      <c r="E34" s="102" t="s">
        <v>489</v>
      </c>
      <c r="F34" s="115">
        <v>1600</v>
      </c>
      <c r="G34" s="103">
        <f>F34*D34</f>
        <v>3200</v>
      </c>
      <c r="H34" s="103">
        <f>G34*12</f>
        <v>38400</v>
      </c>
    </row>
    <row r="35" spans="2:9" x14ac:dyDescent="0.25">
      <c r="B35" s="99"/>
      <c r="C35" s="100" t="s">
        <v>460</v>
      </c>
      <c r="D35" s="121">
        <v>13</v>
      </c>
      <c r="E35" s="102">
        <v>1.2</v>
      </c>
      <c r="F35" s="115">
        <v>1200</v>
      </c>
      <c r="G35" s="103">
        <f>F35*D35</f>
        <v>15600</v>
      </c>
      <c r="H35" s="103">
        <f>G35*12</f>
        <v>187200</v>
      </c>
    </row>
    <row r="36" spans="2:9" x14ac:dyDescent="0.25">
      <c r="B36" s="99"/>
      <c r="C36" s="100" t="s">
        <v>467</v>
      </c>
      <c r="D36" s="121">
        <v>5</v>
      </c>
      <c r="E36" s="102">
        <v>0.9</v>
      </c>
      <c r="F36" s="103">
        <v>900</v>
      </c>
      <c r="G36" s="103">
        <f>F36*D36</f>
        <v>4500</v>
      </c>
      <c r="H36" s="103">
        <f>G36*12</f>
        <v>54000</v>
      </c>
    </row>
    <row r="37" spans="2:9" ht="45" x14ac:dyDescent="0.25">
      <c r="B37" s="104"/>
      <c r="C37" s="105" t="s">
        <v>490</v>
      </c>
      <c r="D37" s="106"/>
      <c r="E37" s="107"/>
      <c r="F37" s="108"/>
      <c r="G37" s="108"/>
      <c r="H37" s="108"/>
    </row>
    <row r="38" spans="2:9" s="109" customFormat="1" ht="54" customHeight="1" x14ac:dyDescent="0.25">
      <c r="B38" s="110" t="s">
        <v>450</v>
      </c>
      <c r="C38" s="111" t="s">
        <v>491</v>
      </c>
      <c r="D38" s="112"/>
      <c r="E38" s="113"/>
      <c r="F38" s="114"/>
      <c r="G38" s="114"/>
      <c r="H38" s="114"/>
    </row>
    <row r="39" spans="2:9" ht="30" x14ac:dyDescent="0.25">
      <c r="B39" s="99"/>
      <c r="C39" s="100" t="s">
        <v>492</v>
      </c>
      <c r="D39" s="121">
        <v>1</v>
      </c>
      <c r="E39" s="102">
        <v>3.6</v>
      </c>
      <c r="F39" s="115">
        <v>3600</v>
      </c>
      <c r="G39" s="115">
        <f>D39*F39</f>
        <v>3600</v>
      </c>
      <c r="H39" s="103">
        <f>G39*12</f>
        <v>43200</v>
      </c>
    </row>
    <row r="40" spans="2:9" s="120" customFormat="1" ht="45" x14ac:dyDescent="0.25">
      <c r="B40" s="117">
        <v>2</v>
      </c>
      <c r="C40" s="116" t="s">
        <v>493</v>
      </c>
      <c r="D40" s="101"/>
      <c r="E40" s="118"/>
      <c r="F40" s="119"/>
      <c r="G40" s="119"/>
      <c r="H40" s="119"/>
    </row>
    <row r="41" spans="2:9" x14ac:dyDescent="0.25">
      <c r="B41" s="99"/>
      <c r="C41" s="100" t="s">
        <v>466</v>
      </c>
      <c r="D41" s="101">
        <v>1</v>
      </c>
      <c r="E41" s="102">
        <v>2.2000000000000002</v>
      </c>
      <c r="F41" s="103">
        <v>2200</v>
      </c>
      <c r="G41" s="103">
        <f>D41*F41</f>
        <v>2200</v>
      </c>
      <c r="H41" s="103">
        <f>G41*12</f>
        <v>26400</v>
      </c>
    </row>
    <row r="42" spans="2:9" x14ac:dyDescent="0.25">
      <c r="B42" s="99"/>
      <c r="C42" s="100" t="s">
        <v>459</v>
      </c>
      <c r="D42" s="101">
        <v>5</v>
      </c>
      <c r="E42" s="102">
        <v>1.2</v>
      </c>
      <c r="F42" s="115">
        <v>1200</v>
      </c>
      <c r="G42" s="103">
        <f>F42*D42</f>
        <v>6000</v>
      </c>
      <c r="H42" s="103">
        <f>G42*12</f>
        <v>72000</v>
      </c>
    </row>
    <row r="43" spans="2:9" x14ac:dyDescent="0.25">
      <c r="B43" s="99"/>
      <c r="C43" s="100" t="s">
        <v>460</v>
      </c>
      <c r="D43" s="122">
        <v>3</v>
      </c>
      <c r="E43" s="102">
        <v>0.9</v>
      </c>
      <c r="F43" s="115">
        <v>900</v>
      </c>
      <c r="G43" s="103">
        <f>F43*D43</f>
        <v>2700</v>
      </c>
      <c r="H43" s="103">
        <f>G43*12</f>
        <v>32400</v>
      </c>
    </row>
    <row r="44" spans="2:9" s="109" customFormat="1" ht="35.25" customHeight="1" x14ac:dyDescent="0.25">
      <c r="B44" s="110" t="s">
        <v>455</v>
      </c>
      <c r="C44" s="111" t="s">
        <v>602</v>
      </c>
      <c r="D44" s="123"/>
      <c r="E44" s="113"/>
      <c r="F44" s="114"/>
      <c r="G44" s="114"/>
      <c r="H44" s="114"/>
    </row>
    <row r="45" spans="2:9" x14ac:dyDescent="0.25">
      <c r="B45" s="99"/>
      <c r="C45" s="100" t="s">
        <v>459</v>
      </c>
      <c r="D45" s="101">
        <v>1</v>
      </c>
      <c r="E45" s="102" t="s">
        <v>489</v>
      </c>
      <c r="F45" s="115">
        <v>1600</v>
      </c>
      <c r="G45" s="103">
        <f>F45*D45</f>
        <v>1600</v>
      </c>
      <c r="H45" s="103">
        <f>G45*12</f>
        <v>19200</v>
      </c>
    </row>
    <row r="46" spans="2:9" x14ac:dyDescent="0.25">
      <c r="B46" s="99"/>
      <c r="C46" s="100" t="s">
        <v>460</v>
      </c>
      <c r="D46" s="121">
        <v>2</v>
      </c>
      <c r="E46" s="102">
        <v>1</v>
      </c>
      <c r="F46" s="115">
        <v>1000</v>
      </c>
      <c r="G46" s="103">
        <f>F46*D46</f>
        <v>2000</v>
      </c>
      <c r="H46" s="103">
        <f>G46*12</f>
        <v>24000</v>
      </c>
    </row>
    <row r="47" spans="2:9" x14ac:dyDescent="0.25">
      <c r="B47" s="99"/>
      <c r="C47" s="100" t="s">
        <v>467</v>
      </c>
      <c r="D47" s="121">
        <v>1</v>
      </c>
      <c r="E47" s="102">
        <v>0.9</v>
      </c>
      <c r="F47" s="103">
        <v>900</v>
      </c>
      <c r="G47" s="115">
        <v>850</v>
      </c>
      <c r="H47" s="103">
        <f>G47*12</f>
        <v>10200</v>
      </c>
      <c r="I47" s="103"/>
    </row>
    <row r="48" spans="2:9" s="109" customFormat="1" ht="35.25" customHeight="1" x14ac:dyDescent="0.25">
      <c r="B48" s="110" t="s">
        <v>462</v>
      </c>
      <c r="C48" s="111" t="s">
        <v>603</v>
      </c>
      <c r="D48" s="123"/>
      <c r="E48" s="113"/>
      <c r="F48" s="114"/>
      <c r="G48" s="114"/>
      <c r="H48" s="114"/>
    </row>
    <row r="49" spans="2:8" x14ac:dyDescent="0.25">
      <c r="B49" s="99"/>
      <c r="C49" s="100" t="s">
        <v>459</v>
      </c>
      <c r="D49" s="101">
        <v>1</v>
      </c>
      <c r="E49" s="102">
        <v>1.6</v>
      </c>
      <c r="F49" s="115">
        <v>1600</v>
      </c>
      <c r="G49" s="103">
        <f>F49*D49</f>
        <v>1600</v>
      </c>
      <c r="H49" s="103">
        <f>G49*12</f>
        <v>19200</v>
      </c>
    </row>
    <row r="50" spans="2:8" x14ac:dyDescent="0.25">
      <c r="B50" s="99"/>
      <c r="C50" s="100" t="s">
        <v>460</v>
      </c>
      <c r="D50" s="101">
        <v>2</v>
      </c>
      <c r="E50" s="102">
        <v>1</v>
      </c>
      <c r="F50" s="115">
        <v>1000</v>
      </c>
      <c r="G50" s="103">
        <f>F50*D50</f>
        <v>2000</v>
      </c>
      <c r="H50" s="103">
        <f>G50*12</f>
        <v>24000</v>
      </c>
    </row>
    <row r="51" spans="2:8" x14ac:dyDescent="0.25">
      <c r="B51" s="99"/>
      <c r="C51" s="100" t="s">
        <v>467</v>
      </c>
      <c r="D51" s="101">
        <v>1</v>
      </c>
      <c r="E51" s="102">
        <v>0.9</v>
      </c>
      <c r="F51" s="103">
        <v>900</v>
      </c>
      <c r="G51" s="115">
        <v>900</v>
      </c>
      <c r="H51" s="103">
        <f>G51*12</f>
        <v>10800</v>
      </c>
    </row>
    <row r="52" spans="2:8" x14ac:dyDescent="0.25">
      <c r="B52" s="99"/>
      <c r="C52" s="124"/>
      <c r="D52" s="101"/>
      <c r="E52" s="102"/>
      <c r="F52" s="103"/>
      <c r="G52" s="103"/>
      <c r="H52" s="103"/>
    </row>
    <row r="53" spans="2:8" s="109" customFormat="1" ht="35.25" customHeight="1" x14ac:dyDescent="0.25">
      <c r="B53" s="110" t="s">
        <v>469</v>
      </c>
      <c r="C53" s="111" t="s">
        <v>604</v>
      </c>
      <c r="D53" s="112"/>
      <c r="E53" s="113"/>
      <c r="F53" s="114"/>
      <c r="G53" s="114"/>
      <c r="H53" s="114"/>
    </row>
    <row r="54" spans="2:8" x14ac:dyDescent="0.25">
      <c r="B54" s="99"/>
      <c r="C54" s="100" t="s">
        <v>459</v>
      </c>
      <c r="D54" s="101">
        <v>1</v>
      </c>
      <c r="E54" s="102">
        <v>1.6</v>
      </c>
      <c r="F54" s="115">
        <v>1600</v>
      </c>
      <c r="G54" s="103">
        <f>F54*D54</f>
        <v>1600</v>
      </c>
      <c r="H54" s="103">
        <f>G54*12</f>
        <v>19200</v>
      </c>
    </row>
    <row r="55" spans="2:8" x14ac:dyDescent="0.25">
      <c r="B55" s="99"/>
      <c r="C55" s="100" t="s">
        <v>460</v>
      </c>
      <c r="D55" s="101">
        <v>3</v>
      </c>
      <c r="E55" s="102">
        <v>1</v>
      </c>
      <c r="F55" s="115">
        <v>1000</v>
      </c>
      <c r="G55" s="103">
        <f>F55*D55</f>
        <v>3000</v>
      </c>
      <c r="H55" s="103">
        <f>G55*12</f>
        <v>36000</v>
      </c>
    </row>
    <row r="56" spans="2:8" x14ac:dyDescent="0.25">
      <c r="B56" s="99"/>
      <c r="C56" s="100" t="s">
        <v>467</v>
      </c>
      <c r="D56" s="101">
        <v>4</v>
      </c>
      <c r="E56" s="102">
        <v>0.9</v>
      </c>
      <c r="F56" s="103">
        <v>900</v>
      </c>
      <c r="G56" s="103">
        <f>F56*D56</f>
        <v>3600</v>
      </c>
      <c r="H56" s="103">
        <f>G56*12</f>
        <v>43200</v>
      </c>
    </row>
    <row r="57" spans="2:8" ht="30" x14ac:dyDescent="0.25">
      <c r="B57" s="125" t="s">
        <v>494</v>
      </c>
      <c r="C57" s="111" t="s">
        <v>605</v>
      </c>
      <c r="D57" s="112"/>
      <c r="E57" s="126"/>
      <c r="F57" s="127"/>
      <c r="G57" s="127"/>
      <c r="H57" s="127"/>
    </row>
    <row r="58" spans="2:8" x14ac:dyDescent="0.25">
      <c r="B58" s="99"/>
      <c r="C58" s="100" t="s">
        <v>459</v>
      </c>
      <c r="D58" s="101">
        <v>1</v>
      </c>
      <c r="E58" s="102">
        <v>1.6</v>
      </c>
      <c r="F58" s="115">
        <v>1600</v>
      </c>
      <c r="G58" s="103">
        <f>F58*D58</f>
        <v>1600</v>
      </c>
      <c r="H58" s="103">
        <f>G58*12</f>
        <v>19200</v>
      </c>
    </row>
    <row r="59" spans="2:8" x14ac:dyDescent="0.25">
      <c r="B59" s="99"/>
      <c r="C59" s="100" t="s">
        <v>460</v>
      </c>
      <c r="D59" s="121">
        <v>4</v>
      </c>
      <c r="E59" s="102">
        <v>1</v>
      </c>
      <c r="F59" s="115">
        <v>1000</v>
      </c>
      <c r="G59" s="103">
        <f>F59*D59</f>
        <v>4000</v>
      </c>
      <c r="H59" s="103">
        <f>G59*12</f>
        <v>48000</v>
      </c>
    </row>
    <row r="60" spans="2:8" x14ac:dyDescent="0.25">
      <c r="B60" s="99"/>
      <c r="C60" s="100" t="s">
        <v>467</v>
      </c>
      <c r="D60" s="121">
        <v>3</v>
      </c>
      <c r="E60" s="102">
        <v>0.9</v>
      </c>
      <c r="F60" s="103">
        <v>900</v>
      </c>
      <c r="G60" s="103">
        <f>F60*D60</f>
        <v>2700</v>
      </c>
      <c r="H60" s="103">
        <f>G60*12</f>
        <v>32400</v>
      </c>
    </row>
    <row r="61" spans="2:8" ht="45" x14ac:dyDescent="0.25">
      <c r="B61" s="128"/>
      <c r="C61" s="105" t="s">
        <v>495</v>
      </c>
      <c r="D61" s="106"/>
      <c r="E61" s="129"/>
      <c r="F61" s="130"/>
      <c r="G61" s="130"/>
      <c r="H61" s="130"/>
    </row>
    <row r="62" spans="2:8" s="120" customFormat="1" x14ac:dyDescent="0.25">
      <c r="B62" s="110" t="s">
        <v>450</v>
      </c>
      <c r="C62" s="111" t="s">
        <v>496</v>
      </c>
      <c r="D62" s="112"/>
      <c r="E62" s="131"/>
      <c r="F62" s="132"/>
      <c r="G62" s="132"/>
      <c r="H62" s="132"/>
    </row>
    <row r="63" spans="2:8" x14ac:dyDescent="0.25">
      <c r="B63" s="99"/>
      <c r="C63" s="100" t="s">
        <v>497</v>
      </c>
      <c r="D63" s="101">
        <v>1</v>
      </c>
      <c r="E63" s="102">
        <v>3.6</v>
      </c>
      <c r="F63" s="115">
        <v>3600</v>
      </c>
      <c r="G63" s="133">
        <f>F63*D63</f>
        <v>3600</v>
      </c>
      <c r="H63" s="133">
        <f>G63*12</f>
        <v>43200</v>
      </c>
    </row>
    <row r="64" spans="2:8" ht="30" x14ac:dyDescent="0.25">
      <c r="B64" s="117">
        <v>1</v>
      </c>
      <c r="C64" s="116" t="s">
        <v>498</v>
      </c>
      <c r="D64" s="101"/>
      <c r="E64" s="134"/>
      <c r="F64" s="133"/>
      <c r="G64" s="133"/>
      <c r="H64" s="133"/>
    </row>
    <row r="65" spans="2:8" x14ac:dyDescent="0.25">
      <c r="B65" s="99"/>
      <c r="C65" s="100" t="s">
        <v>466</v>
      </c>
      <c r="D65" s="101">
        <v>1</v>
      </c>
      <c r="E65" s="134">
        <v>2.2000000000000002</v>
      </c>
      <c r="F65" s="133">
        <v>2200</v>
      </c>
      <c r="G65" s="133">
        <f>F65*D65</f>
        <v>2200</v>
      </c>
      <c r="H65" s="133">
        <f>G65*12</f>
        <v>26400</v>
      </c>
    </row>
    <row r="66" spans="2:8" s="120" customFormat="1" ht="30.75" customHeight="1" x14ac:dyDescent="0.25">
      <c r="B66" s="99"/>
      <c r="C66" s="100" t="s">
        <v>459</v>
      </c>
      <c r="D66" s="101">
        <v>2</v>
      </c>
      <c r="E66" s="102">
        <v>1.5</v>
      </c>
      <c r="F66" s="115">
        <v>1500</v>
      </c>
      <c r="G66" s="135">
        <f>F66*D66</f>
        <v>3000</v>
      </c>
      <c r="H66" s="135">
        <f>G66*12</f>
        <v>36000</v>
      </c>
    </row>
    <row r="67" spans="2:8" x14ac:dyDescent="0.25">
      <c r="B67" s="99"/>
      <c r="C67" s="100" t="s">
        <v>460</v>
      </c>
      <c r="D67" s="101">
        <v>2</v>
      </c>
      <c r="E67" s="102">
        <v>1.3</v>
      </c>
      <c r="F67" s="115">
        <v>1300</v>
      </c>
      <c r="G67" s="133">
        <f>F67*D67</f>
        <v>2600</v>
      </c>
      <c r="H67" s="133">
        <f>G67*12</f>
        <v>31200</v>
      </c>
    </row>
    <row r="68" spans="2:8" ht="30" x14ac:dyDescent="0.25">
      <c r="B68" s="117">
        <v>2</v>
      </c>
      <c r="C68" s="116" t="s">
        <v>499</v>
      </c>
      <c r="D68" s="101"/>
      <c r="E68" s="134"/>
      <c r="F68" s="133"/>
      <c r="G68" s="133"/>
      <c r="H68" s="133"/>
    </row>
    <row r="69" spans="2:8" s="109" customFormat="1" x14ac:dyDescent="0.25">
      <c r="B69" s="99"/>
      <c r="C69" s="100" t="s">
        <v>466</v>
      </c>
      <c r="D69" s="101">
        <v>1</v>
      </c>
      <c r="E69" s="133">
        <v>2.2000000000000002</v>
      </c>
      <c r="F69" s="133">
        <v>2200</v>
      </c>
      <c r="G69" s="133">
        <f>F69*D69</f>
        <v>2200</v>
      </c>
      <c r="H69" s="133">
        <f>G69*12</f>
        <v>26400</v>
      </c>
    </row>
    <row r="70" spans="2:8" s="109" customFormat="1" x14ac:dyDescent="0.25">
      <c r="B70" s="266"/>
      <c r="C70" s="267" t="s">
        <v>485</v>
      </c>
      <c r="D70" s="268">
        <v>1</v>
      </c>
      <c r="E70" s="269">
        <v>2</v>
      </c>
      <c r="F70" s="269">
        <v>2000</v>
      </c>
      <c r="G70" s="269">
        <f>F70*D70</f>
        <v>2000</v>
      </c>
      <c r="H70" s="269">
        <f>G70*12</f>
        <v>24000</v>
      </c>
    </row>
    <row r="71" spans="2:8" x14ac:dyDescent="0.25">
      <c r="B71" s="99"/>
      <c r="C71" s="100" t="s">
        <v>459</v>
      </c>
      <c r="D71" s="101">
        <v>1</v>
      </c>
      <c r="E71" s="102">
        <v>1.5</v>
      </c>
      <c r="F71" s="115">
        <v>1500</v>
      </c>
      <c r="G71" s="136">
        <f>F71*D71</f>
        <v>1500</v>
      </c>
      <c r="H71" s="133">
        <f>G71*12</f>
        <v>18000</v>
      </c>
    </row>
    <row r="72" spans="2:8" x14ac:dyDescent="0.25">
      <c r="B72" s="99"/>
      <c r="C72" s="100" t="s">
        <v>460</v>
      </c>
      <c r="D72" s="89">
        <v>2</v>
      </c>
      <c r="E72" s="102">
        <v>1.3</v>
      </c>
      <c r="F72" s="115">
        <v>1300</v>
      </c>
      <c r="G72" s="137">
        <f>F72*D72</f>
        <v>2600</v>
      </c>
      <c r="H72" s="133">
        <f>G72*12</f>
        <v>31200</v>
      </c>
    </row>
    <row r="73" spans="2:8" s="120" customFormat="1" x14ac:dyDescent="0.25">
      <c r="B73" s="99"/>
      <c r="C73" s="100" t="s">
        <v>467</v>
      </c>
      <c r="D73" s="101">
        <v>1</v>
      </c>
      <c r="E73" s="102">
        <v>0.9</v>
      </c>
      <c r="F73" s="103">
        <v>900</v>
      </c>
      <c r="G73" s="133">
        <f>F73*D73</f>
        <v>900</v>
      </c>
      <c r="H73" s="133">
        <f>G73*12</f>
        <v>10800</v>
      </c>
    </row>
    <row r="74" spans="2:8" x14ac:dyDescent="0.25">
      <c r="B74" s="110" t="s">
        <v>455</v>
      </c>
      <c r="C74" s="111" t="s">
        <v>500</v>
      </c>
      <c r="D74" s="93"/>
      <c r="E74" s="112"/>
      <c r="F74" s="138"/>
      <c r="G74" s="138"/>
      <c r="H74" s="138"/>
    </row>
    <row r="75" spans="2:8" x14ac:dyDescent="0.25">
      <c r="B75" s="99"/>
      <c r="C75" s="100" t="s">
        <v>501</v>
      </c>
      <c r="D75" s="101">
        <v>1</v>
      </c>
      <c r="E75" s="102">
        <v>3.6</v>
      </c>
      <c r="F75" s="115">
        <v>3600</v>
      </c>
      <c r="G75" s="133">
        <f>F75*D75</f>
        <v>3600</v>
      </c>
      <c r="H75" s="133">
        <f>G75*12</f>
        <v>43200</v>
      </c>
    </row>
    <row r="76" spans="2:8" ht="30" x14ac:dyDescent="0.25">
      <c r="B76" s="117">
        <v>1</v>
      </c>
      <c r="C76" s="116" t="s">
        <v>502</v>
      </c>
      <c r="D76" s="101"/>
      <c r="E76" s="134"/>
      <c r="F76" s="133"/>
      <c r="G76" s="133"/>
      <c r="H76" s="133"/>
    </row>
    <row r="77" spans="2:8" s="120" customFormat="1" x14ac:dyDescent="0.25">
      <c r="B77" s="99"/>
      <c r="C77" s="100" t="s">
        <v>466</v>
      </c>
      <c r="D77" s="101">
        <v>1</v>
      </c>
      <c r="E77" s="139">
        <v>2.2000000000000002</v>
      </c>
      <c r="F77" s="135">
        <v>2200</v>
      </c>
      <c r="G77" s="135">
        <f>F77*D77</f>
        <v>2200</v>
      </c>
      <c r="H77" s="135">
        <f>G77*12</f>
        <v>26400</v>
      </c>
    </row>
    <row r="78" spans="2:8" x14ac:dyDescent="0.25">
      <c r="B78" s="99"/>
      <c r="C78" s="100" t="s">
        <v>459</v>
      </c>
      <c r="D78" s="101">
        <v>2</v>
      </c>
      <c r="E78" s="102">
        <v>1.6</v>
      </c>
      <c r="F78" s="115">
        <v>1600</v>
      </c>
      <c r="G78" s="133">
        <f>F78*D78</f>
        <v>3200</v>
      </c>
      <c r="H78" s="133">
        <f>G78*12</f>
        <v>38400</v>
      </c>
    </row>
    <row r="79" spans="2:8" x14ac:dyDescent="0.25">
      <c r="B79" s="99"/>
      <c r="C79" s="100" t="s">
        <v>460</v>
      </c>
      <c r="D79" s="101">
        <v>5</v>
      </c>
      <c r="E79" s="102">
        <v>1</v>
      </c>
      <c r="F79" s="115">
        <v>1000</v>
      </c>
      <c r="G79" s="133">
        <f>F79*D79</f>
        <v>5000</v>
      </c>
      <c r="H79" s="133">
        <f>G79*12</f>
        <v>60000</v>
      </c>
    </row>
    <row r="80" spans="2:8" x14ac:dyDescent="0.25">
      <c r="B80" s="99"/>
      <c r="C80" s="100" t="s">
        <v>467</v>
      </c>
      <c r="D80" s="101">
        <v>2</v>
      </c>
      <c r="E80" s="102">
        <v>0.9</v>
      </c>
      <c r="F80" s="103">
        <v>900</v>
      </c>
      <c r="G80" s="133">
        <f>F80*D80</f>
        <v>1800</v>
      </c>
      <c r="H80" s="133">
        <f>G80*12</f>
        <v>21600</v>
      </c>
    </row>
    <row r="81" spans="2:9" ht="45" x14ac:dyDescent="0.25">
      <c r="B81" s="117">
        <v>2</v>
      </c>
      <c r="C81" s="116" t="s">
        <v>503</v>
      </c>
      <c r="D81" s="101"/>
      <c r="E81" s="134"/>
      <c r="F81" s="133"/>
      <c r="G81" s="133"/>
      <c r="H81" s="133"/>
    </row>
    <row r="82" spans="2:9" s="120" customFormat="1" x14ac:dyDescent="0.25">
      <c r="B82" s="99"/>
      <c r="C82" s="100" t="s">
        <v>466</v>
      </c>
      <c r="D82" s="101">
        <v>1</v>
      </c>
      <c r="E82" s="139">
        <v>2.2000000000000002</v>
      </c>
      <c r="F82" s="135">
        <v>2200</v>
      </c>
      <c r="G82" s="135">
        <f>F82*D82</f>
        <v>2200</v>
      </c>
      <c r="H82" s="135">
        <f>G82*12</f>
        <v>26400</v>
      </c>
    </row>
    <row r="83" spans="2:9" s="120" customFormat="1" x14ac:dyDescent="0.25">
      <c r="B83" s="99"/>
      <c r="C83" s="100" t="s">
        <v>485</v>
      </c>
      <c r="D83" s="101">
        <v>1</v>
      </c>
      <c r="E83" s="139">
        <v>2</v>
      </c>
      <c r="F83" s="135">
        <v>2000</v>
      </c>
      <c r="G83" s="135">
        <f>F83*D83</f>
        <v>2000</v>
      </c>
      <c r="H83" s="135">
        <f>G83*12</f>
        <v>24000</v>
      </c>
    </row>
    <row r="84" spans="2:9" x14ac:dyDescent="0.25">
      <c r="B84" s="99"/>
      <c r="C84" s="100" t="s">
        <v>459</v>
      </c>
      <c r="D84" s="101">
        <v>1</v>
      </c>
      <c r="E84" s="102">
        <v>1.5</v>
      </c>
      <c r="F84" s="115">
        <v>1500</v>
      </c>
      <c r="G84" s="133">
        <f>F84*D84</f>
        <v>1500</v>
      </c>
      <c r="H84" s="133">
        <f>G84*12</f>
        <v>18000</v>
      </c>
    </row>
    <row r="85" spans="2:9" x14ac:dyDescent="0.25">
      <c r="B85" s="99"/>
      <c r="C85" s="100" t="s">
        <v>460</v>
      </c>
      <c r="D85" s="101">
        <v>8</v>
      </c>
      <c r="E85" s="239">
        <v>1.1499999999999999</v>
      </c>
      <c r="F85" s="115">
        <v>1150</v>
      </c>
      <c r="G85" s="133">
        <f>F85*D85</f>
        <v>9200</v>
      </c>
      <c r="H85" s="133">
        <f>G85*12</f>
        <v>110400</v>
      </c>
      <c r="I85" s="93" t="s">
        <v>556</v>
      </c>
    </row>
    <row r="86" spans="2:9" x14ac:dyDescent="0.25">
      <c r="B86" s="99"/>
      <c r="C86" s="100" t="s">
        <v>467</v>
      </c>
      <c r="D86" s="101"/>
      <c r="E86" s="102">
        <v>0.7</v>
      </c>
      <c r="F86" s="103">
        <v>700</v>
      </c>
      <c r="G86" s="133"/>
      <c r="H86" s="133"/>
    </row>
    <row r="87" spans="2:9" x14ac:dyDescent="0.25">
      <c r="B87" s="117">
        <v>3</v>
      </c>
      <c r="C87" s="116" t="s">
        <v>504</v>
      </c>
      <c r="D87" s="101"/>
      <c r="E87" s="140"/>
      <c r="F87" s="136"/>
      <c r="G87" s="136"/>
      <c r="H87" s="133"/>
    </row>
    <row r="88" spans="2:9" x14ac:dyDescent="0.25">
      <c r="B88" s="99"/>
      <c r="C88" s="100" t="s">
        <v>466</v>
      </c>
      <c r="D88" s="101">
        <v>1</v>
      </c>
      <c r="E88" s="140">
        <v>2.2000000000000002</v>
      </c>
      <c r="F88" s="133">
        <v>2200</v>
      </c>
      <c r="G88" s="136">
        <f>F88*D88</f>
        <v>2200</v>
      </c>
      <c r="H88" s="133">
        <f>G88*12</f>
        <v>26400</v>
      </c>
    </row>
    <row r="89" spans="2:9" s="120" customFormat="1" x14ac:dyDescent="0.25">
      <c r="B89" s="99"/>
      <c r="C89" s="100" t="s">
        <v>459</v>
      </c>
      <c r="D89" s="101">
        <v>1</v>
      </c>
      <c r="E89" s="102">
        <v>1.6</v>
      </c>
      <c r="F89" s="115">
        <v>1600</v>
      </c>
      <c r="G89" s="141">
        <f>F89*D89</f>
        <v>1600</v>
      </c>
      <c r="H89" s="141">
        <f>G89*12</f>
        <v>19200</v>
      </c>
    </row>
    <row r="90" spans="2:9" x14ac:dyDescent="0.25">
      <c r="B90" s="99"/>
      <c r="C90" s="100" t="s">
        <v>460</v>
      </c>
      <c r="D90" s="101">
        <v>4</v>
      </c>
      <c r="E90" s="102">
        <v>1.2</v>
      </c>
      <c r="F90" s="115">
        <v>1200</v>
      </c>
      <c r="G90" s="136">
        <f>F90*D90</f>
        <v>4800</v>
      </c>
      <c r="H90" s="133">
        <f>G90*12</f>
        <v>57600</v>
      </c>
    </row>
    <row r="91" spans="2:9" x14ac:dyDescent="0.25">
      <c r="B91" s="99"/>
      <c r="C91" s="100" t="s">
        <v>467</v>
      </c>
      <c r="D91" s="101">
        <v>1</v>
      </c>
      <c r="E91" s="102">
        <v>0.85</v>
      </c>
      <c r="F91" s="103">
        <v>850</v>
      </c>
      <c r="G91" s="136">
        <f>F91*D91</f>
        <v>850</v>
      </c>
      <c r="H91" s="133">
        <f>G91*12</f>
        <v>10200</v>
      </c>
    </row>
    <row r="92" spans="2:9" s="120" customFormat="1" ht="45" x14ac:dyDescent="0.25">
      <c r="B92" s="117">
        <v>4</v>
      </c>
      <c r="C92" s="116" t="s">
        <v>505</v>
      </c>
      <c r="D92" s="101"/>
      <c r="E92" s="139"/>
      <c r="F92" s="135"/>
      <c r="G92" s="135"/>
      <c r="H92" s="135"/>
    </row>
    <row r="93" spans="2:9" x14ac:dyDescent="0.25">
      <c r="B93" s="99"/>
      <c r="C93" s="100" t="s">
        <v>466</v>
      </c>
      <c r="D93" s="101">
        <v>1</v>
      </c>
      <c r="E93" s="134">
        <v>2.2000000000000002</v>
      </c>
      <c r="F93" s="133">
        <v>2200</v>
      </c>
      <c r="G93" s="136">
        <f>F93*D93</f>
        <v>2200</v>
      </c>
      <c r="H93" s="133">
        <f>G93*12</f>
        <v>26400</v>
      </c>
    </row>
    <row r="94" spans="2:9" x14ac:dyDescent="0.25">
      <c r="B94" s="99"/>
      <c r="C94" s="100" t="s">
        <v>485</v>
      </c>
      <c r="D94" s="101">
        <v>1</v>
      </c>
      <c r="E94" s="140">
        <v>2</v>
      </c>
      <c r="F94" s="133">
        <v>2000</v>
      </c>
      <c r="G94" s="136">
        <v>2000</v>
      </c>
      <c r="H94" s="133">
        <f>G94*12</f>
        <v>24000</v>
      </c>
    </row>
    <row r="95" spans="2:9" x14ac:dyDescent="0.25">
      <c r="B95" s="99"/>
      <c r="C95" s="100" t="s">
        <v>459</v>
      </c>
      <c r="D95" s="101">
        <v>2</v>
      </c>
      <c r="E95" s="102">
        <v>1.6</v>
      </c>
      <c r="F95" s="115">
        <v>1600</v>
      </c>
      <c r="G95" s="136">
        <f>F95*D95</f>
        <v>3200</v>
      </c>
      <c r="H95" s="133">
        <f>G95*12</f>
        <v>38400</v>
      </c>
    </row>
    <row r="96" spans="2:9" s="120" customFormat="1" x14ac:dyDescent="0.25">
      <c r="B96" s="99"/>
      <c r="C96" s="100" t="s">
        <v>460</v>
      </c>
      <c r="D96" s="101">
        <v>10</v>
      </c>
      <c r="E96" s="102">
        <v>1</v>
      </c>
      <c r="F96" s="115">
        <v>1000</v>
      </c>
      <c r="G96" s="135">
        <f>F96*D96</f>
        <v>10000</v>
      </c>
      <c r="H96" s="135">
        <f>G96*12</f>
        <v>120000</v>
      </c>
    </row>
    <row r="97" spans="3:10" x14ac:dyDescent="0.25">
      <c r="C97" s="142" t="s">
        <v>506</v>
      </c>
      <c r="D97" s="143">
        <f>SUM(D4:D96)</f>
        <v>173</v>
      </c>
      <c r="E97" s="143"/>
      <c r="F97" s="143"/>
      <c r="G97" s="144">
        <f>SUM(G4:G96)</f>
        <v>241000</v>
      </c>
      <c r="H97" s="144">
        <f>SUM(H4:H96)</f>
        <v>2892000</v>
      </c>
      <c r="I97" s="320">
        <v>3100000</v>
      </c>
      <c r="J97" s="270">
        <f>I97-H97</f>
        <v>208000</v>
      </c>
    </row>
    <row r="98" spans="3:10" x14ac:dyDescent="0.25">
      <c r="H98" s="144">
        <v>2990000</v>
      </c>
    </row>
    <row r="99" spans="3:10" x14ac:dyDescent="0.25">
      <c r="G99" s="91">
        <f>G97*13</f>
        <v>3133000</v>
      </c>
      <c r="H99" s="145">
        <v>2985000</v>
      </c>
    </row>
    <row r="100" spans="3:10" x14ac:dyDescent="0.25">
      <c r="H100" s="145">
        <f>H98-H99</f>
        <v>5000</v>
      </c>
    </row>
    <row r="101" spans="3:10" x14ac:dyDescent="0.25">
      <c r="G101" s="91">
        <v>3500000</v>
      </c>
    </row>
    <row r="102" spans="3:10" x14ac:dyDescent="0.25">
      <c r="G102" s="91">
        <f>G101-G99</f>
        <v>367000</v>
      </c>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216" customWidth="1"/>
    <col min="2" max="2" width="6.5703125" style="216" customWidth="1"/>
    <col min="3" max="3" width="53.85546875" style="235" customWidth="1"/>
    <col min="4" max="4" width="16" style="216" customWidth="1"/>
    <col min="5" max="5" width="17.28515625" style="216" customWidth="1"/>
    <col min="6" max="8" width="16" style="216" customWidth="1"/>
    <col min="9" max="9" width="16.5703125" style="216" customWidth="1"/>
    <col min="10" max="256" width="9.140625" style="216"/>
    <col min="257" max="257" width="4.85546875" style="216" customWidth="1"/>
    <col min="258" max="258" width="6.5703125" style="216" customWidth="1"/>
    <col min="259" max="259" width="53.85546875" style="216" customWidth="1"/>
    <col min="260" max="260" width="16" style="216" customWidth="1"/>
    <col min="261" max="261" width="17.28515625" style="216" customWidth="1"/>
    <col min="262" max="264" width="16" style="216" customWidth="1"/>
    <col min="265" max="265" width="16.5703125" style="216" customWidth="1"/>
    <col min="266" max="512" width="9.140625" style="216"/>
    <col min="513" max="513" width="4.85546875" style="216" customWidth="1"/>
    <col min="514" max="514" width="6.5703125" style="216" customWidth="1"/>
    <col min="515" max="515" width="53.85546875" style="216" customWidth="1"/>
    <col min="516" max="516" width="16" style="216" customWidth="1"/>
    <col min="517" max="517" width="17.28515625" style="216" customWidth="1"/>
    <col min="518" max="520" width="16" style="216" customWidth="1"/>
    <col min="521" max="521" width="16.5703125" style="216" customWidth="1"/>
    <col min="522" max="768" width="9.140625" style="216"/>
    <col min="769" max="769" width="4.85546875" style="216" customWidth="1"/>
    <col min="770" max="770" width="6.5703125" style="216" customWidth="1"/>
    <col min="771" max="771" width="53.85546875" style="216" customWidth="1"/>
    <col min="772" max="772" width="16" style="216" customWidth="1"/>
    <col min="773" max="773" width="17.28515625" style="216" customWidth="1"/>
    <col min="774" max="776" width="16" style="216" customWidth="1"/>
    <col min="777" max="777" width="16.5703125" style="216" customWidth="1"/>
    <col min="778" max="1024" width="9.140625" style="216"/>
    <col min="1025" max="1025" width="4.85546875" style="216" customWidth="1"/>
    <col min="1026" max="1026" width="6.5703125" style="216" customWidth="1"/>
    <col min="1027" max="1027" width="53.85546875" style="216" customWidth="1"/>
    <col min="1028" max="1028" width="16" style="216" customWidth="1"/>
    <col min="1029" max="1029" width="17.28515625" style="216" customWidth="1"/>
    <col min="1030" max="1032" width="16" style="216" customWidth="1"/>
    <col min="1033" max="1033" width="16.5703125" style="216" customWidth="1"/>
    <col min="1034" max="1280" width="9.140625" style="216"/>
    <col min="1281" max="1281" width="4.85546875" style="216" customWidth="1"/>
    <col min="1282" max="1282" width="6.5703125" style="216" customWidth="1"/>
    <col min="1283" max="1283" width="53.85546875" style="216" customWidth="1"/>
    <col min="1284" max="1284" width="16" style="216" customWidth="1"/>
    <col min="1285" max="1285" width="17.28515625" style="216" customWidth="1"/>
    <col min="1286" max="1288" width="16" style="216" customWidth="1"/>
    <col min="1289" max="1289" width="16.5703125" style="216" customWidth="1"/>
    <col min="1290" max="1536" width="9.140625" style="216"/>
    <col min="1537" max="1537" width="4.85546875" style="216" customWidth="1"/>
    <col min="1538" max="1538" width="6.5703125" style="216" customWidth="1"/>
    <col min="1539" max="1539" width="53.85546875" style="216" customWidth="1"/>
    <col min="1540" max="1540" width="16" style="216" customWidth="1"/>
    <col min="1541" max="1541" width="17.28515625" style="216" customWidth="1"/>
    <col min="1542" max="1544" width="16" style="216" customWidth="1"/>
    <col min="1545" max="1545" width="16.5703125" style="216" customWidth="1"/>
    <col min="1546" max="1792" width="9.140625" style="216"/>
    <col min="1793" max="1793" width="4.85546875" style="216" customWidth="1"/>
    <col min="1794" max="1794" width="6.5703125" style="216" customWidth="1"/>
    <col min="1795" max="1795" width="53.85546875" style="216" customWidth="1"/>
    <col min="1796" max="1796" width="16" style="216" customWidth="1"/>
    <col min="1797" max="1797" width="17.28515625" style="216" customWidth="1"/>
    <col min="1798" max="1800" width="16" style="216" customWidth="1"/>
    <col min="1801" max="1801" width="16.5703125" style="216" customWidth="1"/>
    <col min="1802" max="2048" width="9.140625" style="216"/>
    <col min="2049" max="2049" width="4.85546875" style="216" customWidth="1"/>
    <col min="2050" max="2050" width="6.5703125" style="216" customWidth="1"/>
    <col min="2051" max="2051" width="53.85546875" style="216" customWidth="1"/>
    <col min="2052" max="2052" width="16" style="216" customWidth="1"/>
    <col min="2053" max="2053" width="17.28515625" style="216" customWidth="1"/>
    <col min="2054" max="2056" width="16" style="216" customWidth="1"/>
    <col min="2057" max="2057" width="16.5703125" style="216" customWidth="1"/>
    <col min="2058" max="2304" width="9.140625" style="216"/>
    <col min="2305" max="2305" width="4.85546875" style="216" customWidth="1"/>
    <col min="2306" max="2306" width="6.5703125" style="216" customWidth="1"/>
    <col min="2307" max="2307" width="53.85546875" style="216" customWidth="1"/>
    <col min="2308" max="2308" width="16" style="216" customWidth="1"/>
    <col min="2309" max="2309" width="17.28515625" style="216" customWidth="1"/>
    <col min="2310" max="2312" width="16" style="216" customWidth="1"/>
    <col min="2313" max="2313" width="16.5703125" style="216" customWidth="1"/>
    <col min="2314" max="2560" width="9.140625" style="216"/>
    <col min="2561" max="2561" width="4.85546875" style="216" customWidth="1"/>
    <col min="2562" max="2562" width="6.5703125" style="216" customWidth="1"/>
    <col min="2563" max="2563" width="53.85546875" style="216" customWidth="1"/>
    <col min="2564" max="2564" width="16" style="216" customWidth="1"/>
    <col min="2565" max="2565" width="17.28515625" style="216" customWidth="1"/>
    <col min="2566" max="2568" width="16" style="216" customWidth="1"/>
    <col min="2569" max="2569" width="16.5703125" style="216" customWidth="1"/>
    <col min="2570" max="2816" width="9.140625" style="216"/>
    <col min="2817" max="2817" width="4.85546875" style="216" customWidth="1"/>
    <col min="2818" max="2818" width="6.5703125" style="216" customWidth="1"/>
    <col min="2819" max="2819" width="53.85546875" style="216" customWidth="1"/>
    <col min="2820" max="2820" width="16" style="216" customWidth="1"/>
    <col min="2821" max="2821" width="17.28515625" style="216" customWidth="1"/>
    <col min="2822" max="2824" width="16" style="216" customWidth="1"/>
    <col min="2825" max="2825" width="16.5703125" style="216" customWidth="1"/>
    <col min="2826" max="3072" width="9.140625" style="216"/>
    <col min="3073" max="3073" width="4.85546875" style="216" customWidth="1"/>
    <col min="3074" max="3074" width="6.5703125" style="216" customWidth="1"/>
    <col min="3075" max="3075" width="53.85546875" style="216" customWidth="1"/>
    <col min="3076" max="3076" width="16" style="216" customWidth="1"/>
    <col min="3077" max="3077" width="17.28515625" style="216" customWidth="1"/>
    <col min="3078" max="3080" width="16" style="216" customWidth="1"/>
    <col min="3081" max="3081" width="16.5703125" style="216" customWidth="1"/>
    <col min="3082" max="3328" width="9.140625" style="216"/>
    <col min="3329" max="3329" width="4.85546875" style="216" customWidth="1"/>
    <col min="3330" max="3330" width="6.5703125" style="216" customWidth="1"/>
    <col min="3331" max="3331" width="53.85546875" style="216" customWidth="1"/>
    <col min="3332" max="3332" width="16" style="216" customWidth="1"/>
    <col min="3333" max="3333" width="17.28515625" style="216" customWidth="1"/>
    <col min="3334" max="3336" width="16" style="216" customWidth="1"/>
    <col min="3337" max="3337" width="16.5703125" style="216" customWidth="1"/>
    <col min="3338" max="3584" width="9.140625" style="216"/>
    <col min="3585" max="3585" width="4.85546875" style="216" customWidth="1"/>
    <col min="3586" max="3586" width="6.5703125" style="216" customWidth="1"/>
    <col min="3587" max="3587" width="53.85546875" style="216" customWidth="1"/>
    <col min="3588" max="3588" width="16" style="216" customWidth="1"/>
    <col min="3589" max="3589" width="17.28515625" style="216" customWidth="1"/>
    <col min="3590" max="3592" width="16" style="216" customWidth="1"/>
    <col min="3593" max="3593" width="16.5703125" style="216" customWidth="1"/>
    <col min="3594" max="3840" width="9.140625" style="216"/>
    <col min="3841" max="3841" width="4.85546875" style="216" customWidth="1"/>
    <col min="3842" max="3842" width="6.5703125" style="216" customWidth="1"/>
    <col min="3843" max="3843" width="53.85546875" style="216" customWidth="1"/>
    <col min="3844" max="3844" width="16" style="216" customWidth="1"/>
    <col min="3845" max="3845" width="17.28515625" style="216" customWidth="1"/>
    <col min="3846" max="3848" width="16" style="216" customWidth="1"/>
    <col min="3849" max="3849" width="16.5703125" style="216" customWidth="1"/>
    <col min="3850" max="4096" width="9.140625" style="216"/>
    <col min="4097" max="4097" width="4.85546875" style="216" customWidth="1"/>
    <col min="4098" max="4098" width="6.5703125" style="216" customWidth="1"/>
    <col min="4099" max="4099" width="53.85546875" style="216" customWidth="1"/>
    <col min="4100" max="4100" width="16" style="216" customWidth="1"/>
    <col min="4101" max="4101" width="17.28515625" style="216" customWidth="1"/>
    <col min="4102" max="4104" width="16" style="216" customWidth="1"/>
    <col min="4105" max="4105" width="16.5703125" style="216" customWidth="1"/>
    <col min="4106" max="4352" width="9.140625" style="216"/>
    <col min="4353" max="4353" width="4.85546875" style="216" customWidth="1"/>
    <col min="4354" max="4354" width="6.5703125" style="216" customWidth="1"/>
    <col min="4355" max="4355" width="53.85546875" style="216" customWidth="1"/>
    <col min="4356" max="4356" width="16" style="216" customWidth="1"/>
    <col min="4357" max="4357" width="17.28515625" style="216" customWidth="1"/>
    <col min="4358" max="4360" width="16" style="216" customWidth="1"/>
    <col min="4361" max="4361" width="16.5703125" style="216" customWidth="1"/>
    <col min="4362" max="4608" width="9.140625" style="216"/>
    <col min="4609" max="4609" width="4.85546875" style="216" customWidth="1"/>
    <col min="4610" max="4610" width="6.5703125" style="216" customWidth="1"/>
    <col min="4611" max="4611" width="53.85546875" style="216" customWidth="1"/>
    <col min="4612" max="4612" width="16" style="216" customWidth="1"/>
    <col min="4613" max="4613" width="17.28515625" style="216" customWidth="1"/>
    <col min="4614" max="4616" width="16" style="216" customWidth="1"/>
    <col min="4617" max="4617" width="16.5703125" style="216" customWidth="1"/>
    <col min="4618" max="4864" width="9.140625" style="216"/>
    <col min="4865" max="4865" width="4.85546875" style="216" customWidth="1"/>
    <col min="4866" max="4866" width="6.5703125" style="216" customWidth="1"/>
    <col min="4867" max="4867" width="53.85546875" style="216" customWidth="1"/>
    <col min="4868" max="4868" width="16" style="216" customWidth="1"/>
    <col min="4869" max="4869" width="17.28515625" style="216" customWidth="1"/>
    <col min="4870" max="4872" width="16" style="216" customWidth="1"/>
    <col min="4873" max="4873" width="16.5703125" style="216" customWidth="1"/>
    <col min="4874" max="5120" width="9.140625" style="216"/>
    <col min="5121" max="5121" width="4.85546875" style="216" customWidth="1"/>
    <col min="5122" max="5122" width="6.5703125" style="216" customWidth="1"/>
    <col min="5123" max="5123" width="53.85546875" style="216" customWidth="1"/>
    <col min="5124" max="5124" width="16" style="216" customWidth="1"/>
    <col min="5125" max="5125" width="17.28515625" style="216" customWidth="1"/>
    <col min="5126" max="5128" width="16" style="216" customWidth="1"/>
    <col min="5129" max="5129" width="16.5703125" style="216" customWidth="1"/>
    <col min="5130" max="5376" width="9.140625" style="216"/>
    <col min="5377" max="5377" width="4.85546875" style="216" customWidth="1"/>
    <col min="5378" max="5378" width="6.5703125" style="216" customWidth="1"/>
    <col min="5379" max="5379" width="53.85546875" style="216" customWidth="1"/>
    <col min="5380" max="5380" width="16" style="216" customWidth="1"/>
    <col min="5381" max="5381" width="17.28515625" style="216" customWidth="1"/>
    <col min="5382" max="5384" width="16" style="216" customWidth="1"/>
    <col min="5385" max="5385" width="16.5703125" style="216" customWidth="1"/>
    <col min="5386" max="5632" width="9.140625" style="216"/>
    <col min="5633" max="5633" width="4.85546875" style="216" customWidth="1"/>
    <col min="5634" max="5634" width="6.5703125" style="216" customWidth="1"/>
    <col min="5635" max="5635" width="53.85546875" style="216" customWidth="1"/>
    <col min="5636" max="5636" width="16" style="216" customWidth="1"/>
    <col min="5637" max="5637" width="17.28515625" style="216" customWidth="1"/>
    <col min="5638" max="5640" width="16" style="216" customWidth="1"/>
    <col min="5641" max="5641" width="16.5703125" style="216" customWidth="1"/>
    <col min="5642" max="5888" width="9.140625" style="216"/>
    <col min="5889" max="5889" width="4.85546875" style="216" customWidth="1"/>
    <col min="5890" max="5890" width="6.5703125" style="216" customWidth="1"/>
    <col min="5891" max="5891" width="53.85546875" style="216" customWidth="1"/>
    <col min="5892" max="5892" width="16" style="216" customWidth="1"/>
    <col min="5893" max="5893" width="17.28515625" style="216" customWidth="1"/>
    <col min="5894" max="5896" width="16" style="216" customWidth="1"/>
    <col min="5897" max="5897" width="16.5703125" style="216" customWidth="1"/>
    <col min="5898" max="6144" width="9.140625" style="216"/>
    <col min="6145" max="6145" width="4.85546875" style="216" customWidth="1"/>
    <col min="6146" max="6146" width="6.5703125" style="216" customWidth="1"/>
    <col min="6147" max="6147" width="53.85546875" style="216" customWidth="1"/>
    <col min="6148" max="6148" width="16" style="216" customWidth="1"/>
    <col min="6149" max="6149" width="17.28515625" style="216" customWidth="1"/>
    <col min="6150" max="6152" width="16" style="216" customWidth="1"/>
    <col min="6153" max="6153" width="16.5703125" style="216" customWidth="1"/>
    <col min="6154" max="6400" width="9.140625" style="216"/>
    <col min="6401" max="6401" width="4.85546875" style="216" customWidth="1"/>
    <col min="6402" max="6402" width="6.5703125" style="216" customWidth="1"/>
    <col min="6403" max="6403" width="53.85546875" style="216" customWidth="1"/>
    <col min="6404" max="6404" width="16" style="216" customWidth="1"/>
    <col min="6405" max="6405" width="17.28515625" style="216" customWidth="1"/>
    <col min="6406" max="6408" width="16" style="216" customWidth="1"/>
    <col min="6409" max="6409" width="16.5703125" style="216" customWidth="1"/>
    <col min="6410" max="6656" width="9.140625" style="216"/>
    <col min="6657" max="6657" width="4.85546875" style="216" customWidth="1"/>
    <col min="6658" max="6658" width="6.5703125" style="216" customWidth="1"/>
    <col min="6659" max="6659" width="53.85546875" style="216" customWidth="1"/>
    <col min="6660" max="6660" width="16" style="216" customWidth="1"/>
    <col min="6661" max="6661" width="17.28515625" style="216" customWidth="1"/>
    <col min="6662" max="6664" width="16" style="216" customWidth="1"/>
    <col min="6665" max="6665" width="16.5703125" style="216" customWidth="1"/>
    <col min="6666" max="6912" width="9.140625" style="216"/>
    <col min="6913" max="6913" width="4.85546875" style="216" customWidth="1"/>
    <col min="6914" max="6914" width="6.5703125" style="216" customWidth="1"/>
    <col min="6915" max="6915" width="53.85546875" style="216" customWidth="1"/>
    <col min="6916" max="6916" width="16" style="216" customWidth="1"/>
    <col min="6917" max="6917" width="17.28515625" style="216" customWidth="1"/>
    <col min="6918" max="6920" width="16" style="216" customWidth="1"/>
    <col min="6921" max="6921" width="16.5703125" style="216" customWidth="1"/>
    <col min="6922" max="7168" width="9.140625" style="216"/>
    <col min="7169" max="7169" width="4.85546875" style="216" customWidth="1"/>
    <col min="7170" max="7170" width="6.5703125" style="216" customWidth="1"/>
    <col min="7171" max="7171" width="53.85546875" style="216" customWidth="1"/>
    <col min="7172" max="7172" width="16" style="216" customWidth="1"/>
    <col min="7173" max="7173" width="17.28515625" style="216" customWidth="1"/>
    <col min="7174" max="7176" width="16" style="216" customWidth="1"/>
    <col min="7177" max="7177" width="16.5703125" style="216" customWidth="1"/>
    <col min="7178" max="7424" width="9.140625" style="216"/>
    <col min="7425" max="7425" width="4.85546875" style="216" customWidth="1"/>
    <col min="7426" max="7426" width="6.5703125" style="216" customWidth="1"/>
    <col min="7427" max="7427" width="53.85546875" style="216" customWidth="1"/>
    <col min="7428" max="7428" width="16" style="216" customWidth="1"/>
    <col min="7429" max="7429" width="17.28515625" style="216" customWidth="1"/>
    <col min="7430" max="7432" width="16" style="216" customWidth="1"/>
    <col min="7433" max="7433" width="16.5703125" style="216" customWidth="1"/>
    <col min="7434" max="7680" width="9.140625" style="216"/>
    <col min="7681" max="7681" width="4.85546875" style="216" customWidth="1"/>
    <col min="7682" max="7682" width="6.5703125" style="216" customWidth="1"/>
    <col min="7683" max="7683" width="53.85546875" style="216" customWidth="1"/>
    <col min="7684" max="7684" width="16" style="216" customWidth="1"/>
    <col min="7685" max="7685" width="17.28515625" style="216" customWidth="1"/>
    <col min="7686" max="7688" width="16" style="216" customWidth="1"/>
    <col min="7689" max="7689" width="16.5703125" style="216" customWidth="1"/>
    <col min="7690" max="7936" width="9.140625" style="216"/>
    <col min="7937" max="7937" width="4.85546875" style="216" customWidth="1"/>
    <col min="7938" max="7938" width="6.5703125" style="216" customWidth="1"/>
    <col min="7939" max="7939" width="53.85546875" style="216" customWidth="1"/>
    <col min="7940" max="7940" width="16" style="216" customWidth="1"/>
    <col min="7941" max="7941" width="17.28515625" style="216" customWidth="1"/>
    <col min="7942" max="7944" width="16" style="216" customWidth="1"/>
    <col min="7945" max="7945" width="16.5703125" style="216" customWidth="1"/>
    <col min="7946" max="8192" width="9.140625" style="216"/>
    <col min="8193" max="8193" width="4.85546875" style="216" customWidth="1"/>
    <col min="8194" max="8194" width="6.5703125" style="216" customWidth="1"/>
    <col min="8195" max="8195" width="53.85546875" style="216" customWidth="1"/>
    <col min="8196" max="8196" width="16" style="216" customWidth="1"/>
    <col min="8197" max="8197" width="17.28515625" style="216" customWidth="1"/>
    <col min="8198" max="8200" width="16" style="216" customWidth="1"/>
    <col min="8201" max="8201" width="16.5703125" style="216" customWidth="1"/>
    <col min="8202" max="8448" width="9.140625" style="216"/>
    <col min="8449" max="8449" width="4.85546875" style="216" customWidth="1"/>
    <col min="8450" max="8450" width="6.5703125" style="216" customWidth="1"/>
    <col min="8451" max="8451" width="53.85546875" style="216" customWidth="1"/>
    <col min="8452" max="8452" width="16" style="216" customWidth="1"/>
    <col min="8453" max="8453" width="17.28515625" style="216" customWidth="1"/>
    <col min="8454" max="8456" width="16" style="216" customWidth="1"/>
    <col min="8457" max="8457" width="16.5703125" style="216" customWidth="1"/>
    <col min="8458" max="8704" width="9.140625" style="216"/>
    <col min="8705" max="8705" width="4.85546875" style="216" customWidth="1"/>
    <col min="8706" max="8706" width="6.5703125" style="216" customWidth="1"/>
    <col min="8707" max="8707" width="53.85546875" style="216" customWidth="1"/>
    <col min="8708" max="8708" width="16" style="216" customWidth="1"/>
    <col min="8709" max="8709" width="17.28515625" style="216" customWidth="1"/>
    <col min="8710" max="8712" width="16" style="216" customWidth="1"/>
    <col min="8713" max="8713" width="16.5703125" style="216" customWidth="1"/>
    <col min="8714" max="8960" width="9.140625" style="216"/>
    <col min="8961" max="8961" width="4.85546875" style="216" customWidth="1"/>
    <col min="8962" max="8962" width="6.5703125" style="216" customWidth="1"/>
    <col min="8963" max="8963" width="53.85546875" style="216" customWidth="1"/>
    <col min="8964" max="8964" width="16" style="216" customWidth="1"/>
    <col min="8965" max="8965" width="17.28515625" style="216" customWidth="1"/>
    <col min="8966" max="8968" width="16" style="216" customWidth="1"/>
    <col min="8969" max="8969" width="16.5703125" style="216" customWidth="1"/>
    <col min="8970" max="9216" width="9.140625" style="216"/>
    <col min="9217" max="9217" width="4.85546875" style="216" customWidth="1"/>
    <col min="9218" max="9218" width="6.5703125" style="216" customWidth="1"/>
    <col min="9219" max="9219" width="53.85546875" style="216" customWidth="1"/>
    <col min="9220" max="9220" width="16" style="216" customWidth="1"/>
    <col min="9221" max="9221" width="17.28515625" style="216" customWidth="1"/>
    <col min="9222" max="9224" width="16" style="216" customWidth="1"/>
    <col min="9225" max="9225" width="16.5703125" style="216" customWidth="1"/>
    <col min="9226" max="9472" width="9.140625" style="216"/>
    <col min="9473" max="9473" width="4.85546875" style="216" customWidth="1"/>
    <col min="9474" max="9474" width="6.5703125" style="216" customWidth="1"/>
    <col min="9475" max="9475" width="53.85546875" style="216" customWidth="1"/>
    <col min="9476" max="9476" width="16" style="216" customWidth="1"/>
    <col min="9477" max="9477" width="17.28515625" style="216" customWidth="1"/>
    <col min="9478" max="9480" width="16" style="216" customWidth="1"/>
    <col min="9481" max="9481" width="16.5703125" style="216" customWidth="1"/>
    <col min="9482" max="9728" width="9.140625" style="216"/>
    <col min="9729" max="9729" width="4.85546875" style="216" customWidth="1"/>
    <col min="9730" max="9730" width="6.5703125" style="216" customWidth="1"/>
    <col min="9731" max="9731" width="53.85546875" style="216" customWidth="1"/>
    <col min="9732" max="9732" width="16" style="216" customWidth="1"/>
    <col min="9733" max="9733" width="17.28515625" style="216" customWidth="1"/>
    <col min="9734" max="9736" width="16" style="216" customWidth="1"/>
    <col min="9737" max="9737" width="16.5703125" style="216" customWidth="1"/>
    <col min="9738" max="9984" width="9.140625" style="216"/>
    <col min="9985" max="9985" width="4.85546875" style="216" customWidth="1"/>
    <col min="9986" max="9986" width="6.5703125" style="216" customWidth="1"/>
    <col min="9987" max="9987" width="53.85546875" style="216" customWidth="1"/>
    <col min="9988" max="9988" width="16" style="216" customWidth="1"/>
    <col min="9989" max="9989" width="17.28515625" style="216" customWidth="1"/>
    <col min="9990" max="9992" width="16" style="216" customWidth="1"/>
    <col min="9993" max="9993" width="16.5703125" style="216" customWidth="1"/>
    <col min="9994" max="10240" width="9.140625" style="216"/>
    <col min="10241" max="10241" width="4.85546875" style="216" customWidth="1"/>
    <col min="10242" max="10242" width="6.5703125" style="216" customWidth="1"/>
    <col min="10243" max="10243" width="53.85546875" style="216" customWidth="1"/>
    <col min="10244" max="10244" width="16" style="216" customWidth="1"/>
    <col min="10245" max="10245" width="17.28515625" style="216" customWidth="1"/>
    <col min="10246" max="10248" width="16" style="216" customWidth="1"/>
    <col min="10249" max="10249" width="16.5703125" style="216" customWidth="1"/>
    <col min="10250" max="10496" width="9.140625" style="216"/>
    <col min="10497" max="10497" width="4.85546875" style="216" customWidth="1"/>
    <col min="10498" max="10498" width="6.5703125" style="216" customWidth="1"/>
    <col min="10499" max="10499" width="53.85546875" style="216" customWidth="1"/>
    <col min="10500" max="10500" width="16" style="216" customWidth="1"/>
    <col min="10501" max="10501" width="17.28515625" style="216" customWidth="1"/>
    <col min="10502" max="10504" width="16" style="216" customWidth="1"/>
    <col min="10505" max="10505" width="16.5703125" style="216" customWidth="1"/>
    <col min="10506" max="10752" width="9.140625" style="216"/>
    <col min="10753" max="10753" width="4.85546875" style="216" customWidth="1"/>
    <col min="10754" max="10754" width="6.5703125" style="216" customWidth="1"/>
    <col min="10755" max="10755" width="53.85546875" style="216" customWidth="1"/>
    <col min="10756" max="10756" width="16" style="216" customWidth="1"/>
    <col min="10757" max="10757" width="17.28515625" style="216" customWidth="1"/>
    <col min="10758" max="10760" width="16" style="216" customWidth="1"/>
    <col min="10761" max="10761" width="16.5703125" style="216" customWidth="1"/>
    <col min="10762" max="11008" width="9.140625" style="216"/>
    <col min="11009" max="11009" width="4.85546875" style="216" customWidth="1"/>
    <col min="11010" max="11010" width="6.5703125" style="216" customWidth="1"/>
    <col min="11011" max="11011" width="53.85546875" style="216" customWidth="1"/>
    <col min="11012" max="11012" width="16" style="216" customWidth="1"/>
    <col min="11013" max="11013" width="17.28515625" style="216" customWidth="1"/>
    <col min="11014" max="11016" width="16" style="216" customWidth="1"/>
    <col min="11017" max="11017" width="16.5703125" style="216" customWidth="1"/>
    <col min="11018" max="11264" width="9.140625" style="216"/>
    <col min="11265" max="11265" width="4.85546875" style="216" customWidth="1"/>
    <col min="11266" max="11266" width="6.5703125" style="216" customWidth="1"/>
    <col min="11267" max="11267" width="53.85546875" style="216" customWidth="1"/>
    <col min="11268" max="11268" width="16" style="216" customWidth="1"/>
    <col min="11269" max="11269" width="17.28515625" style="216" customWidth="1"/>
    <col min="11270" max="11272" width="16" style="216" customWidth="1"/>
    <col min="11273" max="11273" width="16.5703125" style="216" customWidth="1"/>
    <col min="11274" max="11520" width="9.140625" style="216"/>
    <col min="11521" max="11521" width="4.85546875" style="216" customWidth="1"/>
    <col min="11522" max="11522" width="6.5703125" style="216" customWidth="1"/>
    <col min="11523" max="11523" width="53.85546875" style="216" customWidth="1"/>
    <col min="11524" max="11524" width="16" style="216" customWidth="1"/>
    <col min="11525" max="11525" width="17.28515625" style="216" customWidth="1"/>
    <col min="11526" max="11528" width="16" style="216" customWidth="1"/>
    <col min="11529" max="11529" width="16.5703125" style="216" customWidth="1"/>
    <col min="11530" max="11776" width="9.140625" style="216"/>
    <col min="11777" max="11777" width="4.85546875" style="216" customWidth="1"/>
    <col min="11778" max="11778" width="6.5703125" style="216" customWidth="1"/>
    <col min="11779" max="11779" width="53.85546875" style="216" customWidth="1"/>
    <col min="11780" max="11780" width="16" style="216" customWidth="1"/>
    <col min="11781" max="11781" width="17.28515625" style="216" customWidth="1"/>
    <col min="11782" max="11784" width="16" style="216" customWidth="1"/>
    <col min="11785" max="11785" width="16.5703125" style="216" customWidth="1"/>
    <col min="11786" max="12032" width="9.140625" style="216"/>
    <col min="12033" max="12033" width="4.85546875" style="216" customWidth="1"/>
    <col min="12034" max="12034" width="6.5703125" style="216" customWidth="1"/>
    <col min="12035" max="12035" width="53.85546875" style="216" customWidth="1"/>
    <col min="12036" max="12036" width="16" style="216" customWidth="1"/>
    <col min="12037" max="12037" width="17.28515625" style="216" customWidth="1"/>
    <col min="12038" max="12040" width="16" style="216" customWidth="1"/>
    <col min="12041" max="12041" width="16.5703125" style="216" customWidth="1"/>
    <col min="12042" max="12288" width="9.140625" style="216"/>
    <col min="12289" max="12289" width="4.85546875" style="216" customWidth="1"/>
    <col min="12290" max="12290" width="6.5703125" style="216" customWidth="1"/>
    <col min="12291" max="12291" width="53.85546875" style="216" customWidth="1"/>
    <col min="12292" max="12292" width="16" style="216" customWidth="1"/>
    <col min="12293" max="12293" width="17.28515625" style="216" customWidth="1"/>
    <col min="12294" max="12296" width="16" style="216" customWidth="1"/>
    <col min="12297" max="12297" width="16.5703125" style="216" customWidth="1"/>
    <col min="12298" max="12544" width="9.140625" style="216"/>
    <col min="12545" max="12545" width="4.85546875" style="216" customWidth="1"/>
    <col min="12546" max="12546" width="6.5703125" style="216" customWidth="1"/>
    <col min="12547" max="12547" width="53.85546875" style="216" customWidth="1"/>
    <col min="12548" max="12548" width="16" style="216" customWidth="1"/>
    <col min="12549" max="12549" width="17.28515625" style="216" customWidth="1"/>
    <col min="12550" max="12552" width="16" style="216" customWidth="1"/>
    <col min="12553" max="12553" width="16.5703125" style="216" customWidth="1"/>
    <col min="12554" max="12800" width="9.140625" style="216"/>
    <col min="12801" max="12801" width="4.85546875" style="216" customWidth="1"/>
    <col min="12802" max="12802" width="6.5703125" style="216" customWidth="1"/>
    <col min="12803" max="12803" width="53.85546875" style="216" customWidth="1"/>
    <col min="12804" max="12804" width="16" style="216" customWidth="1"/>
    <col min="12805" max="12805" width="17.28515625" style="216" customWidth="1"/>
    <col min="12806" max="12808" width="16" style="216" customWidth="1"/>
    <col min="12809" max="12809" width="16.5703125" style="216" customWidth="1"/>
    <col min="12810" max="13056" width="9.140625" style="216"/>
    <col min="13057" max="13057" width="4.85546875" style="216" customWidth="1"/>
    <col min="13058" max="13058" width="6.5703125" style="216" customWidth="1"/>
    <col min="13059" max="13059" width="53.85546875" style="216" customWidth="1"/>
    <col min="13060" max="13060" width="16" style="216" customWidth="1"/>
    <col min="13061" max="13061" width="17.28515625" style="216" customWidth="1"/>
    <col min="13062" max="13064" width="16" style="216" customWidth="1"/>
    <col min="13065" max="13065" width="16.5703125" style="216" customWidth="1"/>
    <col min="13066" max="13312" width="9.140625" style="216"/>
    <col min="13313" max="13313" width="4.85546875" style="216" customWidth="1"/>
    <col min="13314" max="13314" width="6.5703125" style="216" customWidth="1"/>
    <col min="13315" max="13315" width="53.85546875" style="216" customWidth="1"/>
    <col min="13316" max="13316" width="16" style="216" customWidth="1"/>
    <col min="13317" max="13317" width="17.28515625" style="216" customWidth="1"/>
    <col min="13318" max="13320" width="16" style="216" customWidth="1"/>
    <col min="13321" max="13321" width="16.5703125" style="216" customWidth="1"/>
    <col min="13322" max="13568" width="9.140625" style="216"/>
    <col min="13569" max="13569" width="4.85546875" style="216" customWidth="1"/>
    <col min="13570" max="13570" width="6.5703125" style="216" customWidth="1"/>
    <col min="13571" max="13571" width="53.85546875" style="216" customWidth="1"/>
    <col min="13572" max="13572" width="16" style="216" customWidth="1"/>
    <col min="13573" max="13573" width="17.28515625" style="216" customWidth="1"/>
    <col min="13574" max="13576" width="16" style="216" customWidth="1"/>
    <col min="13577" max="13577" width="16.5703125" style="216" customWidth="1"/>
    <col min="13578" max="13824" width="9.140625" style="216"/>
    <col min="13825" max="13825" width="4.85546875" style="216" customWidth="1"/>
    <col min="13826" max="13826" width="6.5703125" style="216" customWidth="1"/>
    <col min="13827" max="13827" width="53.85546875" style="216" customWidth="1"/>
    <col min="13828" max="13828" width="16" style="216" customWidth="1"/>
    <col min="13829" max="13829" width="17.28515625" style="216" customWidth="1"/>
    <col min="13830" max="13832" width="16" style="216" customWidth="1"/>
    <col min="13833" max="13833" width="16.5703125" style="216" customWidth="1"/>
    <col min="13834" max="14080" width="9.140625" style="216"/>
    <col min="14081" max="14081" width="4.85546875" style="216" customWidth="1"/>
    <col min="14082" max="14082" width="6.5703125" style="216" customWidth="1"/>
    <col min="14083" max="14083" width="53.85546875" style="216" customWidth="1"/>
    <col min="14084" max="14084" width="16" style="216" customWidth="1"/>
    <col min="14085" max="14085" width="17.28515625" style="216" customWidth="1"/>
    <col min="14086" max="14088" width="16" style="216" customWidth="1"/>
    <col min="14089" max="14089" width="16.5703125" style="216" customWidth="1"/>
    <col min="14090" max="14336" width="9.140625" style="216"/>
    <col min="14337" max="14337" width="4.85546875" style="216" customWidth="1"/>
    <col min="14338" max="14338" width="6.5703125" style="216" customWidth="1"/>
    <col min="14339" max="14339" width="53.85546875" style="216" customWidth="1"/>
    <col min="14340" max="14340" width="16" style="216" customWidth="1"/>
    <col min="14341" max="14341" width="17.28515625" style="216" customWidth="1"/>
    <col min="14342" max="14344" width="16" style="216" customWidth="1"/>
    <col min="14345" max="14345" width="16.5703125" style="216" customWidth="1"/>
    <col min="14346" max="14592" width="9.140625" style="216"/>
    <col min="14593" max="14593" width="4.85546875" style="216" customWidth="1"/>
    <col min="14594" max="14594" width="6.5703125" style="216" customWidth="1"/>
    <col min="14595" max="14595" width="53.85546875" style="216" customWidth="1"/>
    <col min="14596" max="14596" width="16" style="216" customWidth="1"/>
    <col min="14597" max="14597" width="17.28515625" style="216" customWidth="1"/>
    <col min="14598" max="14600" width="16" style="216" customWidth="1"/>
    <col min="14601" max="14601" width="16.5703125" style="216" customWidth="1"/>
    <col min="14602" max="14848" width="9.140625" style="216"/>
    <col min="14849" max="14849" width="4.85546875" style="216" customWidth="1"/>
    <col min="14850" max="14850" width="6.5703125" style="216" customWidth="1"/>
    <col min="14851" max="14851" width="53.85546875" style="216" customWidth="1"/>
    <col min="14852" max="14852" width="16" style="216" customWidth="1"/>
    <col min="14853" max="14853" width="17.28515625" style="216" customWidth="1"/>
    <col min="14854" max="14856" width="16" style="216" customWidth="1"/>
    <col min="14857" max="14857" width="16.5703125" style="216" customWidth="1"/>
    <col min="14858" max="15104" width="9.140625" style="216"/>
    <col min="15105" max="15105" width="4.85546875" style="216" customWidth="1"/>
    <col min="15106" max="15106" width="6.5703125" style="216" customWidth="1"/>
    <col min="15107" max="15107" width="53.85546875" style="216" customWidth="1"/>
    <col min="15108" max="15108" width="16" style="216" customWidth="1"/>
    <col min="15109" max="15109" width="17.28515625" style="216" customWidth="1"/>
    <col min="15110" max="15112" width="16" style="216" customWidth="1"/>
    <col min="15113" max="15113" width="16.5703125" style="216" customWidth="1"/>
    <col min="15114" max="15360" width="9.140625" style="216"/>
    <col min="15361" max="15361" width="4.85546875" style="216" customWidth="1"/>
    <col min="15362" max="15362" width="6.5703125" style="216" customWidth="1"/>
    <col min="15363" max="15363" width="53.85546875" style="216" customWidth="1"/>
    <col min="15364" max="15364" width="16" style="216" customWidth="1"/>
    <col min="15365" max="15365" width="17.28515625" style="216" customWidth="1"/>
    <col min="15366" max="15368" width="16" style="216" customWidth="1"/>
    <col min="15369" max="15369" width="16.5703125" style="216" customWidth="1"/>
    <col min="15370" max="15616" width="9.140625" style="216"/>
    <col min="15617" max="15617" width="4.85546875" style="216" customWidth="1"/>
    <col min="15618" max="15618" width="6.5703125" style="216" customWidth="1"/>
    <col min="15619" max="15619" width="53.85546875" style="216" customWidth="1"/>
    <col min="15620" max="15620" width="16" style="216" customWidth="1"/>
    <col min="15621" max="15621" width="17.28515625" style="216" customWidth="1"/>
    <col min="15622" max="15624" width="16" style="216" customWidth="1"/>
    <col min="15625" max="15625" width="16.5703125" style="216" customWidth="1"/>
    <col min="15626" max="15872" width="9.140625" style="216"/>
    <col min="15873" max="15873" width="4.85546875" style="216" customWidth="1"/>
    <col min="15874" max="15874" width="6.5703125" style="216" customWidth="1"/>
    <col min="15875" max="15875" width="53.85546875" style="216" customWidth="1"/>
    <col min="15876" max="15876" width="16" style="216" customWidth="1"/>
    <col min="15877" max="15877" width="17.28515625" style="216" customWidth="1"/>
    <col min="15878" max="15880" width="16" style="216" customWidth="1"/>
    <col min="15881" max="15881" width="16.5703125" style="216" customWidth="1"/>
    <col min="15882" max="16128" width="9.140625" style="216"/>
    <col min="16129" max="16129" width="4.85546875" style="216" customWidth="1"/>
    <col min="16130" max="16130" width="6.5703125" style="216" customWidth="1"/>
    <col min="16131" max="16131" width="53.85546875" style="216" customWidth="1"/>
    <col min="16132" max="16132" width="16" style="216" customWidth="1"/>
    <col min="16133" max="16133" width="17.28515625" style="216" customWidth="1"/>
    <col min="16134" max="16136" width="16" style="216" customWidth="1"/>
    <col min="16137" max="16137" width="16.5703125" style="216" customWidth="1"/>
    <col min="16138" max="16384" width="9.140625" style="216"/>
  </cols>
  <sheetData>
    <row r="1" spans="2:10" x14ac:dyDescent="0.3">
      <c r="I1" s="237" t="s">
        <v>554</v>
      </c>
    </row>
    <row r="2" spans="2:10" ht="15.75" customHeight="1" x14ac:dyDescent="0.2">
      <c r="B2" s="280"/>
      <c r="C2" s="280"/>
      <c r="D2" s="280"/>
      <c r="E2" s="280"/>
      <c r="F2" s="280"/>
      <c r="G2" s="280"/>
      <c r="H2" s="280"/>
      <c r="I2" s="280"/>
    </row>
    <row r="3" spans="2:10" ht="90" x14ac:dyDescent="0.2">
      <c r="B3" s="217" t="s">
        <v>447</v>
      </c>
      <c r="C3" s="218" t="s">
        <v>473</v>
      </c>
      <c r="D3" s="219" t="s">
        <v>508</v>
      </c>
      <c r="E3" s="219" t="s">
        <v>448</v>
      </c>
      <c r="F3" s="219" t="s">
        <v>449</v>
      </c>
      <c r="G3" s="219" t="s">
        <v>475</v>
      </c>
      <c r="H3" s="219" t="s">
        <v>476</v>
      </c>
      <c r="I3" s="219" t="s">
        <v>510</v>
      </c>
    </row>
    <row r="4" spans="2:10" ht="18" x14ac:dyDescent="0.2">
      <c r="B4" s="217"/>
      <c r="C4" s="236">
        <v>184</v>
      </c>
      <c r="D4" s="236">
        <f>D5+D8+D23+D42</f>
        <v>123</v>
      </c>
      <c r="E4" s="220"/>
      <c r="F4" s="219"/>
      <c r="G4" s="219">
        <f>G5+G8+G23+G42</f>
        <v>210400</v>
      </c>
      <c r="H4" s="219">
        <f>H5+H8+H23+H42</f>
        <v>2524800</v>
      </c>
      <c r="I4" s="219">
        <v>3058000</v>
      </c>
      <c r="J4" s="238">
        <f>I4-H4</f>
        <v>533200</v>
      </c>
    </row>
    <row r="5" spans="2:10" ht="23.25" customHeight="1" x14ac:dyDescent="0.2">
      <c r="B5" s="221"/>
      <c r="C5" s="222" t="s">
        <v>451</v>
      </c>
      <c r="D5" s="221">
        <f>SUM(D6:D7)</f>
        <v>3</v>
      </c>
      <c r="E5" s="223"/>
      <c r="F5" s="221"/>
      <c r="G5" s="221">
        <f>SUM(G6:G7)</f>
        <v>15200</v>
      </c>
      <c r="H5" s="221">
        <f>SUM(H6:H7)</f>
        <v>182400</v>
      </c>
      <c r="I5" s="281"/>
    </row>
    <row r="6" spans="2:10" ht="17.25" customHeight="1" x14ac:dyDescent="0.2">
      <c r="B6" s="284"/>
      <c r="C6" s="224" t="s">
        <v>543</v>
      </c>
      <c r="D6" s="225">
        <v>1</v>
      </c>
      <c r="E6" s="226">
        <v>5.6</v>
      </c>
      <c r="F6" s="227">
        <f>E6*1000</f>
        <v>5600</v>
      </c>
      <c r="G6" s="227">
        <f>F6*D6</f>
        <v>5600</v>
      </c>
      <c r="H6" s="227">
        <f>G6*12</f>
        <v>67200</v>
      </c>
      <c r="I6" s="282"/>
    </row>
    <row r="7" spans="2:10" ht="17.25" customHeight="1" x14ac:dyDescent="0.2">
      <c r="B7" s="285"/>
      <c r="C7" s="224" t="s">
        <v>544</v>
      </c>
      <c r="D7" s="225">
        <v>2</v>
      </c>
      <c r="E7" s="226">
        <v>4.8</v>
      </c>
      <c r="F7" s="227">
        <f>E7*1000</f>
        <v>4800</v>
      </c>
      <c r="G7" s="227">
        <f>F7*D7</f>
        <v>9600</v>
      </c>
      <c r="H7" s="227">
        <f>G7*12</f>
        <v>115200</v>
      </c>
      <c r="I7" s="282"/>
    </row>
    <row r="8" spans="2:10" ht="24.75" customHeight="1" x14ac:dyDescent="0.2">
      <c r="B8" s="221" t="s">
        <v>450</v>
      </c>
      <c r="C8" s="222" t="s">
        <v>545</v>
      </c>
      <c r="D8" s="221">
        <f>D9+D10+D17</f>
        <v>48</v>
      </c>
      <c r="E8" s="223"/>
      <c r="F8" s="221"/>
      <c r="G8" s="221">
        <f>G9+G10+G17</f>
        <v>76200</v>
      </c>
      <c r="H8" s="221">
        <f>H9+H10+H17</f>
        <v>914400</v>
      </c>
      <c r="I8" s="282"/>
    </row>
    <row r="9" spans="2:10" ht="17.25" customHeight="1" x14ac:dyDescent="0.2">
      <c r="B9" s="228"/>
      <c r="C9" s="224" t="s">
        <v>464</v>
      </c>
      <c r="D9" s="225">
        <v>1</v>
      </c>
      <c r="E9" s="226">
        <v>4</v>
      </c>
      <c r="F9" s="227">
        <f>E9*1000</f>
        <v>4000</v>
      </c>
      <c r="G9" s="227">
        <f>F9*D9</f>
        <v>4000</v>
      </c>
      <c r="H9" s="227">
        <f>G9*12</f>
        <v>48000</v>
      </c>
      <c r="I9" s="282"/>
    </row>
    <row r="10" spans="2:10" ht="29.25" customHeight="1" x14ac:dyDescent="0.2">
      <c r="B10" s="229">
        <v>1</v>
      </c>
      <c r="C10" s="230" t="s">
        <v>546</v>
      </c>
      <c r="D10" s="229">
        <f>SUM(D11:D16)</f>
        <v>35</v>
      </c>
      <c r="E10" s="231"/>
      <c r="F10" s="229"/>
      <c r="G10" s="229">
        <f>SUM(G11:G16)</f>
        <v>53700</v>
      </c>
      <c r="H10" s="229">
        <f>SUM(H11:H16)</f>
        <v>644400</v>
      </c>
      <c r="I10" s="282"/>
    </row>
    <row r="11" spans="2:10" ht="17.25" customHeight="1" x14ac:dyDescent="0.2">
      <c r="B11" s="228"/>
      <c r="C11" s="224" t="s">
        <v>466</v>
      </c>
      <c r="D11" s="225">
        <v>1</v>
      </c>
      <c r="E11" s="232">
        <v>3.5</v>
      </c>
      <c r="F11" s="227">
        <f t="shared" ref="F11:F22" si="0">E11*1000</f>
        <v>3500</v>
      </c>
      <c r="G11" s="227">
        <f t="shared" ref="G11:G16" si="1">F11*D11</f>
        <v>3500</v>
      </c>
      <c r="H11" s="227">
        <f t="shared" ref="H11:H22" si="2">G11*12</f>
        <v>42000</v>
      </c>
      <c r="I11" s="282"/>
    </row>
    <row r="12" spans="2:10" ht="17.25" customHeight="1" x14ac:dyDescent="0.2">
      <c r="B12" s="228"/>
      <c r="C12" s="224" t="s">
        <v>459</v>
      </c>
      <c r="D12" s="225">
        <v>6</v>
      </c>
      <c r="E12" s="226">
        <v>2</v>
      </c>
      <c r="F12" s="227">
        <f t="shared" si="0"/>
        <v>2000</v>
      </c>
      <c r="G12" s="227">
        <f t="shared" si="1"/>
        <v>12000</v>
      </c>
      <c r="H12" s="227">
        <f t="shared" si="2"/>
        <v>144000</v>
      </c>
      <c r="I12" s="282"/>
    </row>
    <row r="13" spans="2:10" ht="17.25" customHeight="1" x14ac:dyDescent="0.2">
      <c r="B13" s="228"/>
      <c r="C13" s="224" t="s">
        <v>459</v>
      </c>
      <c r="D13" s="225">
        <v>2</v>
      </c>
      <c r="E13" s="226">
        <v>1.8</v>
      </c>
      <c r="F13" s="227">
        <f t="shared" si="0"/>
        <v>1800</v>
      </c>
      <c r="G13" s="227">
        <f t="shared" si="1"/>
        <v>3600</v>
      </c>
      <c r="H13" s="227">
        <f t="shared" si="2"/>
        <v>43200</v>
      </c>
      <c r="I13" s="282"/>
    </row>
    <row r="14" spans="2:10" ht="17.25" customHeight="1" x14ac:dyDescent="0.2">
      <c r="B14" s="228"/>
      <c r="C14" s="224" t="s">
        <v>459</v>
      </c>
      <c r="D14" s="225">
        <v>8</v>
      </c>
      <c r="E14" s="226">
        <v>1.4</v>
      </c>
      <c r="F14" s="227">
        <f t="shared" si="0"/>
        <v>1400</v>
      </c>
      <c r="G14" s="227">
        <f t="shared" si="1"/>
        <v>11200</v>
      </c>
      <c r="H14" s="227">
        <f t="shared" si="2"/>
        <v>134400</v>
      </c>
      <c r="I14" s="282"/>
    </row>
    <row r="15" spans="2:10" ht="17.25" customHeight="1" x14ac:dyDescent="0.2">
      <c r="B15" s="228"/>
      <c r="C15" s="224" t="s">
        <v>459</v>
      </c>
      <c r="D15" s="225">
        <v>11</v>
      </c>
      <c r="E15" s="226">
        <v>1.3</v>
      </c>
      <c r="F15" s="227">
        <f t="shared" si="0"/>
        <v>1300</v>
      </c>
      <c r="G15" s="227">
        <f t="shared" si="1"/>
        <v>14300</v>
      </c>
      <c r="H15" s="227">
        <f t="shared" si="2"/>
        <v>171600</v>
      </c>
      <c r="I15" s="282"/>
    </row>
    <row r="16" spans="2:10" ht="17.25" customHeight="1" x14ac:dyDescent="0.2">
      <c r="B16" s="228"/>
      <c r="C16" s="224" t="s">
        <v>460</v>
      </c>
      <c r="D16" s="225">
        <v>7</v>
      </c>
      <c r="E16" s="226">
        <v>1.3</v>
      </c>
      <c r="F16" s="227">
        <f t="shared" si="0"/>
        <v>1300</v>
      </c>
      <c r="G16" s="227">
        <f t="shared" si="1"/>
        <v>9100</v>
      </c>
      <c r="H16" s="227">
        <f t="shared" si="2"/>
        <v>109200</v>
      </c>
      <c r="I16" s="282"/>
    </row>
    <row r="17" spans="2:9" ht="22.5" customHeight="1" x14ac:dyDescent="0.2">
      <c r="B17" s="229">
        <v>2</v>
      </c>
      <c r="C17" s="230" t="s">
        <v>547</v>
      </c>
      <c r="D17" s="229">
        <f>SUM(D18:D22)</f>
        <v>12</v>
      </c>
      <c r="E17" s="231"/>
      <c r="F17" s="229"/>
      <c r="G17" s="229">
        <f>SUM(G18:G22)</f>
        <v>18500</v>
      </c>
      <c r="H17" s="229">
        <f>SUM(H18:H22)</f>
        <v>222000</v>
      </c>
      <c r="I17" s="282"/>
    </row>
    <row r="18" spans="2:9" ht="17.25" customHeight="1" x14ac:dyDescent="0.2">
      <c r="B18" s="228"/>
      <c r="C18" s="224" t="s">
        <v>466</v>
      </c>
      <c r="D18" s="225">
        <v>1</v>
      </c>
      <c r="E18" s="232">
        <v>3.5</v>
      </c>
      <c r="F18" s="227">
        <f t="shared" si="0"/>
        <v>3500</v>
      </c>
      <c r="G18" s="227">
        <f>F18*D18</f>
        <v>3500</v>
      </c>
      <c r="H18" s="227">
        <f t="shared" si="2"/>
        <v>42000</v>
      </c>
      <c r="I18" s="282"/>
    </row>
    <row r="19" spans="2:9" ht="17.25" customHeight="1" x14ac:dyDescent="0.2">
      <c r="B19" s="228"/>
      <c r="C19" s="224" t="s">
        <v>459</v>
      </c>
      <c r="D19" s="225">
        <v>2</v>
      </c>
      <c r="E19" s="226">
        <v>1.6</v>
      </c>
      <c r="F19" s="227">
        <f t="shared" si="0"/>
        <v>1600</v>
      </c>
      <c r="G19" s="227">
        <f>F19*D19</f>
        <v>3200</v>
      </c>
      <c r="H19" s="227">
        <f t="shared" si="2"/>
        <v>38400</v>
      </c>
      <c r="I19" s="282"/>
    </row>
    <row r="20" spans="2:9" ht="17.25" customHeight="1" x14ac:dyDescent="0.2">
      <c r="B20" s="228"/>
      <c r="C20" s="224" t="s">
        <v>459</v>
      </c>
      <c r="D20" s="225">
        <v>1</v>
      </c>
      <c r="E20" s="226">
        <v>1.4</v>
      </c>
      <c r="F20" s="227">
        <f t="shared" si="0"/>
        <v>1400</v>
      </c>
      <c r="G20" s="227">
        <f>F20*D20</f>
        <v>1400</v>
      </c>
      <c r="H20" s="227">
        <f t="shared" si="2"/>
        <v>16800</v>
      </c>
      <c r="I20" s="282"/>
    </row>
    <row r="21" spans="2:9" ht="17.25" customHeight="1" x14ac:dyDescent="0.2">
      <c r="B21" s="228"/>
      <c r="C21" s="224" t="s">
        <v>459</v>
      </c>
      <c r="D21" s="225">
        <v>4</v>
      </c>
      <c r="E21" s="226">
        <v>1.3</v>
      </c>
      <c r="F21" s="227">
        <f t="shared" si="0"/>
        <v>1300</v>
      </c>
      <c r="G21" s="227">
        <f>F21*D21</f>
        <v>5200</v>
      </c>
      <c r="H21" s="227">
        <f t="shared" si="2"/>
        <v>62400</v>
      </c>
      <c r="I21" s="282"/>
    </row>
    <row r="22" spans="2:9" ht="17.25" customHeight="1" x14ac:dyDescent="0.2">
      <c r="B22" s="228"/>
      <c r="C22" s="224" t="s">
        <v>460</v>
      </c>
      <c r="D22" s="225">
        <v>4</v>
      </c>
      <c r="E22" s="226">
        <v>1.3</v>
      </c>
      <c r="F22" s="227">
        <f t="shared" si="0"/>
        <v>1300</v>
      </c>
      <c r="G22" s="227">
        <f>F22*D22</f>
        <v>5200</v>
      </c>
      <c r="H22" s="227">
        <f t="shared" si="2"/>
        <v>62400</v>
      </c>
      <c r="I22" s="282"/>
    </row>
    <row r="23" spans="2:9" ht="22.5" customHeight="1" x14ac:dyDescent="0.2">
      <c r="B23" s="221" t="s">
        <v>455</v>
      </c>
      <c r="C23" s="222" t="s">
        <v>548</v>
      </c>
      <c r="D23" s="221">
        <f>D24+D25+D31+D37</f>
        <v>46</v>
      </c>
      <c r="E23" s="223"/>
      <c r="F23" s="221"/>
      <c r="G23" s="221">
        <f>G24+G25+G31+G37</f>
        <v>74400</v>
      </c>
      <c r="H23" s="221">
        <f>H24+H25+H31+H37</f>
        <v>892800</v>
      </c>
      <c r="I23" s="282"/>
    </row>
    <row r="24" spans="2:9" ht="17.25" customHeight="1" x14ac:dyDescent="0.2">
      <c r="B24" s="228"/>
      <c r="C24" s="224" t="s">
        <v>464</v>
      </c>
      <c r="D24" s="225">
        <v>1</v>
      </c>
      <c r="E24" s="226">
        <v>4</v>
      </c>
      <c r="F24" s="227">
        <f t="shared" ref="F24:F41" si="3">E24*1000</f>
        <v>4000</v>
      </c>
      <c r="G24" s="227">
        <f>F24*D24</f>
        <v>4000</v>
      </c>
      <c r="H24" s="227">
        <f t="shared" ref="H24:H41" si="4">G24*12</f>
        <v>48000</v>
      </c>
      <c r="I24" s="282"/>
    </row>
    <row r="25" spans="2:9" ht="30" customHeight="1" x14ac:dyDescent="0.2">
      <c r="B25" s="229">
        <v>1</v>
      </c>
      <c r="C25" s="230" t="s">
        <v>549</v>
      </c>
      <c r="D25" s="229">
        <f>SUM(D26:D30)</f>
        <v>23</v>
      </c>
      <c r="E25" s="231"/>
      <c r="F25" s="229"/>
      <c r="G25" s="229">
        <f>SUM(G26:G30)</f>
        <v>34200</v>
      </c>
      <c r="H25" s="229">
        <f>SUM(H26:H30)</f>
        <v>410400</v>
      </c>
      <c r="I25" s="282"/>
    </row>
    <row r="26" spans="2:9" ht="17.25" customHeight="1" x14ac:dyDescent="0.2">
      <c r="B26" s="228"/>
      <c r="C26" s="224" t="s">
        <v>466</v>
      </c>
      <c r="D26" s="225">
        <v>1</v>
      </c>
      <c r="E26" s="232">
        <v>3.5</v>
      </c>
      <c r="F26" s="227">
        <f t="shared" si="3"/>
        <v>3500</v>
      </c>
      <c r="G26" s="227">
        <f>F26*D26</f>
        <v>3500</v>
      </c>
      <c r="H26" s="227">
        <f t="shared" si="4"/>
        <v>42000</v>
      </c>
      <c r="I26" s="282"/>
    </row>
    <row r="27" spans="2:9" ht="17.25" customHeight="1" x14ac:dyDescent="0.2">
      <c r="B27" s="228"/>
      <c r="C27" s="224" t="s">
        <v>459</v>
      </c>
      <c r="D27" s="225">
        <v>5</v>
      </c>
      <c r="E27" s="226">
        <v>1.6</v>
      </c>
      <c r="F27" s="227">
        <f t="shared" si="3"/>
        <v>1600</v>
      </c>
      <c r="G27" s="227">
        <f>F27*D27</f>
        <v>8000</v>
      </c>
      <c r="H27" s="227">
        <f t="shared" si="4"/>
        <v>96000</v>
      </c>
      <c r="I27" s="282"/>
    </row>
    <row r="28" spans="2:9" ht="17.25" customHeight="1" x14ac:dyDescent="0.2">
      <c r="B28" s="228"/>
      <c r="C28" s="224" t="s">
        <v>459</v>
      </c>
      <c r="D28" s="225">
        <v>6</v>
      </c>
      <c r="E28" s="226">
        <v>1.4</v>
      </c>
      <c r="F28" s="227">
        <f t="shared" si="3"/>
        <v>1400</v>
      </c>
      <c r="G28" s="227">
        <f>F28*D28</f>
        <v>8400</v>
      </c>
      <c r="H28" s="227">
        <f t="shared" si="4"/>
        <v>100800</v>
      </c>
      <c r="I28" s="282"/>
    </row>
    <row r="29" spans="2:9" ht="17.25" customHeight="1" x14ac:dyDescent="0.2">
      <c r="B29" s="228"/>
      <c r="C29" s="224" t="s">
        <v>459</v>
      </c>
      <c r="D29" s="225">
        <v>3</v>
      </c>
      <c r="E29" s="226">
        <v>1.3</v>
      </c>
      <c r="F29" s="227">
        <f t="shared" si="3"/>
        <v>1300</v>
      </c>
      <c r="G29" s="227">
        <f>F29*D29</f>
        <v>3900</v>
      </c>
      <c r="H29" s="227">
        <f t="shared" si="4"/>
        <v>46800</v>
      </c>
      <c r="I29" s="282"/>
    </row>
    <row r="30" spans="2:9" ht="17.25" customHeight="1" x14ac:dyDescent="0.2">
      <c r="B30" s="228"/>
      <c r="C30" s="224" t="s">
        <v>460</v>
      </c>
      <c r="D30" s="225">
        <v>8</v>
      </c>
      <c r="E30" s="226">
        <v>1.3</v>
      </c>
      <c r="F30" s="227">
        <f t="shared" si="3"/>
        <v>1300</v>
      </c>
      <c r="G30" s="227">
        <f>F30*D30</f>
        <v>10400</v>
      </c>
      <c r="H30" s="227">
        <f t="shared" si="4"/>
        <v>124800</v>
      </c>
      <c r="I30" s="282"/>
    </row>
    <row r="31" spans="2:9" ht="24.75" customHeight="1" x14ac:dyDescent="0.2">
      <c r="B31" s="229">
        <v>2</v>
      </c>
      <c r="C31" s="230" t="s">
        <v>550</v>
      </c>
      <c r="D31" s="229">
        <f>SUM(D32:D36)</f>
        <v>12</v>
      </c>
      <c r="E31" s="231"/>
      <c r="F31" s="229"/>
      <c r="G31" s="229">
        <f>SUM(G32:G36)</f>
        <v>19400</v>
      </c>
      <c r="H31" s="229">
        <f>SUM(H32:H36)</f>
        <v>232800</v>
      </c>
      <c r="I31" s="282"/>
    </row>
    <row r="32" spans="2:9" ht="17.25" customHeight="1" x14ac:dyDescent="0.2">
      <c r="B32" s="228"/>
      <c r="C32" s="224" t="s">
        <v>466</v>
      </c>
      <c r="D32" s="225">
        <v>1</v>
      </c>
      <c r="E32" s="232">
        <v>3.5</v>
      </c>
      <c r="F32" s="227">
        <f t="shared" si="3"/>
        <v>3500</v>
      </c>
      <c r="G32" s="227">
        <f>F32*D32</f>
        <v>3500</v>
      </c>
      <c r="H32" s="227">
        <f t="shared" si="4"/>
        <v>42000</v>
      </c>
      <c r="I32" s="282"/>
    </row>
    <row r="33" spans="2:9" ht="17.25" customHeight="1" x14ac:dyDescent="0.2">
      <c r="B33" s="228"/>
      <c r="C33" s="224" t="s">
        <v>459</v>
      </c>
      <c r="D33" s="225">
        <v>3</v>
      </c>
      <c r="E33" s="226">
        <v>1.8</v>
      </c>
      <c r="F33" s="227">
        <f t="shared" si="3"/>
        <v>1800</v>
      </c>
      <c r="G33" s="227">
        <f>F33*D33</f>
        <v>5400</v>
      </c>
      <c r="H33" s="227">
        <f t="shared" si="4"/>
        <v>64800</v>
      </c>
      <c r="I33" s="282"/>
    </row>
    <row r="34" spans="2:9" ht="17.25" customHeight="1" x14ac:dyDescent="0.2">
      <c r="B34" s="228"/>
      <c r="C34" s="224" t="s">
        <v>459</v>
      </c>
      <c r="D34" s="225">
        <v>1</v>
      </c>
      <c r="E34" s="226">
        <v>1.4</v>
      </c>
      <c r="F34" s="227">
        <f t="shared" si="3"/>
        <v>1400</v>
      </c>
      <c r="G34" s="227">
        <f>F34*D34</f>
        <v>1400</v>
      </c>
      <c r="H34" s="227">
        <f t="shared" si="4"/>
        <v>16800</v>
      </c>
      <c r="I34" s="282"/>
    </row>
    <row r="35" spans="2:9" ht="17.25" customHeight="1" x14ac:dyDescent="0.2">
      <c r="B35" s="228"/>
      <c r="C35" s="224" t="s">
        <v>459</v>
      </c>
      <c r="D35" s="225">
        <v>3</v>
      </c>
      <c r="E35" s="226">
        <v>1.3</v>
      </c>
      <c r="F35" s="227">
        <f t="shared" si="3"/>
        <v>1300</v>
      </c>
      <c r="G35" s="227">
        <f>F35*D35</f>
        <v>3900</v>
      </c>
      <c r="H35" s="227">
        <f t="shared" si="4"/>
        <v>46800</v>
      </c>
      <c r="I35" s="282"/>
    </row>
    <row r="36" spans="2:9" ht="17.25" customHeight="1" x14ac:dyDescent="0.2">
      <c r="B36" s="228"/>
      <c r="C36" s="224" t="s">
        <v>460</v>
      </c>
      <c r="D36" s="225">
        <v>4</v>
      </c>
      <c r="E36" s="226">
        <v>1.3</v>
      </c>
      <c r="F36" s="227">
        <f t="shared" si="3"/>
        <v>1300</v>
      </c>
      <c r="G36" s="227">
        <f>F36*D36</f>
        <v>5200</v>
      </c>
      <c r="H36" s="227">
        <f t="shared" si="4"/>
        <v>62400</v>
      </c>
      <c r="I36" s="282"/>
    </row>
    <row r="37" spans="2:9" ht="24.75" customHeight="1" x14ac:dyDescent="0.2">
      <c r="B37" s="229">
        <v>3</v>
      </c>
      <c r="C37" s="230" t="s">
        <v>551</v>
      </c>
      <c r="D37" s="229">
        <f>SUM(D38:D41)</f>
        <v>10</v>
      </c>
      <c r="E37" s="231"/>
      <c r="F37" s="229"/>
      <c r="G37" s="229">
        <f>SUM(G38:G41)</f>
        <v>16800</v>
      </c>
      <c r="H37" s="229">
        <f>SUM(H38:H41)</f>
        <v>201600</v>
      </c>
      <c r="I37" s="282"/>
    </row>
    <row r="38" spans="2:9" ht="17.25" customHeight="1" x14ac:dyDescent="0.2">
      <c r="B38" s="228"/>
      <c r="C38" s="224" t="s">
        <v>466</v>
      </c>
      <c r="D38" s="225">
        <v>1</v>
      </c>
      <c r="E38" s="232">
        <v>3.5</v>
      </c>
      <c r="F38" s="227">
        <f t="shared" si="3"/>
        <v>3500</v>
      </c>
      <c r="G38" s="227">
        <f>F38*D38</f>
        <v>3500</v>
      </c>
      <c r="H38" s="227">
        <f t="shared" si="4"/>
        <v>42000</v>
      </c>
      <c r="I38" s="282"/>
    </row>
    <row r="39" spans="2:9" ht="17.25" customHeight="1" x14ac:dyDescent="0.2">
      <c r="B39" s="228"/>
      <c r="C39" s="224" t="s">
        <v>459</v>
      </c>
      <c r="D39" s="225">
        <v>2</v>
      </c>
      <c r="E39" s="226">
        <v>2</v>
      </c>
      <c r="F39" s="227">
        <f t="shared" si="3"/>
        <v>2000</v>
      </c>
      <c r="G39" s="227">
        <f>F39*D39</f>
        <v>4000</v>
      </c>
      <c r="H39" s="227">
        <f t="shared" si="4"/>
        <v>48000</v>
      </c>
      <c r="I39" s="282"/>
    </row>
    <row r="40" spans="2:9" ht="17.25" customHeight="1" x14ac:dyDescent="0.2">
      <c r="B40" s="228"/>
      <c r="C40" s="224" t="s">
        <v>459</v>
      </c>
      <c r="D40" s="225">
        <v>2</v>
      </c>
      <c r="E40" s="226">
        <v>1.4</v>
      </c>
      <c r="F40" s="227">
        <f t="shared" si="3"/>
        <v>1400</v>
      </c>
      <c r="G40" s="227">
        <f>F40*D40</f>
        <v>2800</v>
      </c>
      <c r="H40" s="227">
        <f t="shared" si="4"/>
        <v>33600</v>
      </c>
      <c r="I40" s="282"/>
    </row>
    <row r="41" spans="2:9" ht="17.25" customHeight="1" x14ac:dyDescent="0.2">
      <c r="B41" s="228"/>
      <c r="C41" s="224" t="s">
        <v>459</v>
      </c>
      <c r="D41" s="225">
        <v>5</v>
      </c>
      <c r="E41" s="226">
        <v>1.3</v>
      </c>
      <c r="F41" s="227">
        <f t="shared" si="3"/>
        <v>1300</v>
      </c>
      <c r="G41" s="227">
        <f>F41*D41</f>
        <v>6500</v>
      </c>
      <c r="H41" s="227">
        <f t="shared" si="4"/>
        <v>78000</v>
      </c>
      <c r="I41" s="282"/>
    </row>
    <row r="42" spans="2:9" ht="25.5" customHeight="1" x14ac:dyDescent="0.2">
      <c r="B42" s="221" t="s">
        <v>462</v>
      </c>
      <c r="C42" s="222" t="s">
        <v>500</v>
      </c>
      <c r="D42" s="221">
        <f>D43+D44+D51</f>
        <v>26</v>
      </c>
      <c r="E42" s="223"/>
      <c r="F42" s="221"/>
      <c r="G42" s="221">
        <f>G43+G44+G51</f>
        <v>44600</v>
      </c>
      <c r="H42" s="221">
        <f>H43+H44+H51</f>
        <v>535200</v>
      </c>
      <c r="I42" s="282"/>
    </row>
    <row r="43" spans="2:9" ht="17.25" customHeight="1" x14ac:dyDescent="0.2">
      <c r="B43" s="228"/>
      <c r="C43" s="224" t="s">
        <v>464</v>
      </c>
      <c r="D43" s="225">
        <v>1</v>
      </c>
      <c r="E43" s="226">
        <v>4</v>
      </c>
      <c r="F43" s="227">
        <f t="shared" ref="F43:F57" si="5">E43*1000</f>
        <v>4000</v>
      </c>
      <c r="G43" s="227">
        <f>F43*D43</f>
        <v>4000</v>
      </c>
      <c r="H43" s="227">
        <f t="shared" ref="H43:H57" si="6">G43*12</f>
        <v>48000</v>
      </c>
      <c r="I43" s="282"/>
    </row>
    <row r="44" spans="2:9" ht="27" customHeight="1" x14ac:dyDescent="0.2">
      <c r="B44" s="229">
        <v>1</v>
      </c>
      <c r="C44" s="230" t="s">
        <v>552</v>
      </c>
      <c r="D44" s="229">
        <f>SUM(D45:D50)</f>
        <v>12</v>
      </c>
      <c r="E44" s="231"/>
      <c r="F44" s="229"/>
      <c r="G44" s="229">
        <f>SUM(G45:G50)</f>
        <v>19600</v>
      </c>
      <c r="H44" s="229">
        <f>SUM(H45:H50)</f>
        <v>235200</v>
      </c>
      <c r="I44" s="282"/>
    </row>
    <row r="45" spans="2:9" ht="17.25" customHeight="1" x14ac:dyDescent="0.2">
      <c r="B45" s="228"/>
      <c r="C45" s="224" t="s">
        <v>466</v>
      </c>
      <c r="D45" s="225">
        <v>1</v>
      </c>
      <c r="E45" s="226">
        <v>3.5</v>
      </c>
      <c r="F45" s="227">
        <f t="shared" si="5"/>
        <v>3500</v>
      </c>
      <c r="G45" s="227">
        <f t="shared" ref="G45:G50" si="7">F45*D45</f>
        <v>3500</v>
      </c>
      <c r="H45" s="227">
        <f t="shared" si="6"/>
        <v>42000</v>
      </c>
      <c r="I45" s="282"/>
    </row>
    <row r="46" spans="2:9" ht="17.25" customHeight="1" x14ac:dyDescent="0.2">
      <c r="B46" s="228"/>
      <c r="C46" s="224" t="s">
        <v>459</v>
      </c>
      <c r="D46" s="225">
        <v>1</v>
      </c>
      <c r="E46" s="226">
        <v>2</v>
      </c>
      <c r="F46" s="227">
        <f t="shared" si="5"/>
        <v>2000</v>
      </c>
      <c r="G46" s="227">
        <f t="shared" si="7"/>
        <v>2000</v>
      </c>
      <c r="H46" s="227">
        <f t="shared" si="6"/>
        <v>24000</v>
      </c>
      <c r="I46" s="282"/>
    </row>
    <row r="47" spans="2:9" ht="17.25" customHeight="1" x14ac:dyDescent="0.2">
      <c r="B47" s="228"/>
      <c r="C47" s="224" t="s">
        <v>459</v>
      </c>
      <c r="D47" s="233">
        <v>4</v>
      </c>
      <c r="E47" s="226">
        <v>1.6</v>
      </c>
      <c r="F47" s="227">
        <f t="shared" si="5"/>
        <v>1600</v>
      </c>
      <c r="G47" s="227">
        <f t="shared" si="7"/>
        <v>6400</v>
      </c>
      <c r="H47" s="227">
        <f t="shared" si="6"/>
        <v>76800</v>
      </c>
      <c r="I47" s="282"/>
    </row>
    <row r="48" spans="2:9" ht="17.25" customHeight="1" x14ac:dyDescent="0.2">
      <c r="B48" s="228"/>
      <c r="C48" s="224" t="s">
        <v>459</v>
      </c>
      <c r="D48" s="233">
        <v>1</v>
      </c>
      <c r="E48" s="226">
        <v>1.4</v>
      </c>
      <c r="F48" s="227">
        <f t="shared" si="5"/>
        <v>1400</v>
      </c>
      <c r="G48" s="227">
        <f t="shared" si="7"/>
        <v>1400</v>
      </c>
      <c r="H48" s="227">
        <f t="shared" si="6"/>
        <v>16800</v>
      </c>
      <c r="I48" s="282"/>
    </row>
    <row r="49" spans="2:9" ht="17.25" customHeight="1" x14ac:dyDescent="0.2">
      <c r="B49" s="228"/>
      <c r="C49" s="224" t="s">
        <v>459</v>
      </c>
      <c r="D49" s="233">
        <v>3</v>
      </c>
      <c r="E49" s="226">
        <v>1.3</v>
      </c>
      <c r="F49" s="227">
        <f t="shared" si="5"/>
        <v>1300</v>
      </c>
      <c r="G49" s="227">
        <f t="shared" si="7"/>
        <v>3900</v>
      </c>
      <c r="H49" s="227">
        <f t="shared" si="6"/>
        <v>46800</v>
      </c>
      <c r="I49" s="282"/>
    </row>
    <row r="50" spans="2:9" ht="17.25" customHeight="1" x14ac:dyDescent="0.2">
      <c r="B50" s="228"/>
      <c r="C50" s="224" t="s">
        <v>460</v>
      </c>
      <c r="D50" s="225">
        <v>2</v>
      </c>
      <c r="E50" s="226">
        <v>1.2</v>
      </c>
      <c r="F50" s="227">
        <f t="shared" si="5"/>
        <v>1200</v>
      </c>
      <c r="G50" s="227">
        <f t="shared" si="7"/>
        <v>2400</v>
      </c>
      <c r="H50" s="227">
        <f t="shared" si="6"/>
        <v>28800</v>
      </c>
      <c r="I50" s="282"/>
    </row>
    <row r="51" spans="2:9" ht="24" customHeight="1" x14ac:dyDescent="0.2">
      <c r="B51" s="229">
        <v>2</v>
      </c>
      <c r="C51" s="230" t="s">
        <v>553</v>
      </c>
      <c r="D51" s="229">
        <f>SUM(D52:D57)</f>
        <v>13</v>
      </c>
      <c r="E51" s="231"/>
      <c r="F51" s="229"/>
      <c r="G51" s="229">
        <f>SUM(G52:G57)</f>
        <v>21000</v>
      </c>
      <c r="H51" s="229">
        <f>SUM(H52:H57)</f>
        <v>252000</v>
      </c>
      <c r="I51" s="282"/>
    </row>
    <row r="52" spans="2:9" ht="17.25" customHeight="1" x14ac:dyDescent="0.2">
      <c r="B52" s="228"/>
      <c r="C52" s="224" t="s">
        <v>466</v>
      </c>
      <c r="D52" s="225">
        <v>1</v>
      </c>
      <c r="E52" s="232">
        <v>3.5</v>
      </c>
      <c r="F52" s="227">
        <f t="shared" si="5"/>
        <v>3500</v>
      </c>
      <c r="G52" s="227">
        <f t="shared" ref="G52:G57" si="8">F52*D52</f>
        <v>3500</v>
      </c>
      <c r="H52" s="227">
        <f t="shared" si="6"/>
        <v>42000</v>
      </c>
      <c r="I52" s="282"/>
    </row>
    <row r="53" spans="2:9" ht="17.25" customHeight="1" x14ac:dyDescent="0.2">
      <c r="B53" s="228"/>
      <c r="C53" s="224" t="s">
        <v>459</v>
      </c>
      <c r="D53" s="225">
        <v>2</v>
      </c>
      <c r="E53" s="226">
        <v>2</v>
      </c>
      <c r="F53" s="227">
        <f t="shared" si="5"/>
        <v>2000</v>
      </c>
      <c r="G53" s="227">
        <f t="shared" si="8"/>
        <v>4000</v>
      </c>
      <c r="H53" s="227">
        <f t="shared" si="6"/>
        <v>48000</v>
      </c>
      <c r="I53" s="282"/>
    </row>
    <row r="54" spans="2:9" ht="17.25" customHeight="1" x14ac:dyDescent="0.2">
      <c r="B54" s="228"/>
      <c r="C54" s="224" t="s">
        <v>459</v>
      </c>
      <c r="D54" s="225">
        <v>1</v>
      </c>
      <c r="E54" s="226">
        <v>1.8</v>
      </c>
      <c r="F54" s="227">
        <f t="shared" si="5"/>
        <v>1800</v>
      </c>
      <c r="G54" s="227">
        <f t="shared" si="8"/>
        <v>1800</v>
      </c>
      <c r="H54" s="227">
        <f t="shared" si="6"/>
        <v>21600</v>
      </c>
      <c r="I54" s="282"/>
    </row>
    <row r="55" spans="2:9" ht="17.25" customHeight="1" x14ac:dyDescent="0.2">
      <c r="B55" s="228"/>
      <c r="C55" s="224" t="s">
        <v>459</v>
      </c>
      <c r="D55" s="225">
        <v>3</v>
      </c>
      <c r="E55" s="226">
        <v>1.4</v>
      </c>
      <c r="F55" s="227">
        <f t="shared" si="5"/>
        <v>1400</v>
      </c>
      <c r="G55" s="227">
        <f t="shared" si="8"/>
        <v>4200</v>
      </c>
      <c r="H55" s="227">
        <f t="shared" si="6"/>
        <v>50400</v>
      </c>
      <c r="I55" s="282"/>
    </row>
    <row r="56" spans="2:9" ht="17.25" customHeight="1" x14ac:dyDescent="0.2">
      <c r="B56" s="228"/>
      <c r="C56" s="224" t="s">
        <v>459</v>
      </c>
      <c r="D56" s="225">
        <v>3</v>
      </c>
      <c r="E56" s="226">
        <v>1.3</v>
      </c>
      <c r="F56" s="227">
        <f t="shared" si="5"/>
        <v>1300</v>
      </c>
      <c r="G56" s="227">
        <f t="shared" si="8"/>
        <v>3900</v>
      </c>
      <c r="H56" s="227">
        <f t="shared" si="6"/>
        <v>46800</v>
      </c>
      <c r="I56" s="282"/>
    </row>
    <row r="57" spans="2:9" ht="17.25" customHeight="1" x14ac:dyDescent="0.2">
      <c r="B57" s="234"/>
      <c r="C57" s="224" t="s">
        <v>460</v>
      </c>
      <c r="D57" s="225">
        <v>3</v>
      </c>
      <c r="E57" s="226">
        <v>1.2</v>
      </c>
      <c r="F57" s="227">
        <f t="shared" si="5"/>
        <v>1200</v>
      </c>
      <c r="G57" s="227">
        <f t="shared" si="8"/>
        <v>3600</v>
      </c>
      <c r="H57" s="227">
        <f t="shared" si="6"/>
        <v>43200</v>
      </c>
      <c r="I57" s="283"/>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topLeftCell="A19" workbookViewId="0">
      <selection activeCell="O9" sqref="O9"/>
    </sheetView>
  </sheetViews>
  <sheetFormatPr defaultRowHeight="12.75" x14ac:dyDescent="0.25"/>
  <cols>
    <col min="1" max="1" width="4.7109375" style="181" customWidth="1"/>
    <col min="2" max="2" width="9.140625" style="181"/>
    <col min="3" max="3" width="41.85546875" style="181" customWidth="1"/>
    <col min="4" max="5" width="7" style="181" customWidth="1"/>
    <col min="6" max="6" width="9.140625" style="181"/>
    <col min="7" max="8" width="0" style="181" hidden="1" customWidth="1"/>
    <col min="9" max="9" width="12.28515625" style="181" customWidth="1"/>
    <col min="10" max="12" width="0" style="181" hidden="1" customWidth="1"/>
    <col min="13" max="13" width="15" style="181" customWidth="1"/>
    <col min="14" max="14" width="6.140625" style="181" customWidth="1"/>
    <col min="15" max="16" width="9.140625" style="181"/>
    <col min="17" max="18" width="0" style="181" hidden="1" customWidth="1"/>
    <col min="19" max="19" width="12.140625" style="181" customWidth="1"/>
    <col min="20" max="22" width="0" style="181" hidden="1" customWidth="1"/>
    <col min="23" max="23" width="13.7109375" style="181" customWidth="1"/>
    <col min="24" max="24" width="6.85546875" style="181" customWidth="1"/>
    <col min="25" max="26" width="9.140625" style="181"/>
    <col min="27" max="28" width="0" style="181" hidden="1" customWidth="1"/>
    <col min="29" max="29" width="11.85546875" style="181" customWidth="1"/>
    <col min="30" max="32" width="0" style="181" hidden="1" customWidth="1"/>
    <col min="33" max="33" width="16.28515625" style="181" customWidth="1"/>
    <col min="34" max="256" width="9.140625" style="181"/>
    <col min="257" max="257" width="4.7109375" style="181" customWidth="1"/>
    <col min="258" max="258" width="9.140625" style="181"/>
    <col min="259" max="259" width="41.85546875" style="181" customWidth="1"/>
    <col min="260" max="261" width="7" style="181" customWidth="1"/>
    <col min="262" max="264" width="9.140625" style="181"/>
    <col min="265" max="265" width="12.28515625" style="181" customWidth="1"/>
    <col min="266" max="268" width="9.140625" style="181"/>
    <col min="269" max="269" width="12" style="181" customWidth="1"/>
    <col min="270" max="512" width="9.140625" style="181"/>
    <col min="513" max="513" width="4.7109375" style="181" customWidth="1"/>
    <col min="514" max="514" width="9.140625" style="181"/>
    <col min="515" max="515" width="41.85546875" style="181" customWidth="1"/>
    <col min="516" max="517" width="7" style="181" customWidth="1"/>
    <col min="518" max="520" width="9.140625" style="181"/>
    <col min="521" max="521" width="12.28515625" style="181" customWidth="1"/>
    <col min="522" max="524" width="9.140625" style="181"/>
    <col min="525" max="525" width="12" style="181" customWidth="1"/>
    <col min="526" max="768" width="9.140625" style="181"/>
    <col min="769" max="769" width="4.7109375" style="181" customWidth="1"/>
    <col min="770" max="770" width="9.140625" style="181"/>
    <col min="771" max="771" width="41.85546875" style="181" customWidth="1"/>
    <col min="772" max="773" width="7" style="181" customWidth="1"/>
    <col min="774" max="776" width="9.140625" style="181"/>
    <col min="777" max="777" width="12.28515625" style="181" customWidth="1"/>
    <col min="778" max="780" width="9.140625" style="181"/>
    <col min="781" max="781" width="12" style="181" customWidth="1"/>
    <col min="782" max="1024" width="9.140625" style="181"/>
    <col min="1025" max="1025" width="4.7109375" style="181" customWidth="1"/>
    <col min="1026" max="1026" width="9.140625" style="181"/>
    <col min="1027" max="1027" width="41.85546875" style="181" customWidth="1"/>
    <col min="1028" max="1029" width="7" style="181" customWidth="1"/>
    <col min="1030" max="1032" width="9.140625" style="181"/>
    <col min="1033" max="1033" width="12.28515625" style="181" customWidth="1"/>
    <col min="1034" max="1036" width="9.140625" style="181"/>
    <col min="1037" max="1037" width="12" style="181" customWidth="1"/>
    <col min="1038" max="1280" width="9.140625" style="181"/>
    <col min="1281" max="1281" width="4.7109375" style="181" customWidth="1"/>
    <col min="1282" max="1282" width="9.140625" style="181"/>
    <col min="1283" max="1283" width="41.85546875" style="181" customWidth="1"/>
    <col min="1284" max="1285" width="7" style="181" customWidth="1"/>
    <col min="1286" max="1288" width="9.140625" style="181"/>
    <col min="1289" max="1289" width="12.28515625" style="181" customWidth="1"/>
    <col min="1290" max="1292" width="9.140625" style="181"/>
    <col min="1293" max="1293" width="12" style="181" customWidth="1"/>
    <col min="1294" max="1536" width="9.140625" style="181"/>
    <col min="1537" max="1537" width="4.7109375" style="181" customWidth="1"/>
    <col min="1538" max="1538" width="9.140625" style="181"/>
    <col min="1539" max="1539" width="41.85546875" style="181" customWidth="1"/>
    <col min="1540" max="1541" width="7" style="181" customWidth="1"/>
    <col min="1542" max="1544" width="9.140625" style="181"/>
    <col min="1545" max="1545" width="12.28515625" style="181" customWidth="1"/>
    <col min="1546" max="1548" width="9.140625" style="181"/>
    <col min="1549" max="1549" width="12" style="181" customWidth="1"/>
    <col min="1550" max="1792" width="9.140625" style="181"/>
    <col min="1793" max="1793" width="4.7109375" style="181" customWidth="1"/>
    <col min="1794" max="1794" width="9.140625" style="181"/>
    <col min="1795" max="1795" width="41.85546875" style="181" customWidth="1"/>
    <col min="1796" max="1797" width="7" style="181" customWidth="1"/>
    <col min="1798" max="1800" width="9.140625" style="181"/>
    <col min="1801" max="1801" width="12.28515625" style="181" customWidth="1"/>
    <col min="1802" max="1804" width="9.140625" style="181"/>
    <col min="1805" max="1805" width="12" style="181" customWidth="1"/>
    <col min="1806" max="2048" width="9.140625" style="181"/>
    <col min="2049" max="2049" width="4.7109375" style="181" customWidth="1"/>
    <col min="2050" max="2050" width="9.140625" style="181"/>
    <col min="2051" max="2051" width="41.85546875" style="181" customWidth="1"/>
    <col min="2052" max="2053" width="7" style="181" customWidth="1"/>
    <col min="2054" max="2056" width="9.140625" style="181"/>
    <col min="2057" max="2057" width="12.28515625" style="181" customWidth="1"/>
    <col min="2058" max="2060" width="9.140625" style="181"/>
    <col min="2061" max="2061" width="12" style="181" customWidth="1"/>
    <col min="2062" max="2304" width="9.140625" style="181"/>
    <col min="2305" max="2305" width="4.7109375" style="181" customWidth="1"/>
    <col min="2306" max="2306" width="9.140625" style="181"/>
    <col min="2307" max="2307" width="41.85546875" style="181" customWidth="1"/>
    <col min="2308" max="2309" width="7" style="181" customWidth="1"/>
    <col min="2310" max="2312" width="9.140625" style="181"/>
    <col min="2313" max="2313" width="12.28515625" style="181" customWidth="1"/>
    <col min="2314" max="2316" width="9.140625" style="181"/>
    <col min="2317" max="2317" width="12" style="181" customWidth="1"/>
    <col min="2318" max="2560" width="9.140625" style="181"/>
    <col min="2561" max="2561" width="4.7109375" style="181" customWidth="1"/>
    <col min="2562" max="2562" width="9.140625" style="181"/>
    <col min="2563" max="2563" width="41.85546875" style="181" customWidth="1"/>
    <col min="2564" max="2565" width="7" style="181" customWidth="1"/>
    <col min="2566" max="2568" width="9.140625" style="181"/>
    <col min="2569" max="2569" width="12.28515625" style="181" customWidth="1"/>
    <col min="2570" max="2572" width="9.140625" style="181"/>
    <col min="2573" max="2573" width="12" style="181" customWidth="1"/>
    <col min="2574" max="2816" width="9.140625" style="181"/>
    <col min="2817" max="2817" width="4.7109375" style="181" customWidth="1"/>
    <col min="2818" max="2818" width="9.140625" style="181"/>
    <col min="2819" max="2819" width="41.85546875" style="181" customWidth="1"/>
    <col min="2820" max="2821" width="7" style="181" customWidth="1"/>
    <col min="2822" max="2824" width="9.140625" style="181"/>
    <col min="2825" max="2825" width="12.28515625" style="181" customWidth="1"/>
    <col min="2826" max="2828" width="9.140625" style="181"/>
    <col min="2829" max="2829" width="12" style="181" customWidth="1"/>
    <col min="2830" max="3072" width="9.140625" style="181"/>
    <col min="3073" max="3073" width="4.7109375" style="181" customWidth="1"/>
    <col min="3074" max="3074" width="9.140625" style="181"/>
    <col min="3075" max="3075" width="41.85546875" style="181" customWidth="1"/>
    <col min="3076" max="3077" width="7" style="181" customWidth="1"/>
    <col min="3078" max="3080" width="9.140625" style="181"/>
    <col min="3081" max="3081" width="12.28515625" style="181" customWidth="1"/>
    <col min="3082" max="3084" width="9.140625" style="181"/>
    <col min="3085" max="3085" width="12" style="181" customWidth="1"/>
    <col min="3086" max="3328" width="9.140625" style="181"/>
    <col min="3329" max="3329" width="4.7109375" style="181" customWidth="1"/>
    <col min="3330" max="3330" width="9.140625" style="181"/>
    <col min="3331" max="3331" width="41.85546875" style="181" customWidth="1"/>
    <col min="3332" max="3333" width="7" style="181" customWidth="1"/>
    <col min="3334" max="3336" width="9.140625" style="181"/>
    <col min="3337" max="3337" width="12.28515625" style="181" customWidth="1"/>
    <col min="3338" max="3340" width="9.140625" style="181"/>
    <col min="3341" max="3341" width="12" style="181" customWidth="1"/>
    <col min="3342" max="3584" width="9.140625" style="181"/>
    <col min="3585" max="3585" width="4.7109375" style="181" customWidth="1"/>
    <col min="3586" max="3586" width="9.140625" style="181"/>
    <col min="3587" max="3587" width="41.85546875" style="181" customWidth="1"/>
    <col min="3588" max="3589" width="7" style="181" customWidth="1"/>
    <col min="3590" max="3592" width="9.140625" style="181"/>
    <col min="3593" max="3593" width="12.28515625" style="181" customWidth="1"/>
    <col min="3594" max="3596" width="9.140625" style="181"/>
    <col min="3597" max="3597" width="12" style="181" customWidth="1"/>
    <col min="3598" max="3840" width="9.140625" style="181"/>
    <col min="3841" max="3841" width="4.7109375" style="181" customWidth="1"/>
    <col min="3842" max="3842" width="9.140625" style="181"/>
    <col min="3843" max="3843" width="41.85546875" style="181" customWidth="1"/>
    <col min="3844" max="3845" width="7" style="181" customWidth="1"/>
    <col min="3846" max="3848" width="9.140625" style="181"/>
    <col min="3849" max="3849" width="12.28515625" style="181" customWidth="1"/>
    <col min="3850" max="3852" width="9.140625" style="181"/>
    <col min="3853" max="3853" width="12" style="181" customWidth="1"/>
    <col min="3854" max="4096" width="9.140625" style="181"/>
    <col min="4097" max="4097" width="4.7109375" style="181" customWidth="1"/>
    <col min="4098" max="4098" width="9.140625" style="181"/>
    <col min="4099" max="4099" width="41.85546875" style="181" customWidth="1"/>
    <col min="4100" max="4101" width="7" style="181" customWidth="1"/>
    <col min="4102" max="4104" width="9.140625" style="181"/>
    <col min="4105" max="4105" width="12.28515625" style="181" customWidth="1"/>
    <col min="4106" max="4108" width="9.140625" style="181"/>
    <col min="4109" max="4109" width="12" style="181" customWidth="1"/>
    <col min="4110" max="4352" width="9.140625" style="181"/>
    <col min="4353" max="4353" width="4.7109375" style="181" customWidth="1"/>
    <col min="4354" max="4354" width="9.140625" style="181"/>
    <col min="4355" max="4355" width="41.85546875" style="181" customWidth="1"/>
    <col min="4356" max="4357" width="7" style="181" customWidth="1"/>
    <col min="4358" max="4360" width="9.140625" style="181"/>
    <col min="4361" max="4361" width="12.28515625" style="181" customWidth="1"/>
    <col min="4362" max="4364" width="9.140625" style="181"/>
    <col min="4365" max="4365" width="12" style="181" customWidth="1"/>
    <col min="4366" max="4608" width="9.140625" style="181"/>
    <col min="4609" max="4609" width="4.7109375" style="181" customWidth="1"/>
    <col min="4610" max="4610" width="9.140625" style="181"/>
    <col min="4611" max="4611" width="41.85546875" style="181" customWidth="1"/>
    <col min="4612" max="4613" width="7" style="181" customWidth="1"/>
    <col min="4614" max="4616" width="9.140625" style="181"/>
    <col min="4617" max="4617" width="12.28515625" style="181" customWidth="1"/>
    <col min="4618" max="4620" width="9.140625" style="181"/>
    <col min="4621" max="4621" width="12" style="181" customWidth="1"/>
    <col min="4622" max="4864" width="9.140625" style="181"/>
    <col min="4865" max="4865" width="4.7109375" style="181" customWidth="1"/>
    <col min="4866" max="4866" width="9.140625" style="181"/>
    <col min="4867" max="4867" width="41.85546875" style="181" customWidth="1"/>
    <col min="4868" max="4869" width="7" style="181" customWidth="1"/>
    <col min="4870" max="4872" width="9.140625" style="181"/>
    <col min="4873" max="4873" width="12.28515625" style="181" customWidth="1"/>
    <col min="4874" max="4876" width="9.140625" style="181"/>
    <col min="4877" max="4877" width="12" style="181" customWidth="1"/>
    <col min="4878" max="5120" width="9.140625" style="181"/>
    <col min="5121" max="5121" width="4.7109375" style="181" customWidth="1"/>
    <col min="5122" max="5122" width="9.140625" style="181"/>
    <col min="5123" max="5123" width="41.85546875" style="181" customWidth="1"/>
    <col min="5124" max="5125" width="7" style="181" customWidth="1"/>
    <col min="5126" max="5128" width="9.140625" style="181"/>
    <col min="5129" max="5129" width="12.28515625" style="181" customWidth="1"/>
    <col min="5130" max="5132" width="9.140625" style="181"/>
    <col min="5133" max="5133" width="12" style="181" customWidth="1"/>
    <col min="5134" max="5376" width="9.140625" style="181"/>
    <col min="5377" max="5377" width="4.7109375" style="181" customWidth="1"/>
    <col min="5378" max="5378" width="9.140625" style="181"/>
    <col min="5379" max="5379" width="41.85546875" style="181" customWidth="1"/>
    <col min="5380" max="5381" width="7" style="181" customWidth="1"/>
    <col min="5382" max="5384" width="9.140625" style="181"/>
    <col min="5385" max="5385" width="12.28515625" style="181" customWidth="1"/>
    <col min="5386" max="5388" width="9.140625" style="181"/>
    <col min="5389" max="5389" width="12" style="181" customWidth="1"/>
    <col min="5390" max="5632" width="9.140625" style="181"/>
    <col min="5633" max="5633" width="4.7109375" style="181" customWidth="1"/>
    <col min="5634" max="5634" width="9.140625" style="181"/>
    <col min="5635" max="5635" width="41.85546875" style="181" customWidth="1"/>
    <col min="5636" max="5637" width="7" style="181" customWidth="1"/>
    <col min="5638" max="5640" width="9.140625" style="181"/>
    <col min="5641" max="5641" width="12.28515625" style="181" customWidth="1"/>
    <col min="5642" max="5644" width="9.140625" style="181"/>
    <col min="5645" max="5645" width="12" style="181" customWidth="1"/>
    <col min="5646" max="5888" width="9.140625" style="181"/>
    <col min="5889" max="5889" width="4.7109375" style="181" customWidth="1"/>
    <col min="5890" max="5890" width="9.140625" style="181"/>
    <col min="5891" max="5891" width="41.85546875" style="181" customWidth="1"/>
    <col min="5892" max="5893" width="7" style="181" customWidth="1"/>
    <col min="5894" max="5896" width="9.140625" style="181"/>
    <col min="5897" max="5897" width="12.28515625" style="181" customWidth="1"/>
    <col min="5898" max="5900" width="9.140625" style="181"/>
    <col min="5901" max="5901" width="12" style="181" customWidth="1"/>
    <col min="5902" max="6144" width="9.140625" style="181"/>
    <col min="6145" max="6145" width="4.7109375" style="181" customWidth="1"/>
    <col min="6146" max="6146" width="9.140625" style="181"/>
    <col min="6147" max="6147" width="41.85546875" style="181" customWidth="1"/>
    <col min="6148" max="6149" width="7" style="181" customWidth="1"/>
    <col min="6150" max="6152" width="9.140625" style="181"/>
    <col min="6153" max="6153" width="12.28515625" style="181" customWidth="1"/>
    <col min="6154" max="6156" width="9.140625" style="181"/>
    <col min="6157" max="6157" width="12" style="181" customWidth="1"/>
    <col min="6158" max="6400" width="9.140625" style="181"/>
    <col min="6401" max="6401" width="4.7109375" style="181" customWidth="1"/>
    <col min="6402" max="6402" width="9.140625" style="181"/>
    <col min="6403" max="6403" width="41.85546875" style="181" customWidth="1"/>
    <col min="6404" max="6405" width="7" style="181" customWidth="1"/>
    <col min="6406" max="6408" width="9.140625" style="181"/>
    <col min="6409" max="6409" width="12.28515625" style="181" customWidth="1"/>
    <col min="6410" max="6412" width="9.140625" style="181"/>
    <col min="6413" max="6413" width="12" style="181" customWidth="1"/>
    <col min="6414" max="6656" width="9.140625" style="181"/>
    <col min="6657" max="6657" width="4.7109375" style="181" customWidth="1"/>
    <col min="6658" max="6658" width="9.140625" style="181"/>
    <col min="6659" max="6659" width="41.85546875" style="181" customWidth="1"/>
    <col min="6660" max="6661" width="7" style="181" customWidth="1"/>
    <col min="6662" max="6664" width="9.140625" style="181"/>
    <col min="6665" max="6665" width="12.28515625" style="181" customWidth="1"/>
    <col min="6666" max="6668" width="9.140625" style="181"/>
    <col min="6669" max="6669" width="12" style="181" customWidth="1"/>
    <col min="6670" max="6912" width="9.140625" style="181"/>
    <col min="6913" max="6913" width="4.7109375" style="181" customWidth="1"/>
    <col min="6914" max="6914" width="9.140625" style="181"/>
    <col min="6915" max="6915" width="41.85546875" style="181" customWidth="1"/>
    <col min="6916" max="6917" width="7" style="181" customWidth="1"/>
    <col min="6918" max="6920" width="9.140625" style="181"/>
    <col min="6921" max="6921" width="12.28515625" style="181" customWidth="1"/>
    <col min="6922" max="6924" width="9.140625" style="181"/>
    <col min="6925" max="6925" width="12" style="181" customWidth="1"/>
    <col min="6926" max="7168" width="9.140625" style="181"/>
    <col min="7169" max="7169" width="4.7109375" style="181" customWidth="1"/>
    <col min="7170" max="7170" width="9.140625" style="181"/>
    <col min="7171" max="7171" width="41.85546875" style="181" customWidth="1"/>
    <col min="7172" max="7173" width="7" style="181" customWidth="1"/>
    <col min="7174" max="7176" width="9.140625" style="181"/>
    <col min="7177" max="7177" width="12.28515625" style="181" customWidth="1"/>
    <col min="7178" max="7180" width="9.140625" style="181"/>
    <col min="7181" max="7181" width="12" style="181" customWidth="1"/>
    <col min="7182" max="7424" width="9.140625" style="181"/>
    <col min="7425" max="7425" width="4.7109375" style="181" customWidth="1"/>
    <col min="7426" max="7426" width="9.140625" style="181"/>
    <col min="7427" max="7427" width="41.85546875" style="181" customWidth="1"/>
    <col min="7428" max="7429" width="7" style="181" customWidth="1"/>
    <col min="7430" max="7432" width="9.140625" style="181"/>
    <col min="7433" max="7433" width="12.28515625" style="181" customWidth="1"/>
    <col min="7434" max="7436" width="9.140625" style="181"/>
    <col min="7437" max="7437" width="12" style="181" customWidth="1"/>
    <col min="7438" max="7680" width="9.140625" style="181"/>
    <col min="7681" max="7681" width="4.7109375" style="181" customWidth="1"/>
    <col min="7682" max="7682" width="9.140625" style="181"/>
    <col min="7683" max="7683" width="41.85546875" style="181" customWidth="1"/>
    <col min="7684" max="7685" width="7" style="181" customWidth="1"/>
    <col min="7686" max="7688" width="9.140625" style="181"/>
    <col min="7689" max="7689" width="12.28515625" style="181" customWidth="1"/>
    <col min="7690" max="7692" width="9.140625" style="181"/>
    <col min="7693" max="7693" width="12" style="181" customWidth="1"/>
    <col min="7694" max="7936" width="9.140625" style="181"/>
    <col min="7937" max="7937" width="4.7109375" style="181" customWidth="1"/>
    <col min="7938" max="7938" width="9.140625" style="181"/>
    <col min="7939" max="7939" width="41.85546875" style="181" customWidth="1"/>
    <col min="7940" max="7941" width="7" style="181" customWidth="1"/>
    <col min="7942" max="7944" width="9.140625" style="181"/>
    <col min="7945" max="7945" width="12.28515625" style="181" customWidth="1"/>
    <col min="7946" max="7948" width="9.140625" style="181"/>
    <col min="7949" max="7949" width="12" style="181" customWidth="1"/>
    <col min="7950" max="8192" width="9.140625" style="181"/>
    <col min="8193" max="8193" width="4.7109375" style="181" customWidth="1"/>
    <col min="8194" max="8194" width="9.140625" style="181"/>
    <col min="8195" max="8195" width="41.85546875" style="181" customWidth="1"/>
    <col min="8196" max="8197" width="7" style="181" customWidth="1"/>
    <col min="8198" max="8200" width="9.140625" style="181"/>
    <col min="8201" max="8201" width="12.28515625" style="181" customWidth="1"/>
    <col min="8202" max="8204" width="9.140625" style="181"/>
    <col min="8205" max="8205" width="12" style="181" customWidth="1"/>
    <col min="8206" max="8448" width="9.140625" style="181"/>
    <col min="8449" max="8449" width="4.7109375" style="181" customWidth="1"/>
    <col min="8450" max="8450" width="9.140625" style="181"/>
    <col min="8451" max="8451" width="41.85546875" style="181" customWidth="1"/>
    <col min="8452" max="8453" width="7" style="181" customWidth="1"/>
    <col min="8454" max="8456" width="9.140625" style="181"/>
    <col min="8457" max="8457" width="12.28515625" style="181" customWidth="1"/>
    <col min="8458" max="8460" width="9.140625" style="181"/>
    <col min="8461" max="8461" width="12" style="181" customWidth="1"/>
    <col min="8462" max="8704" width="9.140625" style="181"/>
    <col min="8705" max="8705" width="4.7109375" style="181" customWidth="1"/>
    <col min="8706" max="8706" width="9.140625" style="181"/>
    <col min="8707" max="8707" width="41.85546875" style="181" customWidth="1"/>
    <col min="8708" max="8709" width="7" style="181" customWidth="1"/>
    <col min="8710" max="8712" width="9.140625" style="181"/>
    <col min="8713" max="8713" width="12.28515625" style="181" customWidth="1"/>
    <col min="8714" max="8716" width="9.140625" style="181"/>
    <col min="8717" max="8717" width="12" style="181" customWidth="1"/>
    <col min="8718" max="8960" width="9.140625" style="181"/>
    <col min="8961" max="8961" width="4.7109375" style="181" customWidth="1"/>
    <col min="8962" max="8962" width="9.140625" style="181"/>
    <col min="8963" max="8963" width="41.85546875" style="181" customWidth="1"/>
    <col min="8964" max="8965" width="7" style="181" customWidth="1"/>
    <col min="8966" max="8968" width="9.140625" style="181"/>
    <col min="8969" max="8969" width="12.28515625" style="181" customWidth="1"/>
    <col min="8970" max="8972" width="9.140625" style="181"/>
    <col min="8973" max="8973" width="12" style="181" customWidth="1"/>
    <col min="8974" max="9216" width="9.140625" style="181"/>
    <col min="9217" max="9217" width="4.7109375" style="181" customWidth="1"/>
    <col min="9218" max="9218" width="9.140625" style="181"/>
    <col min="9219" max="9219" width="41.85546875" style="181" customWidth="1"/>
    <col min="9220" max="9221" width="7" style="181" customWidth="1"/>
    <col min="9222" max="9224" width="9.140625" style="181"/>
    <col min="9225" max="9225" width="12.28515625" style="181" customWidth="1"/>
    <col min="9226" max="9228" width="9.140625" style="181"/>
    <col min="9229" max="9229" width="12" style="181" customWidth="1"/>
    <col min="9230" max="9472" width="9.140625" style="181"/>
    <col min="9473" max="9473" width="4.7109375" style="181" customWidth="1"/>
    <col min="9474" max="9474" width="9.140625" style="181"/>
    <col min="9475" max="9475" width="41.85546875" style="181" customWidth="1"/>
    <col min="9476" max="9477" width="7" style="181" customWidth="1"/>
    <col min="9478" max="9480" width="9.140625" style="181"/>
    <col min="9481" max="9481" width="12.28515625" style="181" customWidth="1"/>
    <col min="9482" max="9484" width="9.140625" style="181"/>
    <col min="9485" max="9485" width="12" style="181" customWidth="1"/>
    <col min="9486" max="9728" width="9.140625" style="181"/>
    <col min="9729" max="9729" width="4.7109375" style="181" customWidth="1"/>
    <col min="9730" max="9730" width="9.140625" style="181"/>
    <col min="9731" max="9731" width="41.85546875" style="181" customWidth="1"/>
    <col min="9732" max="9733" width="7" style="181" customWidth="1"/>
    <col min="9734" max="9736" width="9.140625" style="181"/>
    <col min="9737" max="9737" width="12.28515625" style="181" customWidth="1"/>
    <col min="9738" max="9740" width="9.140625" style="181"/>
    <col min="9741" max="9741" width="12" style="181" customWidth="1"/>
    <col min="9742" max="9984" width="9.140625" style="181"/>
    <col min="9985" max="9985" width="4.7109375" style="181" customWidth="1"/>
    <col min="9986" max="9986" width="9.140625" style="181"/>
    <col min="9987" max="9987" width="41.85546875" style="181" customWidth="1"/>
    <col min="9988" max="9989" width="7" style="181" customWidth="1"/>
    <col min="9990" max="9992" width="9.140625" style="181"/>
    <col min="9993" max="9993" width="12.28515625" style="181" customWidth="1"/>
    <col min="9994" max="9996" width="9.140625" style="181"/>
    <col min="9997" max="9997" width="12" style="181" customWidth="1"/>
    <col min="9998" max="10240" width="9.140625" style="181"/>
    <col min="10241" max="10241" width="4.7109375" style="181" customWidth="1"/>
    <col min="10242" max="10242" width="9.140625" style="181"/>
    <col min="10243" max="10243" width="41.85546875" style="181" customWidth="1"/>
    <col min="10244" max="10245" width="7" style="181" customWidth="1"/>
    <col min="10246" max="10248" width="9.140625" style="181"/>
    <col min="10249" max="10249" width="12.28515625" style="181" customWidth="1"/>
    <col min="10250" max="10252" width="9.140625" style="181"/>
    <col min="10253" max="10253" width="12" style="181" customWidth="1"/>
    <col min="10254" max="10496" width="9.140625" style="181"/>
    <col min="10497" max="10497" width="4.7109375" style="181" customWidth="1"/>
    <col min="10498" max="10498" width="9.140625" style="181"/>
    <col min="10499" max="10499" width="41.85546875" style="181" customWidth="1"/>
    <col min="10500" max="10501" width="7" style="181" customWidth="1"/>
    <col min="10502" max="10504" width="9.140625" style="181"/>
    <col min="10505" max="10505" width="12.28515625" style="181" customWidth="1"/>
    <col min="10506" max="10508" width="9.140625" style="181"/>
    <col min="10509" max="10509" width="12" style="181" customWidth="1"/>
    <col min="10510" max="10752" width="9.140625" style="181"/>
    <col min="10753" max="10753" width="4.7109375" style="181" customWidth="1"/>
    <col min="10754" max="10754" width="9.140625" style="181"/>
    <col min="10755" max="10755" width="41.85546875" style="181" customWidth="1"/>
    <col min="10756" max="10757" width="7" style="181" customWidth="1"/>
    <col min="10758" max="10760" width="9.140625" style="181"/>
    <col min="10761" max="10761" width="12.28515625" style="181" customWidth="1"/>
    <col min="10762" max="10764" width="9.140625" style="181"/>
    <col min="10765" max="10765" width="12" style="181" customWidth="1"/>
    <col min="10766" max="11008" width="9.140625" style="181"/>
    <col min="11009" max="11009" width="4.7109375" style="181" customWidth="1"/>
    <col min="11010" max="11010" width="9.140625" style="181"/>
    <col min="11011" max="11011" width="41.85546875" style="181" customWidth="1"/>
    <col min="11012" max="11013" width="7" style="181" customWidth="1"/>
    <col min="11014" max="11016" width="9.140625" style="181"/>
    <col min="11017" max="11017" width="12.28515625" style="181" customWidth="1"/>
    <col min="11018" max="11020" width="9.140625" style="181"/>
    <col min="11021" max="11021" width="12" style="181" customWidth="1"/>
    <col min="11022" max="11264" width="9.140625" style="181"/>
    <col min="11265" max="11265" width="4.7109375" style="181" customWidth="1"/>
    <col min="11266" max="11266" width="9.140625" style="181"/>
    <col min="11267" max="11267" width="41.85546875" style="181" customWidth="1"/>
    <col min="11268" max="11269" width="7" style="181" customWidth="1"/>
    <col min="11270" max="11272" width="9.140625" style="181"/>
    <col min="11273" max="11273" width="12.28515625" style="181" customWidth="1"/>
    <col min="11274" max="11276" width="9.140625" style="181"/>
    <col min="11277" max="11277" width="12" style="181" customWidth="1"/>
    <col min="11278" max="11520" width="9.140625" style="181"/>
    <col min="11521" max="11521" width="4.7109375" style="181" customWidth="1"/>
    <col min="11522" max="11522" width="9.140625" style="181"/>
    <col min="11523" max="11523" width="41.85546875" style="181" customWidth="1"/>
    <col min="11524" max="11525" width="7" style="181" customWidth="1"/>
    <col min="11526" max="11528" width="9.140625" style="181"/>
    <col min="11529" max="11529" width="12.28515625" style="181" customWidth="1"/>
    <col min="11530" max="11532" width="9.140625" style="181"/>
    <col min="11533" max="11533" width="12" style="181" customWidth="1"/>
    <col min="11534" max="11776" width="9.140625" style="181"/>
    <col min="11777" max="11777" width="4.7109375" style="181" customWidth="1"/>
    <col min="11778" max="11778" width="9.140625" style="181"/>
    <col min="11779" max="11779" width="41.85546875" style="181" customWidth="1"/>
    <col min="11780" max="11781" width="7" style="181" customWidth="1"/>
    <col min="11782" max="11784" width="9.140625" style="181"/>
    <col min="11785" max="11785" width="12.28515625" style="181" customWidth="1"/>
    <col min="11786" max="11788" width="9.140625" style="181"/>
    <col min="11789" max="11789" width="12" style="181" customWidth="1"/>
    <col min="11790" max="12032" width="9.140625" style="181"/>
    <col min="12033" max="12033" width="4.7109375" style="181" customWidth="1"/>
    <col min="12034" max="12034" width="9.140625" style="181"/>
    <col min="12035" max="12035" width="41.85546875" style="181" customWidth="1"/>
    <col min="12036" max="12037" width="7" style="181" customWidth="1"/>
    <col min="12038" max="12040" width="9.140625" style="181"/>
    <col min="12041" max="12041" width="12.28515625" style="181" customWidth="1"/>
    <col min="12042" max="12044" width="9.140625" style="181"/>
    <col min="12045" max="12045" width="12" style="181" customWidth="1"/>
    <col min="12046" max="12288" width="9.140625" style="181"/>
    <col min="12289" max="12289" width="4.7109375" style="181" customWidth="1"/>
    <col min="12290" max="12290" width="9.140625" style="181"/>
    <col min="12291" max="12291" width="41.85546875" style="181" customWidth="1"/>
    <col min="12292" max="12293" width="7" style="181" customWidth="1"/>
    <col min="12294" max="12296" width="9.140625" style="181"/>
    <col min="12297" max="12297" width="12.28515625" style="181" customWidth="1"/>
    <col min="12298" max="12300" width="9.140625" style="181"/>
    <col min="12301" max="12301" width="12" style="181" customWidth="1"/>
    <col min="12302" max="12544" width="9.140625" style="181"/>
    <col min="12545" max="12545" width="4.7109375" style="181" customWidth="1"/>
    <col min="12546" max="12546" width="9.140625" style="181"/>
    <col min="12547" max="12547" width="41.85546875" style="181" customWidth="1"/>
    <col min="12548" max="12549" width="7" style="181" customWidth="1"/>
    <col min="12550" max="12552" width="9.140625" style="181"/>
    <col min="12553" max="12553" width="12.28515625" style="181" customWidth="1"/>
    <col min="12554" max="12556" width="9.140625" style="181"/>
    <col min="12557" max="12557" width="12" style="181" customWidth="1"/>
    <col min="12558" max="12800" width="9.140625" style="181"/>
    <col min="12801" max="12801" width="4.7109375" style="181" customWidth="1"/>
    <col min="12802" max="12802" width="9.140625" style="181"/>
    <col min="12803" max="12803" width="41.85546875" style="181" customWidth="1"/>
    <col min="12804" max="12805" width="7" style="181" customWidth="1"/>
    <col min="12806" max="12808" width="9.140625" style="181"/>
    <col min="12809" max="12809" width="12.28515625" style="181" customWidth="1"/>
    <col min="12810" max="12812" width="9.140625" style="181"/>
    <col min="12813" max="12813" width="12" style="181" customWidth="1"/>
    <col min="12814" max="13056" width="9.140625" style="181"/>
    <col min="13057" max="13057" width="4.7109375" style="181" customWidth="1"/>
    <col min="13058" max="13058" width="9.140625" style="181"/>
    <col min="13059" max="13059" width="41.85546875" style="181" customWidth="1"/>
    <col min="13060" max="13061" width="7" style="181" customWidth="1"/>
    <col min="13062" max="13064" width="9.140625" style="181"/>
    <col min="13065" max="13065" width="12.28515625" style="181" customWidth="1"/>
    <col min="13066" max="13068" width="9.140625" style="181"/>
    <col min="13069" max="13069" width="12" style="181" customWidth="1"/>
    <col min="13070" max="13312" width="9.140625" style="181"/>
    <col min="13313" max="13313" width="4.7109375" style="181" customWidth="1"/>
    <col min="13314" max="13314" width="9.140625" style="181"/>
    <col min="13315" max="13315" width="41.85546875" style="181" customWidth="1"/>
    <col min="13316" max="13317" width="7" style="181" customWidth="1"/>
    <col min="13318" max="13320" width="9.140625" style="181"/>
    <col min="13321" max="13321" width="12.28515625" style="181" customWidth="1"/>
    <col min="13322" max="13324" width="9.140625" style="181"/>
    <col min="13325" max="13325" width="12" style="181" customWidth="1"/>
    <col min="13326" max="13568" width="9.140625" style="181"/>
    <col min="13569" max="13569" width="4.7109375" style="181" customWidth="1"/>
    <col min="13570" max="13570" width="9.140625" style="181"/>
    <col min="13571" max="13571" width="41.85546875" style="181" customWidth="1"/>
    <col min="13572" max="13573" width="7" style="181" customWidth="1"/>
    <col min="13574" max="13576" width="9.140625" style="181"/>
    <col min="13577" max="13577" width="12.28515625" style="181" customWidth="1"/>
    <col min="13578" max="13580" width="9.140625" style="181"/>
    <col min="13581" max="13581" width="12" style="181" customWidth="1"/>
    <col min="13582" max="13824" width="9.140625" style="181"/>
    <col min="13825" max="13825" width="4.7109375" style="181" customWidth="1"/>
    <col min="13826" max="13826" width="9.140625" style="181"/>
    <col min="13827" max="13827" width="41.85546875" style="181" customWidth="1"/>
    <col min="13828" max="13829" width="7" style="181" customWidth="1"/>
    <col min="13830" max="13832" width="9.140625" style="181"/>
    <col min="13833" max="13833" width="12.28515625" style="181" customWidth="1"/>
    <col min="13834" max="13836" width="9.140625" style="181"/>
    <col min="13837" max="13837" width="12" style="181" customWidth="1"/>
    <col min="13838" max="14080" width="9.140625" style="181"/>
    <col min="14081" max="14081" width="4.7109375" style="181" customWidth="1"/>
    <col min="14082" max="14082" width="9.140625" style="181"/>
    <col min="14083" max="14083" width="41.85546875" style="181" customWidth="1"/>
    <col min="14084" max="14085" width="7" style="181" customWidth="1"/>
    <col min="14086" max="14088" width="9.140625" style="181"/>
    <col min="14089" max="14089" width="12.28515625" style="181" customWidth="1"/>
    <col min="14090" max="14092" width="9.140625" style="181"/>
    <col min="14093" max="14093" width="12" style="181" customWidth="1"/>
    <col min="14094" max="14336" width="9.140625" style="181"/>
    <col min="14337" max="14337" width="4.7109375" style="181" customWidth="1"/>
    <col min="14338" max="14338" width="9.140625" style="181"/>
    <col min="14339" max="14339" width="41.85546875" style="181" customWidth="1"/>
    <col min="14340" max="14341" width="7" style="181" customWidth="1"/>
    <col min="14342" max="14344" width="9.140625" style="181"/>
    <col min="14345" max="14345" width="12.28515625" style="181" customWidth="1"/>
    <col min="14346" max="14348" width="9.140625" style="181"/>
    <col min="14349" max="14349" width="12" style="181" customWidth="1"/>
    <col min="14350" max="14592" width="9.140625" style="181"/>
    <col min="14593" max="14593" width="4.7109375" style="181" customWidth="1"/>
    <col min="14594" max="14594" width="9.140625" style="181"/>
    <col min="14595" max="14595" width="41.85546875" style="181" customWidth="1"/>
    <col min="14596" max="14597" width="7" style="181" customWidth="1"/>
    <col min="14598" max="14600" width="9.140625" style="181"/>
    <col min="14601" max="14601" width="12.28515625" style="181" customWidth="1"/>
    <col min="14602" max="14604" width="9.140625" style="181"/>
    <col min="14605" max="14605" width="12" style="181" customWidth="1"/>
    <col min="14606" max="14848" width="9.140625" style="181"/>
    <col min="14849" max="14849" width="4.7109375" style="181" customWidth="1"/>
    <col min="14850" max="14850" width="9.140625" style="181"/>
    <col min="14851" max="14851" width="41.85546875" style="181" customWidth="1"/>
    <col min="14852" max="14853" width="7" style="181" customWidth="1"/>
    <col min="14854" max="14856" width="9.140625" style="181"/>
    <col min="14857" max="14857" width="12.28515625" style="181" customWidth="1"/>
    <col min="14858" max="14860" width="9.140625" style="181"/>
    <col min="14861" max="14861" width="12" style="181" customWidth="1"/>
    <col min="14862" max="15104" width="9.140625" style="181"/>
    <col min="15105" max="15105" width="4.7109375" style="181" customWidth="1"/>
    <col min="15106" max="15106" width="9.140625" style="181"/>
    <col min="15107" max="15107" width="41.85546875" style="181" customWidth="1"/>
    <col min="15108" max="15109" width="7" style="181" customWidth="1"/>
    <col min="15110" max="15112" width="9.140625" style="181"/>
    <col min="15113" max="15113" width="12.28515625" style="181" customWidth="1"/>
    <col min="15114" max="15116" width="9.140625" style="181"/>
    <col min="15117" max="15117" width="12" style="181" customWidth="1"/>
    <col min="15118" max="15360" width="9.140625" style="181"/>
    <col min="15361" max="15361" width="4.7109375" style="181" customWidth="1"/>
    <col min="15362" max="15362" width="9.140625" style="181"/>
    <col min="15363" max="15363" width="41.85546875" style="181" customWidth="1"/>
    <col min="15364" max="15365" width="7" style="181" customWidth="1"/>
    <col min="15366" max="15368" width="9.140625" style="181"/>
    <col min="15369" max="15369" width="12.28515625" style="181" customWidth="1"/>
    <col min="15370" max="15372" width="9.140625" style="181"/>
    <col min="15373" max="15373" width="12" style="181" customWidth="1"/>
    <col min="15374" max="15616" width="9.140625" style="181"/>
    <col min="15617" max="15617" width="4.7109375" style="181" customWidth="1"/>
    <col min="15618" max="15618" width="9.140625" style="181"/>
    <col min="15619" max="15619" width="41.85546875" style="181" customWidth="1"/>
    <col min="15620" max="15621" width="7" style="181" customWidth="1"/>
    <col min="15622" max="15624" width="9.140625" style="181"/>
    <col min="15625" max="15625" width="12.28515625" style="181" customWidth="1"/>
    <col min="15626" max="15628" width="9.140625" style="181"/>
    <col min="15629" max="15629" width="12" style="181" customWidth="1"/>
    <col min="15630" max="15872" width="9.140625" style="181"/>
    <col min="15873" max="15873" width="4.7109375" style="181" customWidth="1"/>
    <col min="15874" max="15874" width="9.140625" style="181"/>
    <col min="15875" max="15875" width="41.85546875" style="181" customWidth="1"/>
    <col min="15876" max="15877" width="7" style="181" customWidth="1"/>
    <col min="15878" max="15880" width="9.140625" style="181"/>
    <col min="15881" max="15881" width="12.28515625" style="181" customWidth="1"/>
    <col min="15882" max="15884" width="9.140625" style="181"/>
    <col min="15885" max="15885" width="12" style="181" customWidth="1"/>
    <col min="15886" max="16128" width="9.140625" style="181"/>
    <col min="16129" max="16129" width="4.7109375" style="181" customWidth="1"/>
    <col min="16130" max="16130" width="9.140625" style="181"/>
    <col min="16131" max="16131" width="41.85546875" style="181" customWidth="1"/>
    <col min="16132" max="16133" width="7" style="181" customWidth="1"/>
    <col min="16134" max="16136" width="9.140625" style="181"/>
    <col min="16137" max="16137" width="12.28515625" style="181" customWidth="1"/>
    <col min="16138" max="16140" width="9.140625" style="181"/>
    <col min="16141" max="16141" width="12" style="181" customWidth="1"/>
    <col min="16142" max="16384" width="9.140625" style="181"/>
  </cols>
  <sheetData>
    <row r="2" spans="2:33" s="180" customFormat="1" ht="18" x14ac:dyDescent="0.25">
      <c r="B2" s="286" t="s">
        <v>512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row>
    <row r="3" spans="2:33" s="180" customFormat="1" ht="18" x14ac:dyDescent="0.25">
      <c r="B3" s="286" t="s">
        <v>513</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row>
    <row r="4" spans="2:33" s="180" customFormat="1" x14ac:dyDescent="0.25">
      <c r="AF4" s="287" t="s">
        <v>514</v>
      </c>
      <c r="AG4" s="287"/>
    </row>
    <row r="5" spans="2:33" ht="15.75" x14ac:dyDescent="0.25">
      <c r="B5" s="288" t="s">
        <v>447</v>
      </c>
      <c r="C5" s="288" t="s">
        <v>515</v>
      </c>
      <c r="D5" s="291" t="s">
        <v>516</v>
      </c>
      <c r="E5" s="291"/>
      <c r="F5" s="291"/>
      <c r="G5" s="291"/>
      <c r="H5" s="291"/>
      <c r="I5" s="291"/>
      <c r="J5" s="291"/>
      <c r="K5" s="291"/>
      <c r="L5" s="291"/>
      <c r="M5" s="291"/>
      <c r="N5" s="292" t="s">
        <v>517</v>
      </c>
      <c r="O5" s="292"/>
      <c r="P5" s="292"/>
      <c r="Q5" s="292"/>
      <c r="R5" s="292"/>
      <c r="S5" s="292"/>
      <c r="T5" s="292"/>
      <c r="U5" s="292"/>
      <c r="V5" s="292"/>
      <c r="W5" s="292"/>
      <c r="X5" s="291" t="s">
        <v>275</v>
      </c>
      <c r="Y5" s="291"/>
      <c r="Z5" s="291"/>
      <c r="AA5" s="291"/>
      <c r="AB5" s="291"/>
      <c r="AC5" s="291"/>
      <c r="AD5" s="291"/>
      <c r="AE5" s="291"/>
      <c r="AF5" s="291"/>
      <c r="AG5" s="291"/>
    </row>
    <row r="6" spans="2:33" x14ac:dyDescent="0.25">
      <c r="B6" s="289"/>
      <c r="C6" s="289"/>
      <c r="D6" s="293" t="s">
        <v>508</v>
      </c>
      <c r="E6" s="294" t="s">
        <v>518</v>
      </c>
      <c r="F6" s="295"/>
      <c r="G6" s="295"/>
      <c r="H6" s="296"/>
      <c r="I6" s="182" t="s">
        <v>519</v>
      </c>
      <c r="J6" s="297" t="s">
        <v>520</v>
      </c>
      <c r="K6" s="298"/>
      <c r="L6" s="298"/>
      <c r="M6" s="298"/>
      <c r="N6" s="300" t="s">
        <v>508</v>
      </c>
      <c r="O6" s="301" t="s">
        <v>518</v>
      </c>
      <c r="P6" s="302"/>
      <c r="Q6" s="302"/>
      <c r="R6" s="303"/>
      <c r="S6" s="183" t="s">
        <v>519</v>
      </c>
      <c r="T6" s="304" t="s">
        <v>520</v>
      </c>
      <c r="U6" s="305"/>
      <c r="V6" s="305"/>
      <c r="W6" s="305"/>
      <c r="X6" s="293" t="s">
        <v>508</v>
      </c>
      <c r="Y6" s="294" t="s">
        <v>518</v>
      </c>
      <c r="Z6" s="295"/>
      <c r="AA6" s="295"/>
      <c r="AB6" s="296"/>
      <c r="AC6" s="182" t="s">
        <v>519</v>
      </c>
      <c r="AD6" s="297" t="s">
        <v>520</v>
      </c>
      <c r="AE6" s="298"/>
      <c r="AF6" s="298"/>
      <c r="AG6" s="298"/>
    </row>
    <row r="7" spans="2:33" ht="112.5" x14ac:dyDescent="0.25">
      <c r="B7" s="290"/>
      <c r="C7" s="290"/>
      <c r="D7" s="293"/>
      <c r="E7" s="184" t="s">
        <v>521</v>
      </c>
      <c r="F7" s="184" t="s">
        <v>522</v>
      </c>
      <c r="G7" s="184" t="s">
        <v>523</v>
      </c>
      <c r="H7" s="184" t="s">
        <v>524</v>
      </c>
      <c r="I7" s="184" t="s">
        <v>525</v>
      </c>
      <c r="J7" s="184" t="s">
        <v>526</v>
      </c>
      <c r="K7" s="184" t="s">
        <v>527</v>
      </c>
      <c r="L7" s="184" t="s">
        <v>528</v>
      </c>
      <c r="M7" s="184" t="s">
        <v>529</v>
      </c>
      <c r="N7" s="300"/>
      <c r="O7" s="185" t="s">
        <v>521</v>
      </c>
      <c r="P7" s="185" t="s">
        <v>522</v>
      </c>
      <c r="Q7" s="185" t="s">
        <v>523</v>
      </c>
      <c r="R7" s="185" t="s">
        <v>524</v>
      </c>
      <c r="S7" s="185" t="s">
        <v>525</v>
      </c>
      <c r="T7" s="185" t="s">
        <v>526</v>
      </c>
      <c r="U7" s="185" t="s">
        <v>530</v>
      </c>
      <c r="V7" s="185" t="s">
        <v>528</v>
      </c>
      <c r="W7" s="185" t="s">
        <v>529</v>
      </c>
      <c r="X7" s="293"/>
      <c r="Y7" s="184" t="s">
        <v>521</v>
      </c>
      <c r="Z7" s="184" t="s">
        <v>522</v>
      </c>
      <c r="AA7" s="184" t="s">
        <v>523</v>
      </c>
      <c r="AB7" s="184" t="s">
        <v>524</v>
      </c>
      <c r="AC7" s="184" t="s">
        <v>525</v>
      </c>
      <c r="AD7" s="184" t="s">
        <v>526</v>
      </c>
      <c r="AE7" s="184" t="s">
        <v>530</v>
      </c>
      <c r="AF7" s="184" t="s">
        <v>528</v>
      </c>
      <c r="AG7" s="184" t="s">
        <v>529</v>
      </c>
    </row>
    <row r="8" spans="2:33" s="191" customFormat="1" ht="14.25" x14ac:dyDescent="0.25">
      <c r="B8" s="186">
        <v>1</v>
      </c>
      <c r="C8" s="186" t="s">
        <v>452</v>
      </c>
      <c r="D8" s="187">
        <v>1</v>
      </c>
      <c r="E8" s="188">
        <v>7.3</v>
      </c>
      <c r="F8" s="188">
        <f>E8*1000</f>
        <v>7300</v>
      </c>
      <c r="G8" s="188">
        <v>0</v>
      </c>
      <c r="H8" s="188">
        <v>0</v>
      </c>
      <c r="I8" s="188">
        <f>D8*F8</f>
        <v>7300</v>
      </c>
      <c r="J8" s="188">
        <v>0</v>
      </c>
      <c r="K8" s="188">
        <v>0</v>
      </c>
      <c r="L8" s="188">
        <v>0</v>
      </c>
      <c r="M8" s="188">
        <f>I8*12+J8+K8+L8</f>
        <v>87600</v>
      </c>
      <c r="N8" s="189">
        <v>1</v>
      </c>
      <c r="O8" s="190">
        <v>7.3</v>
      </c>
      <c r="P8" s="190">
        <f>O8*1000</f>
        <v>7300</v>
      </c>
      <c r="Q8" s="190">
        <v>0</v>
      </c>
      <c r="R8" s="190">
        <v>0</v>
      </c>
      <c r="S8" s="190">
        <f>N8*P8</f>
        <v>7300</v>
      </c>
      <c r="T8" s="190">
        <v>0</v>
      </c>
      <c r="U8" s="190">
        <v>0</v>
      </c>
      <c r="V8" s="190">
        <v>0</v>
      </c>
      <c r="W8" s="190">
        <f>S8*12+T8+U8+V8</f>
        <v>87600</v>
      </c>
      <c r="X8" s="187">
        <f>N8-D8</f>
        <v>0</v>
      </c>
      <c r="Y8" s="187">
        <f t="shared" ref="Y8:AG22" si="0">O8-E8</f>
        <v>0</v>
      </c>
      <c r="Z8" s="187">
        <f t="shared" si="0"/>
        <v>0</v>
      </c>
      <c r="AA8" s="187">
        <f t="shared" si="0"/>
        <v>0</v>
      </c>
      <c r="AB8" s="187">
        <f t="shared" si="0"/>
        <v>0</v>
      </c>
      <c r="AC8" s="187">
        <f t="shared" si="0"/>
        <v>0</v>
      </c>
      <c r="AD8" s="187">
        <f t="shared" si="0"/>
        <v>0</v>
      </c>
      <c r="AE8" s="187">
        <f t="shared" si="0"/>
        <v>0</v>
      </c>
      <c r="AF8" s="187">
        <f t="shared" si="0"/>
        <v>0</v>
      </c>
      <c r="AG8" s="187">
        <f t="shared" si="0"/>
        <v>0</v>
      </c>
    </row>
    <row r="9" spans="2:33" s="191" customFormat="1" ht="14.25" x14ac:dyDescent="0.25">
      <c r="B9" s="186">
        <v>2</v>
      </c>
      <c r="C9" s="186" t="s">
        <v>478</v>
      </c>
      <c r="D9" s="187"/>
      <c r="E9" s="188"/>
      <c r="F9" s="188"/>
      <c r="G9" s="188"/>
      <c r="H9" s="188"/>
      <c r="I9" s="188"/>
      <c r="J9" s="188"/>
      <c r="K9" s="188"/>
      <c r="L9" s="188"/>
      <c r="M9" s="188"/>
      <c r="N9" s="189">
        <v>4</v>
      </c>
      <c r="O9" s="190">
        <v>5.5</v>
      </c>
      <c r="P9" s="190">
        <f t="shared" ref="P9" si="1">O9*1000</f>
        <v>5500</v>
      </c>
      <c r="Q9" s="190">
        <v>0</v>
      </c>
      <c r="R9" s="190">
        <v>0</v>
      </c>
      <c r="S9" s="190">
        <f t="shared" ref="S9" si="2">N9*P9</f>
        <v>22000</v>
      </c>
      <c r="T9" s="190">
        <v>0</v>
      </c>
      <c r="U9" s="190">
        <v>0</v>
      </c>
      <c r="V9" s="190">
        <v>0</v>
      </c>
      <c r="W9" s="190">
        <f t="shared" ref="W9" si="3">S9*12+T9+U9+V9</f>
        <v>264000</v>
      </c>
      <c r="X9" s="187">
        <f t="shared" ref="X9:AG37" si="4">N9-D9</f>
        <v>4</v>
      </c>
      <c r="Y9" s="187">
        <f t="shared" si="0"/>
        <v>5.5</v>
      </c>
      <c r="Z9" s="187">
        <f t="shared" si="0"/>
        <v>5500</v>
      </c>
      <c r="AA9" s="187">
        <f t="shared" si="0"/>
        <v>0</v>
      </c>
      <c r="AB9" s="187">
        <f t="shared" si="0"/>
        <v>0</v>
      </c>
      <c r="AC9" s="187">
        <f t="shared" si="0"/>
        <v>22000</v>
      </c>
      <c r="AD9" s="187">
        <f t="shared" si="0"/>
        <v>0</v>
      </c>
      <c r="AE9" s="187">
        <f t="shared" si="0"/>
        <v>0</v>
      </c>
      <c r="AF9" s="187">
        <f t="shared" si="0"/>
        <v>0</v>
      </c>
      <c r="AG9" s="187">
        <f t="shared" si="0"/>
        <v>264000</v>
      </c>
    </row>
    <row r="10" spans="2:33" s="191" customFormat="1" ht="14.25" x14ac:dyDescent="0.25">
      <c r="B10" s="186">
        <v>3</v>
      </c>
      <c r="C10" s="186" t="s">
        <v>478</v>
      </c>
      <c r="D10" s="187">
        <v>1</v>
      </c>
      <c r="E10" s="188">
        <v>5</v>
      </c>
      <c r="F10" s="188">
        <f t="shared" ref="F10:F28" si="5">E10*1000</f>
        <v>5000</v>
      </c>
      <c r="G10" s="188">
        <v>0</v>
      </c>
      <c r="H10" s="188">
        <v>0</v>
      </c>
      <c r="I10" s="188">
        <f t="shared" ref="I10:I28" si="6">D10*F10</f>
        <v>5000</v>
      </c>
      <c r="J10" s="188">
        <v>0</v>
      </c>
      <c r="K10" s="188">
        <v>0</v>
      </c>
      <c r="L10" s="188">
        <v>0</v>
      </c>
      <c r="M10" s="188">
        <f t="shared" ref="M10:M28" si="7">I10*12+J10+K10+L10</f>
        <v>60000</v>
      </c>
      <c r="N10" s="190"/>
      <c r="O10" s="190"/>
      <c r="P10" s="190"/>
      <c r="Q10" s="190"/>
      <c r="R10" s="190"/>
      <c r="S10" s="190"/>
      <c r="T10" s="190"/>
      <c r="U10" s="190"/>
      <c r="V10" s="190"/>
      <c r="W10" s="190"/>
      <c r="X10" s="187">
        <f t="shared" si="4"/>
        <v>-1</v>
      </c>
      <c r="Y10" s="187">
        <f t="shared" si="0"/>
        <v>-5</v>
      </c>
      <c r="Z10" s="187">
        <f t="shared" si="0"/>
        <v>-5000</v>
      </c>
      <c r="AA10" s="187">
        <f t="shared" si="0"/>
        <v>0</v>
      </c>
      <c r="AB10" s="187">
        <f t="shared" si="0"/>
        <v>0</v>
      </c>
      <c r="AC10" s="187">
        <f t="shared" si="0"/>
        <v>-5000</v>
      </c>
      <c r="AD10" s="187">
        <f t="shared" si="0"/>
        <v>0</v>
      </c>
      <c r="AE10" s="187">
        <f t="shared" si="0"/>
        <v>0</v>
      </c>
      <c r="AF10" s="187">
        <f t="shared" si="0"/>
        <v>0</v>
      </c>
      <c r="AG10" s="187">
        <f t="shared" si="0"/>
        <v>-60000</v>
      </c>
    </row>
    <row r="11" spans="2:33" s="191" customFormat="1" ht="14.25" x14ac:dyDescent="0.25">
      <c r="B11" s="186">
        <v>4</v>
      </c>
      <c r="C11" s="186" t="s">
        <v>478</v>
      </c>
      <c r="D11" s="187">
        <v>1</v>
      </c>
      <c r="E11" s="188">
        <v>4.8</v>
      </c>
      <c r="F11" s="188">
        <f>E11*1000</f>
        <v>4800</v>
      </c>
      <c r="G11" s="188">
        <v>0</v>
      </c>
      <c r="H11" s="188">
        <v>0</v>
      </c>
      <c r="I11" s="188">
        <f>D11*F11</f>
        <v>4800</v>
      </c>
      <c r="J11" s="188">
        <v>0</v>
      </c>
      <c r="K11" s="188">
        <v>0</v>
      </c>
      <c r="L11" s="188">
        <v>0</v>
      </c>
      <c r="M11" s="188">
        <f>I11*12+J11+K11+L11</f>
        <v>57600</v>
      </c>
      <c r="N11" s="190"/>
      <c r="O11" s="190"/>
      <c r="P11" s="190"/>
      <c r="Q11" s="190"/>
      <c r="R11" s="190"/>
      <c r="S11" s="190"/>
      <c r="T11" s="190"/>
      <c r="U11" s="190"/>
      <c r="V11" s="190"/>
      <c r="W11" s="190"/>
      <c r="X11" s="187">
        <f t="shared" si="4"/>
        <v>-1</v>
      </c>
      <c r="Y11" s="187">
        <f t="shared" si="0"/>
        <v>-4.8</v>
      </c>
      <c r="Z11" s="187">
        <f t="shared" si="0"/>
        <v>-4800</v>
      </c>
      <c r="AA11" s="187">
        <f t="shared" si="0"/>
        <v>0</v>
      </c>
      <c r="AB11" s="187">
        <f t="shared" si="0"/>
        <v>0</v>
      </c>
      <c r="AC11" s="187">
        <f t="shared" si="0"/>
        <v>-4800</v>
      </c>
      <c r="AD11" s="187">
        <f t="shared" si="0"/>
        <v>0</v>
      </c>
      <c r="AE11" s="187">
        <f t="shared" si="0"/>
        <v>0</v>
      </c>
      <c r="AF11" s="187">
        <f t="shared" si="0"/>
        <v>0</v>
      </c>
      <c r="AG11" s="187">
        <f t="shared" si="0"/>
        <v>-57600</v>
      </c>
    </row>
    <row r="12" spans="2:33" s="191" customFormat="1" ht="14.25" x14ac:dyDescent="0.25">
      <c r="B12" s="186">
        <v>5</v>
      </c>
      <c r="C12" s="186" t="s">
        <v>478</v>
      </c>
      <c r="D12" s="187">
        <v>1</v>
      </c>
      <c r="E12" s="188">
        <v>4</v>
      </c>
      <c r="F12" s="188">
        <f>E12*1000</f>
        <v>4000</v>
      </c>
      <c r="G12" s="188">
        <v>0</v>
      </c>
      <c r="H12" s="188">
        <v>0</v>
      </c>
      <c r="I12" s="188">
        <f>D12*F12</f>
        <v>4000</v>
      </c>
      <c r="J12" s="188">
        <v>0</v>
      </c>
      <c r="K12" s="188">
        <v>0</v>
      </c>
      <c r="L12" s="188">
        <v>0</v>
      </c>
      <c r="M12" s="188">
        <f>I12*12+J12+K12+L12</f>
        <v>48000</v>
      </c>
      <c r="N12" s="190"/>
      <c r="O12" s="190"/>
      <c r="P12" s="190"/>
      <c r="Q12" s="190"/>
      <c r="R12" s="190"/>
      <c r="S12" s="190"/>
      <c r="T12" s="190"/>
      <c r="U12" s="190"/>
      <c r="V12" s="190"/>
      <c r="W12" s="190"/>
      <c r="X12" s="187">
        <f t="shared" si="4"/>
        <v>-1</v>
      </c>
      <c r="Y12" s="187">
        <f t="shared" si="0"/>
        <v>-4</v>
      </c>
      <c r="Z12" s="187">
        <f t="shared" si="0"/>
        <v>-4000</v>
      </c>
      <c r="AA12" s="187">
        <f t="shared" si="0"/>
        <v>0</v>
      </c>
      <c r="AB12" s="187">
        <f t="shared" si="0"/>
        <v>0</v>
      </c>
      <c r="AC12" s="187">
        <f t="shared" si="0"/>
        <v>-4000</v>
      </c>
      <c r="AD12" s="187">
        <f t="shared" si="0"/>
        <v>0</v>
      </c>
      <c r="AE12" s="187">
        <f t="shared" si="0"/>
        <v>0</v>
      </c>
      <c r="AF12" s="187">
        <f t="shared" si="0"/>
        <v>0</v>
      </c>
      <c r="AG12" s="187">
        <f t="shared" si="0"/>
        <v>-48000</v>
      </c>
    </row>
    <row r="13" spans="2:33" s="191" customFormat="1" ht="14.25" x14ac:dyDescent="0.25">
      <c r="B13" s="186">
        <v>6</v>
      </c>
      <c r="C13" s="186" t="s">
        <v>464</v>
      </c>
      <c r="D13" s="187">
        <v>1</v>
      </c>
      <c r="E13" s="188">
        <v>5</v>
      </c>
      <c r="F13" s="188">
        <f t="shared" si="5"/>
        <v>5000</v>
      </c>
      <c r="G13" s="188">
        <v>0</v>
      </c>
      <c r="H13" s="188">
        <v>0</v>
      </c>
      <c r="I13" s="188">
        <f t="shared" si="6"/>
        <v>5000</v>
      </c>
      <c r="J13" s="188">
        <v>0</v>
      </c>
      <c r="K13" s="188">
        <v>0</v>
      </c>
      <c r="L13" s="188">
        <v>0</v>
      </c>
      <c r="M13" s="188">
        <f t="shared" si="7"/>
        <v>60000</v>
      </c>
      <c r="N13" s="190"/>
      <c r="O13" s="190"/>
      <c r="P13" s="190"/>
      <c r="Q13" s="190"/>
      <c r="R13" s="190"/>
      <c r="S13" s="190"/>
      <c r="T13" s="190"/>
      <c r="U13" s="190"/>
      <c r="V13" s="190"/>
      <c r="W13" s="190"/>
      <c r="X13" s="187">
        <f t="shared" si="4"/>
        <v>-1</v>
      </c>
      <c r="Y13" s="187">
        <f t="shared" si="0"/>
        <v>-5</v>
      </c>
      <c r="Z13" s="187">
        <f t="shared" si="0"/>
        <v>-5000</v>
      </c>
      <c r="AA13" s="187">
        <f t="shared" si="0"/>
        <v>0</v>
      </c>
      <c r="AB13" s="187">
        <f t="shared" si="0"/>
        <v>0</v>
      </c>
      <c r="AC13" s="187">
        <f t="shared" si="0"/>
        <v>-5000</v>
      </c>
      <c r="AD13" s="187">
        <f t="shared" si="0"/>
        <v>0</v>
      </c>
      <c r="AE13" s="187">
        <f t="shared" si="0"/>
        <v>0</v>
      </c>
      <c r="AF13" s="187">
        <f t="shared" si="0"/>
        <v>0</v>
      </c>
      <c r="AG13" s="187">
        <f t="shared" si="0"/>
        <v>-60000</v>
      </c>
    </row>
    <row r="14" spans="2:33" s="191" customFormat="1" ht="14.25" x14ac:dyDescent="0.25">
      <c r="B14" s="186">
        <v>7</v>
      </c>
      <c r="C14" s="186" t="s">
        <v>464</v>
      </c>
      <c r="D14" s="187"/>
      <c r="E14" s="188"/>
      <c r="F14" s="188"/>
      <c r="G14" s="188"/>
      <c r="H14" s="188"/>
      <c r="I14" s="188"/>
      <c r="J14" s="188"/>
      <c r="K14" s="188"/>
      <c r="L14" s="188"/>
      <c r="M14" s="188"/>
      <c r="N14" s="189">
        <v>6</v>
      </c>
      <c r="O14" s="190">
        <v>4.4000000000000004</v>
      </c>
      <c r="P14" s="190">
        <f t="shared" ref="P14" si="8">O14*1000</f>
        <v>4400</v>
      </c>
      <c r="Q14" s="190">
        <v>0</v>
      </c>
      <c r="R14" s="190">
        <v>0</v>
      </c>
      <c r="S14" s="190">
        <f t="shared" ref="S14" si="9">N14*P14</f>
        <v>26400</v>
      </c>
      <c r="T14" s="190">
        <v>0</v>
      </c>
      <c r="U14" s="190">
        <v>0</v>
      </c>
      <c r="V14" s="190">
        <v>0</v>
      </c>
      <c r="W14" s="190">
        <f t="shared" ref="W14" si="10">S14*12+T14+U14+V14</f>
        <v>316800</v>
      </c>
      <c r="X14" s="187">
        <f t="shared" si="4"/>
        <v>6</v>
      </c>
      <c r="Y14" s="187">
        <f t="shared" si="0"/>
        <v>4.4000000000000004</v>
      </c>
      <c r="Z14" s="187">
        <f t="shared" si="0"/>
        <v>4400</v>
      </c>
      <c r="AA14" s="187">
        <f t="shared" si="0"/>
        <v>0</v>
      </c>
      <c r="AB14" s="187">
        <f t="shared" si="0"/>
        <v>0</v>
      </c>
      <c r="AC14" s="187">
        <f t="shared" si="0"/>
        <v>26400</v>
      </c>
      <c r="AD14" s="187">
        <f t="shared" si="0"/>
        <v>0</v>
      </c>
      <c r="AE14" s="187">
        <f t="shared" si="0"/>
        <v>0</v>
      </c>
      <c r="AF14" s="187">
        <f t="shared" si="0"/>
        <v>0</v>
      </c>
      <c r="AG14" s="187">
        <f t="shared" si="0"/>
        <v>316800</v>
      </c>
    </row>
    <row r="15" spans="2:33" s="191" customFormat="1" ht="14.25" x14ac:dyDescent="0.25">
      <c r="B15" s="186">
        <v>8</v>
      </c>
      <c r="C15" s="186" t="s">
        <v>464</v>
      </c>
      <c r="D15" s="187">
        <v>4</v>
      </c>
      <c r="E15" s="188">
        <v>3.8</v>
      </c>
      <c r="F15" s="188">
        <f t="shared" si="5"/>
        <v>3800</v>
      </c>
      <c r="G15" s="188">
        <v>0</v>
      </c>
      <c r="H15" s="188">
        <v>0</v>
      </c>
      <c r="I15" s="188">
        <f t="shared" si="6"/>
        <v>15200</v>
      </c>
      <c r="J15" s="188">
        <v>0</v>
      </c>
      <c r="K15" s="188">
        <v>0</v>
      </c>
      <c r="L15" s="188">
        <v>0</v>
      </c>
      <c r="M15" s="188">
        <f t="shared" si="7"/>
        <v>182400</v>
      </c>
      <c r="N15" s="190"/>
      <c r="O15" s="190"/>
      <c r="P15" s="190"/>
      <c r="Q15" s="190"/>
      <c r="R15" s="190"/>
      <c r="S15" s="190"/>
      <c r="T15" s="190"/>
      <c r="U15" s="190"/>
      <c r="V15" s="190"/>
      <c r="W15" s="190"/>
      <c r="X15" s="187">
        <f t="shared" si="4"/>
        <v>-4</v>
      </c>
      <c r="Y15" s="187">
        <f t="shared" si="0"/>
        <v>-3.8</v>
      </c>
      <c r="Z15" s="187">
        <f t="shared" si="0"/>
        <v>-3800</v>
      </c>
      <c r="AA15" s="187">
        <f t="shared" si="0"/>
        <v>0</v>
      </c>
      <c r="AB15" s="187">
        <f t="shared" si="0"/>
        <v>0</v>
      </c>
      <c r="AC15" s="187">
        <f t="shared" si="0"/>
        <v>-15200</v>
      </c>
      <c r="AD15" s="187">
        <f t="shared" si="0"/>
        <v>0</v>
      </c>
      <c r="AE15" s="187">
        <f t="shared" si="0"/>
        <v>0</v>
      </c>
      <c r="AF15" s="187">
        <f t="shared" si="0"/>
        <v>0</v>
      </c>
      <c r="AG15" s="187">
        <f t="shared" si="0"/>
        <v>-182400</v>
      </c>
    </row>
    <row r="16" spans="2:33" s="191" customFormat="1" ht="14.25" x14ac:dyDescent="0.25">
      <c r="B16" s="186">
        <v>9</v>
      </c>
      <c r="C16" s="186" t="s">
        <v>482</v>
      </c>
      <c r="D16" s="187">
        <v>1</v>
      </c>
      <c r="E16" s="188">
        <v>3.2</v>
      </c>
      <c r="F16" s="188">
        <f t="shared" si="5"/>
        <v>3200</v>
      </c>
      <c r="G16" s="188">
        <v>0</v>
      </c>
      <c r="H16" s="188">
        <v>0</v>
      </c>
      <c r="I16" s="188">
        <f t="shared" si="6"/>
        <v>3200</v>
      </c>
      <c r="J16" s="188">
        <v>0</v>
      </c>
      <c r="K16" s="188">
        <v>0</v>
      </c>
      <c r="L16" s="188">
        <v>0</v>
      </c>
      <c r="M16" s="188">
        <f t="shared" si="7"/>
        <v>38400</v>
      </c>
      <c r="N16" s="189">
        <v>4</v>
      </c>
      <c r="O16" s="190">
        <v>3.2</v>
      </c>
      <c r="P16" s="190">
        <f t="shared" ref="P16" si="11">O16*1000</f>
        <v>3200</v>
      </c>
      <c r="Q16" s="190">
        <v>0</v>
      </c>
      <c r="R16" s="190">
        <v>0</v>
      </c>
      <c r="S16" s="190">
        <f t="shared" ref="S16" si="12">N16*P16</f>
        <v>12800</v>
      </c>
      <c r="T16" s="190">
        <v>0</v>
      </c>
      <c r="U16" s="190">
        <v>0</v>
      </c>
      <c r="V16" s="190">
        <v>0</v>
      </c>
      <c r="W16" s="190">
        <f t="shared" ref="W16" si="13">S16*12+T16+U16+V16</f>
        <v>153600</v>
      </c>
      <c r="X16" s="187">
        <f t="shared" si="4"/>
        <v>3</v>
      </c>
      <c r="Y16" s="187">
        <f t="shared" si="0"/>
        <v>0</v>
      </c>
      <c r="Z16" s="187">
        <f t="shared" si="0"/>
        <v>0</v>
      </c>
      <c r="AA16" s="187">
        <f t="shared" si="0"/>
        <v>0</v>
      </c>
      <c r="AB16" s="187">
        <f t="shared" si="0"/>
        <v>0</v>
      </c>
      <c r="AC16" s="187">
        <f t="shared" si="0"/>
        <v>9600</v>
      </c>
      <c r="AD16" s="187">
        <f t="shared" si="0"/>
        <v>0</v>
      </c>
      <c r="AE16" s="187">
        <f t="shared" si="0"/>
        <v>0</v>
      </c>
      <c r="AF16" s="187">
        <f t="shared" si="0"/>
        <v>0</v>
      </c>
      <c r="AG16" s="187">
        <f t="shared" si="0"/>
        <v>115200</v>
      </c>
    </row>
    <row r="17" spans="2:33" s="191" customFormat="1" ht="14.25" x14ac:dyDescent="0.25">
      <c r="B17" s="186">
        <v>10</v>
      </c>
      <c r="C17" s="186" t="s">
        <v>482</v>
      </c>
      <c r="D17" s="187">
        <v>1</v>
      </c>
      <c r="E17" s="188">
        <v>2.5</v>
      </c>
      <c r="F17" s="188">
        <f t="shared" si="5"/>
        <v>2500</v>
      </c>
      <c r="G17" s="188">
        <v>0</v>
      </c>
      <c r="H17" s="188">
        <v>0</v>
      </c>
      <c r="I17" s="188">
        <f t="shared" si="6"/>
        <v>2500</v>
      </c>
      <c r="J17" s="188">
        <v>0</v>
      </c>
      <c r="K17" s="188">
        <v>0</v>
      </c>
      <c r="L17" s="188">
        <v>0</v>
      </c>
      <c r="M17" s="188">
        <f t="shared" si="7"/>
        <v>30000</v>
      </c>
      <c r="N17" s="190"/>
      <c r="O17" s="190"/>
      <c r="P17" s="190"/>
      <c r="Q17" s="190"/>
      <c r="R17" s="190"/>
      <c r="S17" s="190"/>
      <c r="T17" s="190"/>
      <c r="U17" s="190"/>
      <c r="V17" s="190"/>
      <c r="W17" s="190"/>
      <c r="X17" s="187">
        <f t="shared" si="4"/>
        <v>-1</v>
      </c>
      <c r="Y17" s="187">
        <f t="shared" si="0"/>
        <v>-2.5</v>
      </c>
      <c r="Z17" s="187">
        <f t="shared" si="0"/>
        <v>-2500</v>
      </c>
      <c r="AA17" s="187">
        <f t="shared" si="0"/>
        <v>0</v>
      </c>
      <c r="AB17" s="187">
        <f t="shared" si="0"/>
        <v>0</v>
      </c>
      <c r="AC17" s="187">
        <f t="shared" si="0"/>
        <v>-2500</v>
      </c>
      <c r="AD17" s="187">
        <f t="shared" si="0"/>
        <v>0</v>
      </c>
      <c r="AE17" s="187">
        <f t="shared" si="0"/>
        <v>0</v>
      </c>
      <c r="AF17" s="187">
        <f t="shared" si="0"/>
        <v>0</v>
      </c>
      <c r="AG17" s="187">
        <f t="shared" si="0"/>
        <v>-30000</v>
      </c>
    </row>
    <row r="18" spans="2:33" s="191" customFormat="1" ht="28.5" x14ac:dyDescent="0.25">
      <c r="B18" s="186">
        <v>11</v>
      </c>
      <c r="C18" s="186" t="s">
        <v>531</v>
      </c>
      <c r="D18" s="187">
        <v>1</v>
      </c>
      <c r="E18" s="188">
        <v>2.2000000000000002</v>
      </c>
      <c r="F18" s="188">
        <f t="shared" si="5"/>
        <v>2200</v>
      </c>
      <c r="G18" s="188">
        <v>0</v>
      </c>
      <c r="H18" s="188">
        <v>0</v>
      </c>
      <c r="I18" s="188">
        <f t="shared" si="6"/>
        <v>2200</v>
      </c>
      <c r="J18" s="188">
        <v>0</v>
      </c>
      <c r="K18" s="188">
        <v>0</v>
      </c>
      <c r="L18" s="188">
        <v>0</v>
      </c>
      <c r="M18" s="188">
        <f t="shared" si="7"/>
        <v>26400</v>
      </c>
      <c r="N18" s="189">
        <v>1</v>
      </c>
      <c r="O18" s="190">
        <v>2.2000000000000002</v>
      </c>
      <c r="P18" s="190">
        <f t="shared" ref="P18:P28" si="14">O18*1000</f>
        <v>2200</v>
      </c>
      <c r="Q18" s="190">
        <v>0</v>
      </c>
      <c r="R18" s="190">
        <v>0</v>
      </c>
      <c r="S18" s="190">
        <f t="shared" ref="S18:S28" si="15">N18*P18</f>
        <v>2200</v>
      </c>
      <c r="T18" s="190">
        <v>0</v>
      </c>
      <c r="U18" s="190">
        <v>0</v>
      </c>
      <c r="V18" s="190">
        <v>0</v>
      </c>
      <c r="W18" s="190">
        <f t="shared" ref="W18:W28" si="16">S18*12+T18+U18+V18</f>
        <v>26400</v>
      </c>
      <c r="X18" s="187">
        <f t="shared" si="4"/>
        <v>0</v>
      </c>
      <c r="Y18" s="187">
        <f t="shared" si="0"/>
        <v>0</v>
      </c>
      <c r="Z18" s="187">
        <f t="shared" si="0"/>
        <v>0</v>
      </c>
      <c r="AA18" s="187">
        <f t="shared" si="0"/>
        <v>0</v>
      </c>
      <c r="AB18" s="187">
        <f t="shared" si="0"/>
        <v>0</v>
      </c>
      <c r="AC18" s="187">
        <f t="shared" si="0"/>
        <v>0</v>
      </c>
      <c r="AD18" s="187">
        <f t="shared" si="0"/>
        <v>0</v>
      </c>
      <c r="AE18" s="187">
        <f t="shared" si="0"/>
        <v>0</v>
      </c>
      <c r="AF18" s="187">
        <f t="shared" si="0"/>
        <v>0</v>
      </c>
      <c r="AG18" s="187">
        <f t="shared" si="0"/>
        <v>0</v>
      </c>
    </row>
    <row r="19" spans="2:33" s="191" customFormat="1" ht="14.25" x14ac:dyDescent="0.25">
      <c r="B19" s="186">
        <v>15</v>
      </c>
      <c r="C19" s="186" t="s">
        <v>466</v>
      </c>
      <c r="D19" s="187">
        <v>2</v>
      </c>
      <c r="E19" s="188">
        <v>2.5</v>
      </c>
      <c r="F19" s="188">
        <f>E19*1000</f>
        <v>2500</v>
      </c>
      <c r="G19" s="188">
        <v>0</v>
      </c>
      <c r="H19" s="188">
        <v>0</v>
      </c>
      <c r="I19" s="188">
        <f>D19*F19</f>
        <v>5000</v>
      </c>
      <c r="J19" s="188">
        <v>0</v>
      </c>
      <c r="K19" s="188">
        <v>0</v>
      </c>
      <c r="L19" s="188">
        <v>0</v>
      </c>
      <c r="M19" s="188">
        <f>I19*12+J19+K19+L19</f>
        <v>60000</v>
      </c>
      <c r="N19" s="190"/>
      <c r="O19" s="190"/>
      <c r="P19" s="190"/>
      <c r="Q19" s="190"/>
      <c r="R19" s="190"/>
      <c r="S19" s="190"/>
      <c r="T19" s="190"/>
      <c r="U19" s="190"/>
      <c r="V19" s="190"/>
      <c r="W19" s="190"/>
      <c r="X19" s="187">
        <f t="shared" ref="X19:AG21" si="17">N19-D19</f>
        <v>-2</v>
      </c>
      <c r="Y19" s="187">
        <f t="shared" si="17"/>
        <v>-2.5</v>
      </c>
      <c r="Z19" s="187">
        <f t="shared" si="17"/>
        <v>-2500</v>
      </c>
      <c r="AA19" s="187">
        <f t="shared" si="17"/>
        <v>0</v>
      </c>
      <c r="AB19" s="187">
        <f t="shared" si="17"/>
        <v>0</v>
      </c>
      <c r="AC19" s="187">
        <f t="shared" si="17"/>
        <v>-5000</v>
      </c>
      <c r="AD19" s="187">
        <f t="shared" si="17"/>
        <v>0</v>
      </c>
      <c r="AE19" s="187">
        <f t="shared" si="17"/>
        <v>0</v>
      </c>
      <c r="AF19" s="187">
        <f t="shared" si="17"/>
        <v>0</v>
      </c>
      <c r="AG19" s="187">
        <f t="shared" si="17"/>
        <v>-60000</v>
      </c>
    </row>
    <row r="20" spans="2:33" s="191" customFormat="1" ht="14.25" x14ac:dyDescent="0.25">
      <c r="B20" s="186">
        <v>16</v>
      </c>
      <c r="C20" s="186" t="s">
        <v>466</v>
      </c>
      <c r="D20" s="187">
        <v>8</v>
      </c>
      <c r="E20" s="188">
        <v>2.2000000000000002</v>
      </c>
      <c r="F20" s="188">
        <f>E20*1000</f>
        <v>2200</v>
      </c>
      <c r="G20" s="188">
        <v>0</v>
      </c>
      <c r="H20" s="188">
        <v>0</v>
      </c>
      <c r="I20" s="188">
        <f>D20*F20</f>
        <v>17600</v>
      </c>
      <c r="J20" s="188">
        <v>0</v>
      </c>
      <c r="K20" s="188">
        <v>0</v>
      </c>
      <c r="L20" s="188">
        <v>0</v>
      </c>
      <c r="M20" s="188">
        <f>I20*12+J20+K20+L20</f>
        <v>211200</v>
      </c>
      <c r="N20" s="190"/>
      <c r="O20" s="190"/>
      <c r="P20" s="190"/>
      <c r="Q20" s="190"/>
      <c r="R20" s="190"/>
      <c r="S20" s="190"/>
      <c r="T20" s="190"/>
      <c r="U20" s="190"/>
      <c r="V20" s="190"/>
      <c r="W20" s="190"/>
      <c r="X20" s="187">
        <f t="shared" si="17"/>
        <v>-8</v>
      </c>
      <c r="Y20" s="187">
        <f t="shared" si="17"/>
        <v>-2.2000000000000002</v>
      </c>
      <c r="Z20" s="187">
        <f t="shared" si="17"/>
        <v>-2200</v>
      </c>
      <c r="AA20" s="187">
        <f t="shared" si="17"/>
        <v>0</v>
      </c>
      <c r="AB20" s="187">
        <f t="shared" si="17"/>
        <v>0</v>
      </c>
      <c r="AC20" s="187">
        <f t="shared" si="17"/>
        <v>-17600</v>
      </c>
      <c r="AD20" s="187">
        <f t="shared" si="17"/>
        <v>0</v>
      </c>
      <c r="AE20" s="187">
        <f t="shared" si="17"/>
        <v>0</v>
      </c>
      <c r="AF20" s="187">
        <f t="shared" si="17"/>
        <v>0</v>
      </c>
      <c r="AG20" s="187">
        <f t="shared" si="17"/>
        <v>-211200</v>
      </c>
    </row>
    <row r="21" spans="2:33" s="191" customFormat="1" ht="14.25" x14ac:dyDescent="0.25">
      <c r="B21" s="186">
        <v>17</v>
      </c>
      <c r="C21" s="186" t="s">
        <v>466</v>
      </c>
      <c r="D21" s="187">
        <v>1</v>
      </c>
      <c r="E21" s="188">
        <v>2</v>
      </c>
      <c r="F21" s="188">
        <f>E21*1000</f>
        <v>2000</v>
      </c>
      <c r="G21" s="188">
        <v>0</v>
      </c>
      <c r="H21" s="188">
        <v>0</v>
      </c>
      <c r="I21" s="188">
        <f>D21*F21</f>
        <v>2000</v>
      </c>
      <c r="J21" s="188">
        <v>0</v>
      </c>
      <c r="K21" s="188">
        <v>0</v>
      </c>
      <c r="L21" s="188">
        <v>0</v>
      </c>
      <c r="M21" s="188">
        <f>I21*12+J21+K21+L21</f>
        <v>24000</v>
      </c>
      <c r="N21" s="190"/>
      <c r="O21" s="190"/>
      <c r="P21" s="190"/>
      <c r="Q21" s="190"/>
      <c r="R21" s="190"/>
      <c r="S21" s="190"/>
      <c r="T21" s="190"/>
      <c r="U21" s="190"/>
      <c r="V21" s="190"/>
      <c r="W21" s="190"/>
      <c r="X21" s="187">
        <f t="shared" si="17"/>
        <v>-1</v>
      </c>
      <c r="Y21" s="187">
        <f t="shared" si="17"/>
        <v>-2</v>
      </c>
      <c r="Z21" s="187">
        <f t="shared" si="17"/>
        <v>-2000</v>
      </c>
      <c r="AA21" s="187">
        <f t="shared" si="17"/>
        <v>0</v>
      </c>
      <c r="AB21" s="187">
        <f t="shared" si="17"/>
        <v>0</v>
      </c>
      <c r="AC21" s="187">
        <f t="shared" si="17"/>
        <v>-2000</v>
      </c>
      <c r="AD21" s="187">
        <f t="shared" si="17"/>
        <v>0</v>
      </c>
      <c r="AE21" s="187">
        <f t="shared" si="17"/>
        <v>0</v>
      </c>
      <c r="AF21" s="187">
        <f t="shared" si="17"/>
        <v>0</v>
      </c>
      <c r="AG21" s="187">
        <f t="shared" si="17"/>
        <v>-24000</v>
      </c>
    </row>
    <row r="22" spans="2:33" s="191" customFormat="1" ht="14.25" x14ac:dyDescent="0.25">
      <c r="B22" s="186">
        <v>12</v>
      </c>
      <c r="C22" s="186" t="s">
        <v>466</v>
      </c>
      <c r="D22" s="187"/>
      <c r="E22" s="188"/>
      <c r="F22" s="188"/>
      <c r="G22" s="188"/>
      <c r="H22" s="188"/>
      <c r="I22" s="188"/>
      <c r="J22" s="188"/>
      <c r="K22" s="188"/>
      <c r="L22" s="188"/>
      <c r="M22" s="188"/>
      <c r="N22" s="189">
        <v>13</v>
      </c>
      <c r="O22" s="190">
        <v>2.8</v>
      </c>
      <c r="P22" s="190">
        <f t="shared" si="14"/>
        <v>2800</v>
      </c>
      <c r="Q22" s="190">
        <v>0</v>
      </c>
      <c r="R22" s="190">
        <v>0</v>
      </c>
      <c r="S22" s="190">
        <f t="shared" si="15"/>
        <v>36400</v>
      </c>
      <c r="T22" s="190">
        <v>0</v>
      </c>
      <c r="U22" s="190">
        <v>0</v>
      </c>
      <c r="V22" s="190">
        <v>0</v>
      </c>
      <c r="W22" s="190">
        <f t="shared" si="16"/>
        <v>436800</v>
      </c>
      <c r="X22" s="187">
        <f t="shared" si="4"/>
        <v>13</v>
      </c>
      <c r="Y22" s="187">
        <f t="shared" si="0"/>
        <v>2.8</v>
      </c>
      <c r="Z22" s="187">
        <f t="shared" si="0"/>
        <v>2800</v>
      </c>
      <c r="AA22" s="187">
        <f t="shared" si="0"/>
        <v>0</v>
      </c>
      <c r="AB22" s="187">
        <f t="shared" si="0"/>
        <v>0</v>
      </c>
      <c r="AC22" s="187">
        <f t="shared" si="0"/>
        <v>36400</v>
      </c>
      <c r="AD22" s="187">
        <f t="shared" si="0"/>
        <v>0</v>
      </c>
      <c r="AE22" s="187">
        <f t="shared" si="0"/>
        <v>0</v>
      </c>
      <c r="AF22" s="187">
        <f t="shared" si="0"/>
        <v>0</v>
      </c>
      <c r="AG22" s="187">
        <f t="shared" si="0"/>
        <v>436800</v>
      </c>
    </row>
    <row r="23" spans="2:33" s="191" customFormat="1" ht="14.25" x14ac:dyDescent="0.25">
      <c r="B23" s="186">
        <v>18</v>
      </c>
      <c r="C23" s="186" t="s">
        <v>485</v>
      </c>
      <c r="D23" s="187">
        <v>1</v>
      </c>
      <c r="E23" s="188">
        <v>1.9</v>
      </c>
      <c r="F23" s="188">
        <f>E23*1000</f>
        <v>1900</v>
      </c>
      <c r="G23" s="188">
        <v>0</v>
      </c>
      <c r="H23" s="188">
        <v>0</v>
      </c>
      <c r="I23" s="188">
        <f>D23*F23</f>
        <v>1900</v>
      </c>
      <c r="J23" s="188">
        <v>0</v>
      </c>
      <c r="K23" s="188">
        <v>0</v>
      </c>
      <c r="L23" s="188">
        <v>0</v>
      </c>
      <c r="M23" s="188">
        <f>I23*12+J23+K23+L23</f>
        <v>22800</v>
      </c>
      <c r="N23" s="189">
        <v>2</v>
      </c>
      <c r="O23" s="190">
        <v>1.9</v>
      </c>
      <c r="P23" s="190">
        <f t="shared" si="14"/>
        <v>1900</v>
      </c>
      <c r="Q23" s="190">
        <v>0</v>
      </c>
      <c r="R23" s="190">
        <v>0</v>
      </c>
      <c r="S23" s="190">
        <f t="shared" si="15"/>
        <v>3800</v>
      </c>
      <c r="T23" s="190">
        <v>0</v>
      </c>
      <c r="U23" s="190">
        <v>0</v>
      </c>
      <c r="V23" s="190">
        <v>0</v>
      </c>
      <c r="W23" s="190">
        <f t="shared" si="16"/>
        <v>45600</v>
      </c>
      <c r="X23" s="187">
        <f t="shared" ref="X23:AG24" si="18">N23-D23</f>
        <v>1</v>
      </c>
      <c r="Y23" s="187">
        <f t="shared" si="18"/>
        <v>0</v>
      </c>
      <c r="Z23" s="187">
        <f t="shared" si="18"/>
        <v>0</v>
      </c>
      <c r="AA23" s="187">
        <f t="shared" si="18"/>
        <v>0</v>
      </c>
      <c r="AB23" s="187">
        <f t="shared" si="18"/>
        <v>0</v>
      </c>
      <c r="AC23" s="187">
        <f t="shared" si="18"/>
        <v>1900</v>
      </c>
      <c r="AD23" s="187">
        <f t="shared" si="18"/>
        <v>0</v>
      </c>
      <c r="AE23" s="187">
        <f t="shared" si="18"/>
        <v>0</v>
      </c>
      <c r="AF23" s="187">
        <f t="shared" si="18"/>
        <v>0</v>
      </c>
      <c r="AG23" s="187">
        <f t="shared" si="18"/>
        <v>22800</v>
      </c>
    </row>
    <row r="24" spans="2:33" s="191" customFormat="1" ht="14.25" x14ac:dyDescent="0.25">
      <c r="B24" s="186">
        <v>19</v>
      </c>
      <c r="C24" s="186" t="s">
        <v>485</v>
      </c>
      <c r="D24" s="187">
        <v>1</v>
      </c>
      <c r="E24" s="188">
        <v>1.7</v>
      </c>
      <c r="F24" s="188">
        <f>E24*1000</f>
        <v>1700</v>
      </c>
      <c r="G24" s="188">
        <v>0</v>
      </c>
      <c r="H24" s="188">
        <v>0</v>
      </c>
      <c r="I24" s="188">
        <f>D24*F24</f>
        <v>1700</v>
      </c>
      <c r="J24" s="188">
        <v>0</v>
      </c>
      <c r="K24" s="188">
        <v>0</v>
      </c>
      <c r="L24" s="188">
        <v>0</v>
      </c>
      <c r="M24" s="188">
        <f>I24*12+J24+K24+L24</f>
        <v>20400</v>
      </c>
      <c r="N24" s="190"/>
      <c r="O24" s="190"/>
      <c r="P24" s="190"/>
      <c r="Q24" s="190"/>
      <c r="R24" s="190"/>
      <c r="S24" s="190"/>
      <c r="T24" s="190"/>
      <c r="U24" s="190"/>
      <c r="V24" s="190"/>
      <c r="W24" s="190"/>
      <c r="X24" s="187">
        <f t="shared" si="18"/>
        <v>-1</v>
      </c>
      <c r="Y24" s="187">
        <f t="shared" si="18"/>
        <v>-1.7</v>
      </c>
      <c r="Z24" s="187">
        <f t="shared" si="18"/>
        <v>-1700</v>
      </c>
      <c r="AA24" s="187">
        <f t="shared" si="18"/>
        <v>0</v>
      </c>
      <c r="AB24" s="187">
        <f t="shared" si="18"/>
        <v>0</v>
      </c>
      <c r="AC24" s="187">
        <f t="shared" si="18"/>
        <v>-1700</v>
      </c>
      <c r="AD24" s="187">
        <f t="shared" si="18"/>
        <v>0</v>
      </c>
      <c r="AE24" s="187">
        <f t="shared" si="18"/>
        <v>0</v>
      </c>
      <c r="AF24" s="187">
        <f t="shared" si="18"/>
        <v>0</v>
      </c>
      <c r="AG24" s="187">
        <f t="shared" si="18"/>
        <v>-20400</v>
      </c>
    </row>
    <row r="25" spans="2:33" s="191" customFormat="1" ht="14.25" x14ac:dyDescent="0.25">
      <c r="B25" s="186">
        <v>13</v>
      </c>
      <c r="C25" s="186" t="s">
        <v>532</v>
      </c>
      <c r="D25" s="187"/>
      <c r="E25" s="188"/>
      <c r="F25" s="188"/>
      <c r="G25" s="188"/>
      <c r="H25" s="188"/>
      <c r="I25" s="188"/>
      <c r="J25" s="188"/>
      <c r="K25" s="188"/>
      <c r="L25" s="188"/>
      <c r="M25" s="188"/>
      <c r="N25" s="189">
        <v>9</v>
      </c>
      <c r="O25" s="190">
        <v>2.2000000000000002</v>
      </c>
      <c r="P25" s="190">
        <f t="shared" si="14"/>
        <v>2200</v>
      </c>
      <c r="Q25" s="190">
        <v>0</v>
      </c>
      <c r="R25" s="190">
        <v>0</v>
      </c>
      <c r="S25" s="190">
        <f t="shared" si="15"/>
        <v>19800</v>
      </c>
      <c r="T25" s="190">
        <v>0</v>
      </c>
      <c r="U25" s="190">
        <v>0</v>
      </c>
      <c r="V25" s="190">
        <v>0</v>
      </c>
      <c r="W25" s="190">
        <f t="shared" si="16"/>
        <v>237600</v>
      </c>
      <c r="X25" s="187">
        <f t="shared" si="4"/>
        <v>9</v>
      </c>
      <c r="Y25" s="187">
        <f t="shared" si="4"/>
        <v>2.2000000000000002</v>
      </c>
      <c r="Z25" s="187">
        <f t="shared" si="4"/>
        <v>2200</v>
      </c>
      <c r="AA25" s="187">
        <f t="shared" si="4"/>
        <v>0</v>
      </c>
      <c r="AB25" s="187">
        <f t="shared" si="4"/>
        <v>0</v>
      </c>
      <c r="AC25" s="187">
        <f t="shared" si="4"/>
        <v>19800</v>
      </c>
      <c r="AD25" s="187">
        <f t="shared" si="4"/>
        <v>0</v>
      </c>
      <c r="AE25" s="187">
        <f t="shared" si="4"/>
        <v>0</v>
      </c>
      <c r="AF25" s="187">
        <f t="shared" si="4"/>
        <v>0</v>
      </c>
      <c r="AG25" s="187">
        <f t="shared" si="4"/>
        <v>237600</v>
      </c>
    </row>
    <row r="26" spans="2:33" s="191" customFormat="1" ht="14.25" x14ac:dyDescent="0.25">
      <c r="B26" s="186">
        <v>14</v>
      </c>
      <c r="C26" s="186" t="s">
        <v>533</v>
      </c>
      <c r="D26" s="187"/>
      <c r="E26" s="188"/>
      <c r="F26" s="188"/>
      <c r="G26" s="188"/>
      <c r="H26" s="188"/>
      <c r="I26" s="188"/>
      <c r="J26" s="188"/>
      <c r="K26" s="188"/>
      <c r="L26" s="188"/>
      <c r="M26" s="188"/>
      <c r="N26" s="189">
        <v>16</v>
      </c>
      <c r="O26" s="190">
        <v>2.2000000000000002</v>
      </c>
      <c r="P26" s="190">
        <f t="shared" si="14"/>
        <v>2200</v>
      </c>
      <c r="Q26" s="190">
        <v>0</v>
      </c>
      <c r="R26" s="190">
        <v>0</v>
      </c>
      <c r="S26" s="190">
        <f t="shared" si="15"/>
        <v>35200</v>
      </c>
      <c r="T26" s="190">
        <v>0</v>
      </c>
      <c r="U26" s="190">
        <v>0</v>
      </c>
      <c r="V26" s="190">
        <v>0</v>
      </c>
      <c r="W26" s="190">
        <f t="shared" si="16"/>
        <v>422400</v>
      </c>
      <c r="X26" s="187">
        <f t="shared" si="4"/>
        <v>16</v>
      </c>
      <c r="Y26" s="187">
        <f t="shared" si="4"/>
        <v>2.2000000000000002</v>
      </c>
      <c r="Z26" s="187">
        <f t="shared" si="4"/>
        <v>2200</v>
      </c>
      <c r="AA26" s="187">
        <f t="shared" si="4"/>
        <v>0</v>
      </c>
      <c r="AB26" s="187">
        <f t="shared" si="4"/>
        <v>0</v>
      </c>
      <c r="AC26" s="187">
        <f t="shared" si="4"/>
        <v>35200</v>
      </c>
      <c r="AD26" s="187">
        <f t="shared" si="4"/>
        <v>0</v>
      </c>
      <c r="AE26" s="187">
        <f t="shared" si="4"/>
        <v>0</v>
      </c>
      <c r="AF26" s="187">
        <f t="shared" si="4"/>
        <v>0</v>
      </c>
      <c r="AG26" s="187">
        <f t="shared" si="4"/>
        <v>422400</v>
      </c>
    </row>
    <row r="27" spans="2:33" s="191" customFormat="1" ht="14.25" x14ac:dyDescent="0.25">
      <c r="B27" s="186">
        <v>20</v>
      </c>
      <c r="C27" s="192" t="s">
        <v>459</v>
      </c>
      <c r="D27" s="187">
        <v>6</v>
      </c>
      <c r="E27" s="188">
        <v>1.5</v>
      </c>
      <c r="F27" s="188">
        <f t="shared" si="5"/>
        <v>1500</v>
      </c>
      <c r="G27" s="188">
        <v>0</v>
      </c>
      <c r="H27" s="188">
        <v>0</v>
      </c>
      <c r="I27" s="188">
        <f t="shared" si="6"/>
        <v>9000</v>
      </c>
      <c r="J27" s="188">
        <v>0</v>
      </c>
      <c r="K27" s="188">
        <v>0</v>
      </c>
      <c r="L27" s="188">
        <v>0</v>
      </c>
      <c r="M27" s="188">
        <f t="shared" si="7"/>
        <v>108000</v>
      </c>
      <c r="N27" s="189">
        <v>33</v>
      </c>
      <c r="O27" s="190">
        <v>1.5</v>
      </c>
      <c r="P27" s="190">
        <f t="shared" si="14"/>
        <v>1500</v>
      </c>
      <c r="Q27" s="190">
        <v>0</v>
      </c>
      <c r="R27" s="190">
        <v>0</v>
      </c>
      <c r="S27" s="190">
        <f t="shared" si="15"/>
        <v>49500</v>
      </c>
      <c r="T27" s="190">
        <v>0</v>
      </c>
      <c r="U27" s="190">
        <v>0</v>
      </c>
      <c r="V27" s="190">
        <v>0</v>
      </c>
      <c r="W27" s="190">
        <f t="shared" si="16"/>
        <v>594000</v>
      </c>
      <c r="X27" s="187">
        <f t="shared" si="4"/>
        <v>27</v>
      </c>
      <c r="Y27" s="187">
        <f t="shared" si="4"/>
        <v>0</v>
      </c>
      <c r="Z27" s="187">
        <f t="shared" si="4"/>
        <v>0</v>
      </c>
      <c r="AA27" s="187">
        <f t="shared" si="4"/>
        <v>0</v>
      </c>
      <c r="AB27" s="187">
        <f t="shared" si="4"/>
        <v>0</v>
      </c>
      <c r="AC27" s="187">
        <f t="shared" si="4"/>
        <v>40500</v>
      </c>
      <c r="AD27" s="187">
        <f t="shared" si="4"/>
        <v>0</v>
      </c>
      <c r="AE27" s="187">
        <f t="shared" si="4"/>
        <v>0</v>
      </c>
      <c r="AF27" s="187">
        <f t="shared" si="4"/>
        <v>0</v>
      </c>
      <c r="AG27" s="187">
        <f t="shared" si="4"/>
        <v>486000</v>
      </c>
    </row>
    <row r="28" spans="2:33" s="191" customFormat="1" ht="14.25" x14ac:dyDescent="0.25">
      <c r="B28" s="186">
        <v>21</v>
      </c>
      <c r="C28" s="192" t="s">
        <v>459</v>
      </c>
      <c r="D28" s="187">
        <v>25</v>
      </c>
      <c r="E28" s="188">
        <v>1.3</v>
      </c>
      <c r="F28" s="188">
        <f t="shared" si="5"/>
        <v>1300</v>
      </c>
      <c r="G28" s="188">
        <v>0</v>
      </c>
      <c r="H28" s="188">
        <v>0</v>
      </c>
      <c r="I28" s="188">
        <f t="shared" si="6"/>
        <v>32500</v>
      </c>
      <c r="J28" s="188">
        <v>0</v>
      </c>
      <c r="K28" s="188">
        <v>0</v>
      </c>
      <c r="L28" s="188">
        <v>0</v>
      </c>
      <c r="M28" s="188">
        <f t="shared" si="7"/>
        <v>390000</v>
      </c>
      <c r="N28" s="189">
        <v>6</v>
      </c>
      <c r="O28" s="190">
        <v>1.3</v>
      </c>
      <c r="P28" s="190">
        <f t="shared" si="14"/>
        <v>1300</v>
      </c>
      <c r="Q28" s="190">
        <v>0</v>
      </c>
      <c r="R28" s="190">
        <v>0</v>
      </c>
      <c r="S28" s="190">
        <f t="shared" si="15"/>
        <v>7800</v>
      </c>
      <c r="T28" s="190">
        <v>0</v>
      </c>
      <c r="U28" s="190">
        <v>0</v>
      </c>
      <c r="V28" s="190">
        <v>0</v>
      </c>
      <c r="W28" s="190">
        <f t="shared" si="16"/>
        <v>93600</v>
      </c>
      <c r="X28" s="187">
        <f t="shared" si="4"/>
        <v>-19</v>
      </c>
      <c r="Y28" s="187">
        <f t="shared" si="4"/>
        <v>0</v>
      </c>
      <c r="Z28" s="187">
        <f t="shared" si="4"/>
        <v>0</v>
      </c>
      <c r="AA28" s="187">
        <f t="shared" si="4"/>
        <v>0</v>
      </c>
      <c r="AB28" s="187">
        <f t="shared" si="4"/>
        <v>0</v>
      </c>
      <c r="AC28" s="187">
        <f t="shared" si="4"/>
        <v>-24700</v>
      </c>
      <c r="AD28" s="187">
        <f t="shared" si="4"/>
        <v>0</v>
      </c>
      <c r="AE28" s="187">
        <f t="shared" si="4"/>
        <v>0</v>
      </c>
      <c r="AF28" s="187">
        <f t="shared" si="4"/>
        <v>0</v>
      </c>
      <c r="AG28" s="187">
        <f t="shared" si="4"/>
        <v>-296400</v>
      </c>
    </row>
    <row r="29" spans="2:33" s="191" customFormat="1" ht="14.25" x14ac:dyDescent="0.25">
      <c r="B29" s="186">
        <v>22</v>
      </c>
      <c r="C29" s="192" t="s">
        <v>459</v>
      </c>
      <c r="D29" s="187">
        <v>1</v>
      </c>
      <c r="E29" s="188">
        <v>1</v>
      </c>
      <c r="F29" s="188">
        <f>E29*1000</f>
        <v>1000</v>
      </c>
      <c r="G29" s="188">
        <v>0</v>
      </c>
      <c r="H29" s="188">
        <v>0</v>
      </c>
      <c r="I29" s="188">
        <f>D29*F29</f>
        <v>1000</v>
      </c>
      <c r="J29" s="188">
        <v>0</v>
      </c>
      <c r="K29" s="188">
        <v>0</v>
      </c>
      <c r="L29" s="188">
        <v>0</v>
      </c>
      <c r="M29" s="188">
        <f>I29*12+J29+K29+L29</f>
        <v>12000</v>
      </c>
      <c r="N29" s="190"/>
      <c r="O29" s="190"/>
      <c r="P29" s="190"/>
      <c r="Q29" s="190"/>
      <c r="R29" s="190"/>
      <c r="S29" s="190"/>
      <c r="T29" s="190"/>
      <c r="U29" s="190"/>
      <c r="V29" s="190"/>
      <c r="W29" s="190"/>
      <c r="X29" s="187">
        <f t="shared" si="4"/>
        <v>-1</v>
      </c>
      <c r="Y29" s="187">
        <f t="shared" si="4"/>
        <v>-1</v>
      </c>
      <c r="Z29" s="187">
        <f t="shared" si="4"/>
        <v>-1000</v>
      </c>
      <c r="AA29" s="187">
        <f t="shared" si="4"/>
        <v>0</v>
      </c>
      <c r="AB29" s="187">
        <f t="shared" si="4"/>
        <v>0</v>
      </c>
      <c r="AC29" s="187">
        <f t="shared" si="4"/>
        <v>-1000</v>
      </c>
      <c r="AD29" s="187">
        <f t="shared" si="4"/>
        <v>0</v>
      </c>
      <c r="AE29" s="187">
        <f t="shared" si="4"/>
        <v>0</v>
      </c>
      <c r="AF29" s="187">
        <f t="shared" si="4"/>
        <v>0</v>
      </c>
      <c r="AG29" s="187">
        <f t="shared" si="4"/>
        <v>-12000</v>
      </c>
    </row>
    <row r="30" spans="2:33" s="191" customFormat="1" ht="14.25" x14ac:dyDescent="0.25">
      <c r="B30" s="186">
        <v>23</v>
      </c>
      <c r="C30" s="186" t="s">
        <v>534</v>
      </c>
      <c r="D30" s="187"/>
      <c r="E30" s="188"/>
      <c r="F30" s="188"/>
      <c r="G30" s="188"/>
      <c r="H30" s="188"/>
      <c r="I30" s="188"/>
      <c r="J30" s="188"/>
      <c r="K30" s="188"/>
      <c r="L30" s="188"/>
      <c r="M30" s="188"/>
      <c r="N30" s="189">
        <v>11</v>
      </c>
      <c r="O30" s="190">
        <v>1.5</v>
      </c>
      <c r="P30" s="190">
        <f t="shared" ref="P30:P37" si="19">O30*1000</f>
        <v>1500</v>
      </c>
      <c r="Q30" s="190">
        <v>0</v>
      </c>
      <c r="R30" s="190">
        <v>0</v>
      </c>
      <c r="S30" s="190">
        <f>N30*P30</f>
        <v>16500</v>
      </c>
      <c r="T30" s="190">
        <v>0</v>
      </c>
      <c r="U30" s="190">
        <v>0</v>
      </c>
      <c r="V30" s="190">
        <v>0</v>
      </c>
      <c r="W30" s="190">
        <f>S30*12+T30+U30+V30</f>
        <v>198000</v>
      </c>
      <c r="X30" s="187">
        <f t="shared" si="4"/>
        <v>11</v>
      </c>
      <c r="Y30" s="187">
        <f t="shared" si="4"/>
        <v>1.5</v>
      </c>
      <c r="Z30" s="187">
        <f t="shared" si="4"/>
        <v>1500</v>
      </c>
      <c r="AA30" s="187">
        <f t="shared" si="4"/>
        <v>0</v>
      </c>
      <c r="AB30" s="187">
        <f t="shared" si="4"/>
        <v>0</v>
      </c>
      <c r="AC30" s="187">
        <f t="shared" si="4"/>
        <v>16500</v>
      </c>
      <c r="AD30" s="187">
        <f t="shared" si="4"/>
        <v>0</v>
      </c>
      <c r="AE30" s="187">
        <f t="shared" si="4"/>
        <v>0</v>
      </c>
      <c r="AF30" s="187">
        <f t="shared" si="4"/>
        <v>0</v>
      </c>
      <c r="AG30" s="187">
        <f t="shared" si="4"/>
        <v>198000</v>
      </c>
    </row>
    <row r="31" spans="2:33" s="191" customFormat="1" ht="14.25" x14ac:dyDescent="0.25">
      <c r="B31" s="186">
        <v>28</v>
      </c>
      <c r="C31" s="192" t="s">
        <v>460</v>
      </c>
      <c r="D31" s="187">
        <v>1</v>
      </c>
      <c r="E31" s="188">
        <v>1</v>
      </c>
      <c r="F31" s="188">
        <f>E31*1000</f>
        <v>1000</v>
      </c>
      <c r="G31" s="188">
        <v>0</v>
      </c>
      <c r="H31" s="188">
        <v>0</v>
      </c>
      <c r="I31" s="188">
        <f>D31*F31</f>
        <v>1000</v>
      </c>
      <c r="J31" s="188">
        <v>0</v>
      </c>
      <c r="K31" s="188">
        <v>0</v>
      </c>
      <c r="L31" s="188">
        <v>0</v>
      </c>
      <c r="M31" s="188">
        <f>I31*12+J31+K31+L31</f>
        <v>12000</v>
      </c>
      <c r="N31" s="190"/>
      <c r="O31" s="190"/>
      <c r="P31" s="190"/>
      <c r="Q31" s="190"/>
      <c r="R31" s="190"/>
      <c r="S31" s="190"/>
      <c r="T31" s="190"/>
      <c r="U31" s="190"/>
      <c r="V31" s="190"/>
      <c r="W31" s="190"/>
      <c r="X31" s="187">
        <f t="shared" ref="X31:AG33" si="20">N31-D31</f>
        <v>-1</v>
      </c>
      <c r="Y31" s="187">
        <f t="shared" si="20"/>
        <v>-1</v>
      </c>
      <c r="Z31" s="187">
        <f t="shared" si="20"/>
        <v>-1000</v>
      </c>
      <c r="AA31" s="187">
        <f t="shared" si="20"/>
        <v>0</v>
      </c>
      <c r="AB31" s="187">
        <f t="shared" si="20"/>
        <v>0</v>
      </c>
      <c r="AC31" s="187">
        <f t="shared" si="20"/>
        <v>-1000</v>
      </c>
      <c r="AD31" s="187">
        <f t="shared" si="20"/>
        <v>0</v>
      </c>
      <c r="AE31" s="187">
        <f t="shared" si="20"/>
        <v>0</v>
      </c>
      <c r="AF31" s="187">
        <f t="shared" si="20"/>
        <v>0</v>
      </c>
      <c r="AG31" s="187">
        <f t="shared" si="20"/>
        <v>-12000</v>
      </c>
    </row>
    <row r="32" spans="2:33" s="191" customFormat="1" ht="14.25" x14ac:dyDescent="0.25">
      <c r="B32" s="186">
        <v>29</v>
      </c>
      <c r="C32" s="192" t="s">
        <v>460</v>
      </c>
      <c r="D32" s="187">
        <v>2</v>
      </c>
      <c r="E32" s="188">
        <v>0.9</v>
      </c>
      <c r="F32" s="188">
        <f>E32*1000</f>
        <v>900</v>
      </c>
      <c r="G32" s="188">
        <v>0</v>
      </c>
      <c r="H32" s="188">
        <v>0</v>
      </c>
      <c r="I32" s="188">
        <f>D32*F32</f>
        <v>1800</v>
      </c>
      <c r="J32" s="188">
        <v>0</v>
      </c>
      <c r="K32" s="188">
        <v>0</v>
      </c>
      <c r="L32" s="188">
        <v>0</v>
      </c>
      <c r="M32" s="188">
        <f>I32*12+J32+K32+L32</f>
        <v>21600</v>
      </c>
      <c r="N32" s="190"/>
      <c r="O32" s="190"/>
      <c r="P32" s="190"/>
      <c r="Q32" s="190"/>
      <c r="R32" s="190"/>
      <c r="S32" s="190"/>
      <c r="T32" s="190"/>
      <c r="U32" s="190"/>
      <c r="V32" s="190"/>
      <c r="W32" s="190"/>
      <c r="X32" s="187">
        <f t="shared" si="20"/>
        <v>-2</v>
      </c>
      <c r="Y32" s="187">
        <f t="shared" si="20"/>
        <v>-0.9</v>
      </c>
      <c r="Z32" s="187">
        <f t="shared" si="20"/>
        <v>-900</v>
      </c>
      <c r="AA32" s="187">
        <f t="shared" si="20"/>
        <v>0</v>
      </c>
      <c r="AB32" s="187">
        <f t="shared" si="20"/>
        <v>0</v>
      </c>
      <c r="AC32" s="187">
        <f t="shared" si="20"/>
        <v>-1800</v>
      </c>
      <c r="AD32" s="187">
        <f t="shared" si="20"/>
        <v>0</v>
      </c>
      <c r="AE32" s="187">
        <f t="shared" si="20"/>
        <v>0</v>
      </c>
      <c r="AF32" s="187">
        <f t="shared" si="20"/>
        <v>0</v>
      </c>
      <c r="AG32" s="187">
        <f t="shared" si="20"/>
        <v>-21600</v>
      </c>
    </row>
    <row r="33" spans="2:34" s="191" customFormat="1" ht="14.25" x14ac:dyDescent="0.25">
      <c r="B33" s="186">
        <v>30</v>
      </c>
      <c r="C33" s="192" t="s">
        <v>460</v>
      </c>
      <c r="D33" s="187">
        <v>2</v>
      </c>
      <c r="E33" s="188">
        <v>0.7</v>
      </c>
      <c r="F33" s="188">
        <f>E33*1000</f>
        <v>700</v>
      </c>
      <c r="G33" s="188">
        <v>0</v>
      </c>
      <c r="H33" s="188">
        <v>0</v>
      </c>
      <c r="I33" s="188">
        <f>D33*F33</f>
        <v>1400</v>
      </c>
      <c r="J33" s="188">
        <v>0</v>
      </c>
      <c r="K33" s="188">
        <v>0</v>
      </c>
      <c r="L33" s="188">
        <v>0</v>
      </c>
      <c r="M33" s="188">
        <f>I33*12+J33+K33+L33</f>
        <v>16800</v>
      </c>
      <c r="N33" s="190"/>
      <c r="O33" s="190"/>
      <c r="P33" s="190"/>
      <c r="Q33" s="190"/>
      <c r="R33" s="190"/>
      <c r="S33" s="190"/>
      <c r="T33" s="190"/>
      <c r="U33" s="190"/>
      <c r="V33" s="190"/>
      <c r="W33" s="190"/>
      <c r="X33" s="187">
        <f t="shared" si="20"/>
        <v>-2</v>
      </c>
      <c r="Y33" s="187">
        <f t="shared" si="20"/>
        <v>-0.7</v>
      </c>
      <c r="Z33" s="187">
        <f t="shared" si="20"/>
        <v>-700</v>
      </c>
      <c r="AA33" s="187">
        <f t="shared" si="20"/>
        <v>0</v>
      </c>
      <c r="AB33" s="187">
        <f t="shared" si="20"/>
        <v>0</v>
      </c>
      <c r="AC33" s="187">
        <f t="shared" si="20"/>
        <v>-1400</v>
      </c>
      <c r="AD33" s="187">
        <f t="shared" si="20"/>
        <v>0</v>
      </c>
      <c r="AE33" s="187">
        <f t="shared" si="20"/>
        <v>0</v>
      </c>
      <c r="AF33" s="187">
        <f t="shared" si="20"/>
        <v>0</v>
      </c>
      <c r="AG33" s="187">
        <f t="shared" si="20"/>
        <v>-16800</v>
      </c>
    </row>
    <row r="34" spans="2:34" s="191" customFormat="1" ht="14.25" x14ac:dyDescent="0.25">
      <c r="B34" s="186">
        <v>24</v>
      </c>
      <c r="C34" s="186" t="s">
        <v>460</v>
      </c>
      <c r="D34" s="187"/>
      <c r="E34" s="188"/>
      <c r="F34" s="188"/>
      <c r="G34" s="188"/>
      <c r="H34" s="188"/>
      <c r="I34" s="188"/>
      <c r="J34" s="188"/>
      <c r="K34" s="188"/>
      <c r="L34" s="188"/>
      <c r="M34" s="188"/>
      <c r="N34" s="189">
        <v>18</v>
      </c>
      <c r="O34" s="203">
        <v>1.1499999999999999</v>
      </c>
      <c r="P34" s="190">
        <f t="shared" si="19"/>
        <v>1150</v>
      </c>
      <c r="Q34" s="190">
        <v>0</v>
      </c>
      <c r="R34" s="190">
        <v>0</v>
      </c>
      <c r="S34" s="190">
        <f t="shared" ref="S34:S37" si="21">N34*P34</f>
        <v>20700</v>
      </c>
      <c r="T34" s="190">
        <v>0</v>
      </c>
      <c r="U34" s="190">
        <v>0</v>
      </c>
      <c r="V34" s="190">
        <v>0</v>
      </c>
      <c r="W34" s="190">
        <f t="shared" ref="W34:W37" si="22">S34*12+T34+U34+V34</f>
        <v>248400</v>
      </c>
      <c r="X34" s="187">
        <f t="shared" si="4"/>
        <v>18</v>
      </c>
      <c r="Y34" s="187">
        <f t="shared" si="4"/>
        <v>1.1499999999999999</v>
      </c>
      <c r="Z34" s="187">
        <f t="shared" si="4"/>
        <v>1150</v>
      </c>
      <c r="AA34" s="187">
        <f t="shared" si="4"/>
        <v>0</v>
      </c>
      <c r="AB34" s="187">
        <f t="shared" si="4"/>
        <v>0</v>
      </c>
      <c r="AC34" s="187">
        <f t="shared" si="4"/>
        <v>20700</v>
      </c>
      <c r="AD34" s="187">
        <f t="shared" si="4"/>
        <v>0</v>
      </c>
      <c r="AE34" s="187">
        <f t="shared" si="4"/>
        <v>0</v>
      </c>
      <c r="AF34" s="187">
        <f t="shared" si="4"/>
        <v>0</v>
      </c>
      <c r="AG34" s="187">
        <f t="shared" si="4"/>
        <v>248400</v>
      </c>
      <c r="AH34" s="191">
        <v>1.1000000000000001</v>
      </c>
    </row>
    <row r="35" spans="2:34" s="191" customFormat="1" ht="14.25" x14ac:dyDescent="0.25">
      <c r="B35" s="186">
        <v>25</v>
      </c>
      <c r="C35" s="186" t="s">
        <v>535</v>
      </c>
      <c r="D35" s="187"/>
      <c r="E35" s="188"/>
      <c r="F35" s="188"/>
      <c r="G35" s="188"/>
      <c r="H35" s="188"/>
      <c r="I35" s="188"/>
      <c r="J35" s="188"/>
      <c r="K35" s="188"/>
      <c r="L35" s="188"/>
      <c r="M35" s="188"/>
      <c r="N35" s="189">
        <v>12</v>
      </c>
      <c r="O35" s="190">
        <v>1.1000000000000001</v>
      </c>
      <c r="P35" s="190">
        <f t="shared" si="19"/>
        <v>1100</v>
      </c>
      <c r="Q35" s="190">
        <v>0</v>
      </c>
      <c r="R35" s="190">
        <v>0</v>
      </c>
      <c r="S35" s="190">
        <f t="shared" si="21"/>
        <v>13200</v>
      </c>
      <c r="T35" s="190">
        <v>0</v>
      </c>
      <c r="U35" s="190">
        <v>0</v>
      </c>
      <c r="V35" s="190">
        <v>0</v>
      </c>
      <c r="W35" s="190">
        <f t="shared" si="22"/>
        <v>158400</v>
      </c>
      <c r="X35" s="187">
        <f t="shared" si="4"/>
        <v>12</v>
      </c>
      <c r="Y35" s="187">
        <f t="shared" si="4"/>
        <v>1.1000000000000001</v>
      </c>
      <c r="Z35" s="187">
        <f t="shared" si="4"/>
        <v>1100</v>
      </c>
      <c r="AA35" s="187">
        <f t="shared" si="4"/>
        <v>0</v>
      </c>
      <c r="AB35" s="187">
        <f t="shared" si="4"/>
        <v>0</v>
      </c>
      <c r="AC35" s="187">
        <f t="shared" si="4"/>
        <v>13200</v>
      </c>
      <c r="AD35" s="187">
        <f t="shared" si="4"/>
        <v>0</v>
      </c>
      <c r="AE35" s="187">
        <f t="shared" si="4"/>
        <v>0</v>
      </c>
      <c r="AF35" s="187">
        <f t="shared" si="4"/>
        <v>0</v>
      </c>
      <c r="AG35" s="187">
        <f t="shared" si="4"/>
        <v>158400</v>
      </c>
    </row>
    <row r="36" spans="2:34" s="191" customFormat="1" ht="14.25" x14ac:dyDescent="0.25">
      <c r="B36" s="186">
        <v>26</v>
      </c>
      <c r="C36" s="186" t="s">
        <v>536</v>
      </c>
      <c r="D36" s="187"/>
      <c r="E36" s="188"/>
      <c r="F36" s="188"/>
      <c r="G36" s="188"/>
      <c r="H36" s="188"/>
      <c r="I36" s="188"/>
      <c r="J36" s="188"/>
      <c r="K36" s="188"/>
      <c r="L36" s="188"/>
      <c r="M36" s="188"/>
      <c r="N36" s="189">
        <v>1</v>
      </c>
      <c r="O36" s="190">
        <v>2.2000000000000002</v>
      </c>
      <c r="P36" s="190">
        <f t="shared" si="19"/>
        <v>2200</v>
      </c>
      <c r="Q36" s="190">
        <v>0</v>
      </c>
      <c r="R36" s="190">
        <v>0</v>
      </c>
      <c r="S36" s="190">
        <f t="shared" si="21"/>
        <v>2200</v>
      </c>
      <c r="T36" s="190">
        <v>0</v>
      </c>
      <c r="U36" s="190">
        <v>0</v>
      </c>
      <c r="V36" s="190">
        <v>0</v>
      </c>
      <c r="W36" s="190">
        <f t="shared" si="22"/>
        <v>26400</v>
      </c>
      <c r="X36" s="187">
        <f t="shared" si="4"/>
        <v>1</v>
      </c>
      <c r="Y36" s="187">
        <f t="shared" si="4"/>
        <v>2.2000000000000002</v>
      </c>
      <c r="Z36" s="187">
        <f t="shared" si="4"/>
        <v>2200</v>
      </c>
      <c r="AA36" s="187">
        <f t="shared" si="4"/>
        <v>0</v>
      </c>
      <c r="AB36" s="187">
        <f t="shared" si="4"/>
        <v>0</v>
      </c>
      <c r="AC36" s="187">
        <f t="shared" si="4"/>
        <v>2200</v>
      </c>
      <c r="AD36" s="187">
        <f t="shared" si="4"/>
        <v>0</v>
      </c>
      <c r="AE36" s="187">
        <f t="shared" si="4"/>
        <v>0</v>
      </c>
      <c r="AF36" s="187">
        <f t="shared" si="4"/>
        <v>0</v>
      </c>
      <c r="AG36" s="187">
        <f t="shared" si="4"/>
        <v>26400</v>
      </c>
    </row>
    <row r="37" spans="2:34" s="191" customFormat="1" ht="14.25" x14ac:dyDescent="0.25">
      <c r="B37" s="186">
        <v>27</v>
      </c>
      <c r="C37" s="186" t="s">
        <v>537</v>
      </c>
      <c r="D37" s="187"/>
      <c r="E37" s="188"/>
      <c r="F37" s="188"/>
      <c r="G37" s="188"/>
      <c r="H37" s="188"/>
      <c r="I37" s="188"/>
      <c r="J37" s="188"/>
      <c r="K37" s="188"/>
      <c r="L37" s="188"/>
      <c r="M37" s="188"/>
      <c r="N37" s="193">
        <v>33</v>
      </c>
      <c r="O37" s="204">
        <v>1.2</v>
      </c>
      <c r="P37" s="190">
        <f t="shared" si="19"/>
        <v>1200</v>
      </c>
      <c r="Q37" s="190">
        <v>0</v>
      </c>
      <c r="R37" s="190">
        <v>0</v>
      </c>
      <c r="S37" s="190">
        <f t="shared" si="21"/>
        <v>39600</v>
      </c>
      <c r="T37" s="190">
        <v>0</v>
      </c>
      <c r="U37" s="190">
        <v>0</v>
      </c>
      <c r="V37" s="190">
        <v>0</v>
      </c>
      <c r="W37" s="190">
        <f t="shared" si="22"/>
        <v>475200</v>
      </c>
      <c r="X37" s="187">
        <f t="shared" si="4"/>
        <v>33</v>
      </c>
      <c r="Y37" s="187">
        <f t="shared" si="4"/>
        <v>1.2</v>
      </c>
      <c r="Z37" s="187">
        <f t="shared" si="4"/>
        <v>1200</v>
      </c>
      <c r="AA37" s="187">
        <f t="shared" si="4"/>
        <v>0</v>
      </c>
      <c r="AB37" s="187">
        <f t="shared" si="4"/>
        <v>0</v>
      </c>
      <c r="AC37" s="187">
        <f t="shared" si="4"/>
        <v>39600</v>
      </c>
      <c r="AD37" s="187">
        <f t="shared" si="4"/>
        <v>0</v>
      </c>
      <c r="AE37" s="187">
        <f t="shared" si="4"/>
        <v>0</v>
      </c>
      <c r="AF37" s="187">
        <f t="shared" si="4"/>
        <v>0</v>
      </c>
      <c r="AG37" s="187">
        <f t="shared" si="4"/>
        <v>475200</v>
      </c>
      <c r="AH37" s="191">
        <v>1.3</v>
      </c>
    </row>
    <row r="38" spans="2:34" s="199" customFormat="1" ht="43.5" customHeight="1" x14ac:dyDescent="0.25">
      <c r="B38" s="186"/>
      <c r="C38" s="194" t="s">
        <v>442</v>
      </c>
      <c r="D38" s="195">
        <f>SUM(D8:D37)</f>
        <v>62</v>
      </c>
      <c r="E38" s="195"/>
      <c r="F38" s="196"/>
      <c r="G38" s="196">
        <f t="shared" ref="G38:N38" si="23">SUM(G8:G37)</f>
        <v>0</v>
      </c>
      <c r="H38" s="196">
        <f t="shared" si="23"/>
        <v>0</v>
      </c>
      <c r="I38" s="196">
        <f t="shared" si="23"/>
        <v>124100</v>
      </c>
      <c r="J38" s="196">
        <f t="shared" si="23"/>
        <v>0</v>
      </c>
      <c r="K38" s="196">
        <f t="shared" si="23"/>
        <v>0</v>
      </c>
      <c r="L38" s="196">
        <f t="shared" si="23"/>
        <v>0</v>
      </c>
      <c r="M38" s="196">
        <f t="shared" si="23"/>
        <v>1489200</v>
      </c>
      <c r="N38" s="197">
        <f t="shared" si="23"/>
        <v>170</v>
      </c>
      <c r="O38" s="198"/>
      <c r="P38" s="198"/>
      <c r="Q38" s="198">
        <f t="shared" ref="Q38:X38" si="24">SUM(Q8:Q37)</f>
        <v>0</v>
      </c>
      <c r="R38" s="198">
        <f t="shared" si="24"/>
        <v>0</v>
      </c>
      <c r="S38" s="198">
        <f t="shared" si="24"/>
        <v>315400</v>
      </c>
      <c r="T38" s="198">
        <f t="shared" si="24"/>
        <v>0</v>
      </c>
      <c r="U38" s="198">
        <f t="shared" si="24"/>
        <v>0</v>
      </c>
      <c r="V38" s="198">
        <f t="shared" si="24"/>
        <v>0</v>
      </c>
      <c r="W38" s="198">
        <f t="shared" si="24"/>
        <v>3784800</v>
      </c>
      <c r="X38" s="195">
        <f t="shared" si="24"/>
        <v>108</v>
      </c>
      <c r="Y38" s="196"/>
      <c r="Z38" s="196"/>
      <c r="AA38" s="196">
        <f t="shared" ref="AA38:AG38" si="25">SUM(AA8:AA37)</f>
        <v>0</v>
      </c>
      <c r="AB38" s="196">
        <f t="shared" si="25"/>
        <v>0</v>
      </c>
      <c r="AC38" s="196">
        <f t="shared" si="25"/>
        <v>191300</v>
      </c>
      <c r="AD38" s="196">
        <f t="shared" si="25"/>
        <v>0</v>
      </c>
      <c r="AE38" s="196">
        <f t="shared" si="25"/>
        <v>0</v>
      </c>
      <c r="AF38" s="196">
        <f t="shared" si="25"/>
        <v>0</v>
      </c>
      <c r="AG38" s="196">
        <f t="shared" si="25"/>
        <v>2295600</v>
      </c>
    </row>
    <row r="39" spans="2:34" s="180" customFormat="1" ht="15.75" x14ac:dyDescent="0.25">
      <c r="B39" s="299"/>
      <c r="C39" s="299"/>
      <c r="D39" s="299"/>
      <c r="E39" s="200"/>
      <c r="M39" s="201"/>
      <c r="W39" s="202">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A5" sqref="A5:XFD7"/>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78" t="s">
        <v>435</v>
      </c>
      <c r="K2" s="2"/>
      <c r="R2" s="2"/>
    </row>
    <row r="4" spans="1:18" ht="75" x14ac:dyDescent="0.25">
      <c r="A4" s="79"/>
      <c r="B4" s="79"/>
      <c r="C4" s="79"/>
      <c r="D4" s="80" t="s">
        <v>438</v>
      </c>
      <c r="E4" s="80" t="s">
        <v>439</v>
      </c>
      <c r="F4" s="80" t="s">
        <v>440</v>
      </c>
      <c r="G4" s="80" t="s">
        <v>438</v>
      </c>
      <c r="H4" s="80" t="s">
        <v>439</v>
      </c>
      <c r="I4" s="80" t="s">
        <v>441</v>
      </c>
      <c r="J4" s="85" t="s">
        <v>442</v>
      </c>
    </row>
    <row r="5" spans="1:18" x14ac:dyDescent="0.25">
      <c r="A5" s="81">
        <v>21</v>
      </c>
      <c r="B5" s="81">
        <v>1000</v>
      </c>
      <c r="C5" s="79"/>
      <c r="D5" s="79">
        <f>1200-B5</f>
        <v>200</v>
      </c>
      <c r="E5" s="79">
        <v>9</v>
      </c>
      <c r="F5" s="82">
        <f>E5*D5*A5</f>
        <v>37800</v>
      </c>
      <c r="G5" s="79">
        <f>1400-1200</f>
        <v>200</v>
      </c>
      <c r="H5" s="79">
        <v>3</v>
      </c>
      <c r="I5" s="82">
        <f>H5*G5*A5</f>
        <v>12600</v>
      </c>
      <c r="J5" s="82">
        <f>F5+I5</f>
        <v>50400</v>
      </c>
    </row>
    <row r="6" spans="1:18" x14ac:dyDescent="0.25">
      <c r="A6" s="81">
        <v>67</v>
      </c>
      <c r="B6" s="81">
        <v>850</v>
      </c>
      <c r="C6" s="79"/>
      <c r="D6" s="79">
        <f>1000-B6</f>
        <v>150</v>
      </c>
      <c r="E6" s="79">
        <v>9</v>
      </c>
      <c r="F6" s="82">
        <f t="shared" ref="F6:F7" si="0">E6*D6*A6</f>
        <v>90450</v>
      </c>
      <c r="G6" s="79">
        <f>1200-1000</f>
        <v>200</v>
      </c>
      <c r="H6" s="79">
        <v>3</v>
      </c>
      <c r="I6" s="82">
        <f t="shared" ref="I6:I7" si="1">H6*G6*A6</f>
        <v>40200</v>
      </c>
      <c r="J6" s="82">
        <f t="shared" ref="J6:J8" si="2">F6+I6</f>
        <v>130650</v>
      </c>
    </row>
    <row r="7" spans="1:18" x14ac:dyDescent="0.25">
      <c r="A7" s="81">
        <v>183</v>
      </c>
      <c r="B7" s="81">
        <v>800</v>
      </c>
      <c r="C7" s="79"/>
      <c r="D7" s="79">
        <f>1000-B7</f>
        <v>200</v>
      </c>
      <c r="E7" s="79">
        <v>9</v>
      </c>
      <c r="F7" s="82">
        <f t="shared" si="0"/>
        <v>329400</v>
      </c>
      <c r="G7" s="79">
        <f>1200-1000</f>
        <v>200</v>
      </c>
      <c r="H7" s="79">
        <v>3</v>
      </c>
      <c r="I7" s="82">
        <f t="shared" si="1"/>
        <v>109800</v>
      </c>
      <c r="J7" s="82">
        <f t="shared" si="2"/>
        <v>439200</v>
      </c>
    </row>
    <row r="8" spans="1:18" x14ac:dyDescent="0.25">
      <c r="A8" s="79"/>
      <c r="B8" s="79"/>
      <c r="C8" s="79"/>
      <c r="D8" s="79"/>
      <c r="E8" s="79"/>
      <c r="F8" s="82">
        <f>F5+F6+F7</f>
        <v>457650</v>
      </c>
      <c r="G8" s="79"/>
      <c r="H8" s="79"/>
      <c r="I8" s="82">
        <f>I5+I6+I7</f>
        <v>162600</v>
      </c>
      <c r="J8" s="83">
        <f t="shared" si="2"/>
        <v>620250</v>
      </c>
    </row>
    <row r="9" spans="1:18" x14ac:dyDescent="0.25">
      <c r="A9" s="79"/>
      <c r="B9" s="79"/>
      <c r="C9" s="79"/>
      <c r="D9" s="79"/>
      <c r="E9" s="79"/>
      <c r="F9" s="79"/>
      <c r="G9" s="79"/>
      <c r="H9" s="79"/>
      <c r="I9" s="79"/>
      <c r="J9" s="79"/>
    </row>
    <row r="10" spans="1:18" x14ac:dyDescent="0.25">
      <c r="A10" s="81">
        <v>30</v>
      </c>
      <c r="B10" s="81">
        <v>0</v>
      </c>
      <c r="C10" s="79"/>
      <c r="D10" s="79">
        <v>1000</v>
      </c>
      <c r="E10" s="79">
        <v>9</v>
      </c>
      <c r="F10" s="82">
        <f>A10*D10*E10</f>
        <v>270000</v>
      </c>
      <c r="G10" s="79">
        <v>200</v>
      </c>
      <c r="H10" s="79">
        <v>3</v>
      </c>
      <c r="I10" s="82">
        <f>A10*G10*H10</f>
        <v>18000</v>
      </c>
      <c r="J10" s="83">
        <f>F10+I10</f>
        <v>288000</v>
      </c>
    </row>
    <row r="11" spans="1:18" x14ac:dyDescent="0.25">
      <c r="A11" s="79"/>
      <c r="B11" s="79"/>
      <c r="C11" s="79"/>
      <c r="D11" s="79"/>
      <c r="E11" s="79"/>
      <c r="F11" s="79"/>
      <c r="G11" s="79"/>
      <c r="H11" s="79"/>
      <c r="I11" s="79"/>
      <c r="J11" s="79"/>
    </row>
    <row r="12" spans="1:18" x14ac:dyDescent="0.25">
      <c r="A12" s="79"/>
      <c r="B12" s="79"/>
      <c r="C12" s="79"/>
      <c r="D12" s="79"/>
      <c r="E12" s="79"/>
      <c r="F12" s="79"/>
      <c r="G12" s="79"/>
      <c r="H12" s="79"/>
      <c r="I12" s="79"/>
      <c r="J12" s="84">
        <f>J8+J10</f>
        <v>908250</v>
      </c>
    </row>
    <row r="14" spans="1:18" x14ac:dyDescent="0.25">
      <c r="D14" s="78" t="s">
        <v>436</v>
      </c>
    </row>
    <row r="16" spans="1:18" ht="75" x14ac:dyDescent="0.25">
      <c r="A16" s="79"/>
      <c r="B16" s="79"/>
      <c r="C16" s="79"/>
      <c r="D16" s="80" t="s">
        <v>438</v>
      </c>
      <c r="E16" s="80" t="s">
        <v>439</v>
      </c>
      <c r="F16" s="80" t="s">
        <v>443</v>
      </c>
      <c r="G16" s="80" t="s">
        <v>438</v>
      </c>
      <c r="H16" s="80" t="s">
        <v>439</v>
      </c>
      <c r="I16" s="80" t="s">
        <v>444</v>
      </c>
      <c r="J16" s="85" t="s">
        <v>442</v>
      </c>
    </row>
    <row r="17" spans="1:10" x14ac:dyDescent="0.25">
      <c r="A17" s="81">
        <v>21</v>
      </c>
      <c r="B17" s="81">
        <v>1000</v>
      </c>
      <c r="C17" s="79"/>
      <c r="D17" s="79">
        <f>1200-B17</f>
        <v>200</v>
      </c>
      <c r="E17" s="79">
        <v>6</v>
      </c>
      <c r="F17" s="82">
        <f>E17*D17*A17</f>
        <v>25200</v>
      </c>
      <c r="G17" s="79">
        <f>1400-1200</f>
        <v>200</v>
      </c>
      <c r="H17" s="79">
        <v>6</v>
      </c>
      <c r="I17" s="82">
        <f>H17*G17*A17</f>
        <v>25200</v>
      </c>
      <c r="J17" s="82">
        <f>F17+I17</f>
        <v>50400</v>
      </c>
    </row>
    <row r="18" spans="1:10" x14ac:dyDescent="0.25">
      <c r="A18" s="81">
        <v>67</v>
      </c>
      <c r="B18" s="81">
        <v>850</v>
      </c>
      <c r="C18" s="79"/>
      <c r="D18" s="79">
        <f>1000-B18</f>
        <v>150</v>
      </c>
      <c r="E18" s="79">
        <v>6</v>
      </c>
      <c r="F18" s="82">
        <f t="shared" ref="F18:F19" si="3">E18*D18*A18</f>
        <v>60300</v>
      </c>
      <c r="G18" s="79">
        <f>1200-1000</f>
        <v>200</v>
      </c>
      <c r="H18" s="79">
        <v>6</v>
      </c>
      <c r="I18" s="82">
        <f t="shared" ref="I18:I19" si="4">H18*G18*A18</f>
        <v>80400</v>
      </c>
      <c r="J18" s="82">
        <f t="shared" ref="J18:J20" si="5">F18+I18</f>
        <v>140700</v>
      </c>
    </row>
    <row r="19" spans="1:10" x14ac:dyDescent="0.25">
      <c r="A19" s="81">
        <v>183</v>
      </c>
      <c r="B19" s="81">
        <v>800</v>
      </c>
      <c r="C19" s="79"/>
      <c r="D19" s="79">
        <f>1000-B19</f>
        <v>200</v>
      </c>
      <c r="E19" s="79">
        <v>6</v>
      </c>
      <c r="F19" s="82">
        <f t="shared" si="3"/>
        <v>219600</v>
      </c>
      <c r="G19" s="79">
        <f>1200-1000</f>
        <v>200</v>
      </c>
      <c r="H19" s="79">
        <v>6</v>
      </c>
      <c r="I19" s="82">
        <f t="shared" si="4"/>
        <v>219600</v>
      </c>
      <c r="J19" s="82">
        <f t="shared" si="5"/>
        <v>439200</v>
      </c>
    </row>
    <row r="20" spans="1:10" x14ac:dyDescent="0.25">
      <c r="A20" s="79"/>
      <c r="B20" s="79"/>
      <c r="C20" s="79"/>
      <c r="D20" s="79"/>
      <c r="E20" s="79"/>
      <c r="F20" s="82">
        <f>F17+F18+F19</f>
        <v>305100</v>
      </c>
      <c r="G20" s="79"/>
      <c r="H20" s="79"/>
      <c r="I20" s="82">
        <f>I17+I18+I19</f>
        <v>325200</v>
      </c>
      <c r="J20" s="83">
        <f t="shared" si="5"/>
        <v>630300</v>
      </c>
    </row>
    <row r="21" spans="1:10" x14ac:dyDescent="0.25">
      <c r="A21" s="79"/>
      <c r="B21" s="79"/>
      <c r="C21" s="79"/>
      <c r="D21" s="79"/>
      <c r="E21" s="79"/>
      <c r="F21" s="79"/>
      <c r="G21" s="79"/>
      <c r="H21" s="79"/>
      <c r="I21" s="79"/>
      <c r="J21" s="79"/>
    </row>
    <row r="22" spans="1:10" x14ac:dyDescent="0.25">
      <c r="A22" s="79">
        <v>30</v>
      </c>
      <c r="B22" s="79">
        <v>0</v>
      </c>
      <c r="C22" s="79"/>
      <c r="D22" s="79">
        <v>1000</v>
      </c>
      <c r="E22" s="79">
        <v>6</v>
      </c>
      <c r="F22" s="82">
        <f>A22*D22*E22</f>
        <v>180000</v>
      </c>
      <c r="G22" s="79">
        <v>200</v>
      </c>
      <c r="H22" s="79">
        <v>6</v>
      </c>
      <c r="I22" s="82">
        <f>A22*G22*H22</f>
        <v>36000</v>
      </c>
      <c r="J22" s="83">
        <f>F22+I22</f>
        <v>216000</v>
      </c>
    </row>
    <row r="23" spans="1:10" x14ac:dyDescent="0.25">
      <c r="A23" s="79"/>
      <c r="B23" s="79"/>
      <c r="C23" s="79"/>
      <c r="D23" s="79"/>
      <c r="E23" s="79"/>
      <c r="F23" s="79"/>
      <c r="G23" s="79"/>
      <c r="H23" s="79"/>
      <c r="I23" s="79"/>
      <c r="J23" s="79"/>
    </row>
    <row r="24" spans="1:10" x14ac:dyDescent="0.25">
      <c r="A24" s="79"/>
      <c r="B24" s="79"/>
      <c r="C24" s="79"/>
      <c r="D24" s="79"/>
      <c r="E24" s="79"/>
      <c r="F24" s="84">
        <f t="shared" ref="F24:I24" si="6">F20+F22</f>
        <v>485100</v>
      </c>
      <c r="G24" s="84"/>
      <c r="H24" s="84"/>
      <c r="I24" s="84">
        <f t="shared" si="6"/>
        <v>361200</v>
      </c>
      <c r="J24" s="84">
        <f>J20+J22</f>
        <v>846300</v>
      </c>
    </row>
    <row r="27" spans="1:10" s="2" customFormat="1" x14ac:dyDescent="0.25">
      <c r="D27" s="78" t="s">
        <v>437</v>
      </c>
    </row>
    <row r="28" spans="1:10" s="2" customFormat="1" x14ac:dyDescent="0.25"/>
    <row r="29" spans="1:10" s="2" customFormat="1" ht="75" x14ac:dyDescent="0.25">
      <c r="A29" s="79"/>
      <c r="B29" s="79"/>
      <c r="C29" s="79"/>
      <c r="D29" s="80" t="s">
        <v>438</v>
      </c>
      <c r="E29" s="80" t="s">
        <v>439</v>
      </c>
      <c r="F29" s="80" t="s">
        <v>445</v>
      </c>
      <c r="G29" s="80" t="s">
        <v>438</v>
      </c>
      <c r="H29" s="80" t="s">
        <v>439</v>
      </c>
      <c r="I29" s="80" t="s">
        <v>441</v>
      </c>
      <c r="J29" s="85" t="s">
        <v>442</v>
      </c>
    </row>
    <row r="30" spans="1:10" s="2" customFormat="1" x14ac:dyDescent="0.25">
      <c r="A30" s="81">
        <v>21</v>
      </c>
      <c r="B30" s="81">
        <v>1000</v>
      </c>
      <c r="C30" s="79"/>
      <c r="D30" s="79">
        <f>1400-B30</f>
        <v>400</v>
      </c>
      <c r="E30" s="79">
        <v>12</v>
      </c>
      <c r="F30" s="82">
        <f>E30*D30*A30</f>
        <v>100800</v>
      </c>
      <c r="G30" s="79">
        <v>0</v>
      </c>
      <c r="H30" s="79">
        <v>0</v>
      </c>
      <c r="I30" s="82">
        <f>H30*G30*A30</f>
        <v>0</v>
      </c>
      <c r="J30" s="82">
        <f>F30+I30</f>
        <v>100800</v>
      </c>
    </row>
    <row r="31" spans="1:10" s="2" customFormat="1" x14ac:dyDescent="0.25">
      <c r="A31" s="81">
        <v>67</v>
      </c>
      <c r="B31" s="81">
        <v>850</v>
      </c>
      <c r="C31" s="79"/>
      <c r="D31" s="79">
        <f>1200-B31</f>
        <v>350</v>
      </c>
      <c r="E31" s="79">
        <v>12</v>
      </c>
      <c r="F31" s="82">
        <f t="shared" ref="F31:F32" si="7">E31*D31*A31</f>
        <v>281400</v>
      </c>
      <c r="G31" s="79">
        <v>0</v>
      </c>
      <c r="H31" s="79">
        <v>0</v>
      </c>
      <c r="I31" s="82">
        <f t="shared" ref="I31:I32" si="8">H31*G31*A31</f>
        <v>0</v>
      </c>
      <c r="J31" s="82">
        <f t="shared" ref="J31:J33" si="9">F31+I31</f>
        <v>281400</v>
      </c>
    </row>
    <row r="32" spans="1:10" s="2" customFormat="1" x14ac:dyDescent="0.25">
      <c r="A32" s="81">
        <v>183</v>
      </c>
      <c r="B32" s="81">
        <v>800</v>
      </c>
      <c r="C32" s="79"/>
      <c r="D32" s="79">
        <f>1200-B32</f>
        <v>400</v>
      </c>
      <c r="E32" s="79">
        <v>12</v>
      </c>
      <c r="F32" s="82">
        <f t="shared" si="7"/>
        <v>878400</v>
      </c>
      <c r="G32" s="79">
        <v>0</v>
      </c>
      <c r="H32" s="79">
        <v>0</v>
      </c>
      <c r="I32" s="82">
        <f t="shared" si="8"/>
        <v>0</v>
      </c>
      <c r="J32" s="82">
        <f t="shared" si="9"/>
        <v>878400</v>
      </c>
    </row>
    <row r="33" spans="1:10" s="2" customFormat="1" x14ac:dyDescent="0.25">
      <c r="A33" s="79"/>
      <c r="B33" s="79"/>
      <c r="C33" s="79"/>
      <c r="D33" s="79"/>
      <c r="E33" s="79"/>
      <c r="F33" s="82">
        <f>F30+F31+F32</f>
        <v>1260600</v>
      </c>
      <c r="G33" s="79"/>
      <c r="H33" s="79"/>
      <c r="I33" s="82">
        <f>I30+I31+I32</f>
        <v>0</v>
      </c>
      <c r="J33" s="83">
        <f t="shared" si="9"/>
        <v>1260600</v>
      </c>
    </row>
    <row r="34" spans="1:10" s="2" customFormat="1" x14ac:dyDescent="0.25">
      <c r="A34" s="79"/>
      <c r="B34" s="79"/>
      <c r="C34" s="79"/>
      <c r="D34" s="79"/>
      <c r="E34" s="79"/>
      <c r="F34" s="79"/>
      <c r="G34" s="79"/>
      <c r="H34" s="79"/>
      <c r="I34" s="79"/>
      <c r="J34" s="79"/>
    </row>
    <row r="35" spans="1:10" s="2" customFormat="1" x14ac:dyDescent="0.25">
      <c r="A35" s="79">
        <v>30</v>
      </c>
      <c r="B35" s="79">
        <v>0</v>
      </c>
      <c r="C35" s="79"/>
      <c r="D35" s="79">
        <v>1200</v>
      </c>
      <c r="E35" s="79">
        <v>12</v>
      </c>
      <c r="F35" s="82">
        <f>A35*D35*E35</f>
        <v>432000</v>
      </c>
      <c r="G35" s="79">
        <v>0</v>
      </c>
      <c r="H35" s="79">
        <v>0</v>
      </c>
      <c r="I35" s="79">
        <v>0</v>
      </c>
      <c r="J35" s="83">
        <f>A35*E35*1200</f>
        <v>432000</v>
      </c>
    </row>
    <row r="36" spans="1:10" s="2" customFormat="1" x14ac:dyDescent="0.25">
      <c r="A36" s="79"/>
      <c r="B36" s="79"/>
      <c r="C36" s="79"/>
      <c r="D36" s="79"/>
      <c r="E36" s="79"/>
      <c r="F36" s="79"/>
      <c r="G36" s="79"/>
      <c r="H36" s="79"/>
      <c r="I36" s="79"/>
      <c r="J36" s="79"/>
    </row>
    <row r="37" spans="1:10" s="2" customFormat="1" x14ac:dyDescent="0.25">
      <c r="A37" s="79"/>
      <c r="B37" s="79"/>
      <c r="C37" s="79"/>
      <c r="D37" s="79"/>
      <c r="E37" s="79"/>
      <c r="F37" s="79"/>
      <c r="G37" s="79"/>
      <c r="H37" s="79"/>
      <c r="I37" s="79"/>
      <c r="J37" s="84">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47" customWidth="1"/>
    <col min="2" max="2" width="11.28515625" style="47" customWidth="1"/>
    <col min="3" max="3" width="69.42578125" style="47" customWidth="1"/>
    <col min="4" max="4" width="25.85546875" style="47" customWidth="1"/>
    <col min="5" max="8" width="18.42578125" style="47" hidden="1" customWidth="1"/>
    <col min="9" max="9" width="15.5703125" style="47" hidden="1" customWidth="1"/>
    <col min="10" max="10" width="15.140625" style="47" hidden="1" customWidth="1"/>
    <col min="11" max="11" width="14.28515625" style="47" hidden="1" customWidth="1"/>
    <col min="12" max="12" width="24" style="47" hidden="1" customWidth="1"/>
    <col min="13" max="14" width="9.140625" style="47"/>
    <col min="15" max="15" width="40.5703125" style="47" customWidth="1"/>
    <col min="16" max="16" width="12.42578125" style="47" bestFit="1" customWidth="1"/>
    <col min="17" max="17" width="13.5703125" style="47" bestFit="1" customWidth="1"/>
    <col min="18" max="18" width="8.85546875" style="47" bestFit="1" customWidth="1"/>
    <col min="19" max="19" width="16.140625" style="47" bestFit="1" customWidth="1"/>
    <col min="20" max="256" width="9.140625" style="47"/>
    <col min="257" max="257" width="4.28515625" style="47" customWidth="1"/>
    <col min="258" max="258" width="11.28515625" style="47" customWidth="1"/>
    <col min="259" max="259" width="69.42578125" style="47" customWidth="1"/>
    <col min="260" max="260" width="25.85546875" style="47" customWidth="1"/>
    <col min="261" max="268" width="0" style="47" hidden="1" customWidth="1"/>
    <col min="269" max="512" width="9.140625" style="47"/>
    <col min="513" max="513" width="4.28515625" style="47" customWidth="1"/>
    <col min="514" max="514" width="11.28515625" style="47" customWidth="1"/>
    <col min="515" max="515" width="69.42578125" style="47" customWidth="1"/>
    <col min="516" max="516" width="25.85546875" style="47" customWidth="1"/>
    <col min="517" max="524" width="0" style="47" hidden="1" customWidth="1"/>
    <col min="525" max="768" width="9.140625" style="47"/>
    <col min="769" max="769" width="4.28515625" style="47" customWidth="1"/>
    <col min="770" max="770" width="11.28515625" style="47" customWidth="1"/>
    <col min="771" max="771" width="69.42578125" style="47" customWidth="1"/>
    <col min="772" max="772" width="25.85546875" style="47" customWidth="1"/>
    <col min="773" max="780" width="0" style="47" hidden="1" customWidth="1"/>
    <col min="781" max="1024" width="9.140625" style="47"/>
    <col min="1025" max="1025" width="4.28515625" style="47" customWidth="1"/>
    <col min="1026" max="1026" width="11.28515625" style="47" customWidth="1"/>
    <col min="1027" max="1027" width="69.42578125" style="47" customWidth="1"/>
    <col min="1028" max="1028" width="25.85546875" style="47" customWidth="1"/>
    <col min="1029" max="1036" width="0" style="47" hidden="1" customWidth="1"/>
    <col min="1037" max="1280" width="9.140625" style="47"/>
    <col min="1281" max="1281" width="4.28515625" style="47" customWidth="1"/>
    <col min="1282" max="1282" width="11.28515625" style="47" customWidth="1"/>
    <col min="1283" max="1283" width="69.42578125" style="47" customWidth="1"/>
    <col min="1284" max="1284" width="25.85546875" style="47" customWidth="1"/>
    <col min="1285" max="1292" width="0" style="47" hidden="1" customWidth="1"/>
    <col min="1293" max="1536" width="9.140625" style="47"/>
    <col min="1537" max="1537" width="4.28515625" style="47" customWidth="1"/>
    <col min="1538" max="1538" width="11.28515625" style="47" customWidth="1"/>
    <col min="1539" max="1539" width="69.42578125" style="47" customWidth="1"/>
    <col min="1540" max="1540" width="25.85546875" style="47" customWidth="1"/>
    <col min="1541" max="1548" width="0" style="47" hidden="1" customWidth="1"/>
    <col min="1549" max="1792" width="9.140625" style="47"/>
    <col min="1793" max="1793" width="4.28515625" style="47" customWidth="1"/>
    <col min="1794" max="1794" width="11.28515625" style="47" customWidth="1"/>
    <col min="1795" max="1795" width="69.42578125" style="47" customWidth="1"/>
    <col min="1796" max="1796" width="25.85546875" style="47" customWidth="1"/>
    <col min="1797" max="1804" width="0" style="47" hidden="1" customWidth="1"/>
    <col min="1805" max="2048" width="9.140625" style="47"/>
    <col min="2049" max="2049" width="4.28515625" style="47" customWidth="1"/>
    <col min="2050" max="2050" width="11.28515625" style="47" customWidth="1"/>
    <col min="2051" max="2051" width="69.42578125" style="47" customWidth="1"/>
    <col min="2052" max="2052" width="25.85546875" style="47" customWidth="1"/>
    <col min="2053" max="2060" width="0" style="47" hidden="1" customWidth="1"/>
    <col min="2061" max="2304" width="9.140625" style="47"/>
    <col min="2305" max="2305" width="4.28515625" style="47" customWidth="1"/>
    <col min="2306" max="2306" width="11.28515625" style="47" customWidth="1"/>
    <col min="2307" max="2307" width="69.42578125" style="47" customWidth="1"/>
    <col min="2308" max="2308" width="25.85546875" style="47" customWidth="1"/>
    <col min="2309" max="2316" width="0" style="47" hidden="1" customWidth="1"/>
    <col min="2317" max="2560" width="9.140625" style="47"/>
    <col min="2561" max="2561" width="4.28515625" style="47" customWidth="1"/>
    <col min="2562" max="2562" width="11.28515625" style="47" customWidth="1"/>
    <col min="2563" max="2563" width="69.42578125" style="47" customWidth="1"/>
    <col min="2564" max="2564" width="25.85546875" style="47" customWidth="1"/>
    <col min="2565" max="2572" width="0" style="47" hidden="1" customWidth="1"/>
    <col min="2573" max="2816" width="9.140625" style="47"/>
    <col min="2817" max="2817" width="4.28515625" style="47" customWidth="1"/>
    <col min="2818" max="2818" width="11.28515625" style="47" customWidth="1"/>
    <col min="2819" max="2819" width="69.42578125" style="47" customWidth="1"/>
    <col min="2820" max="2820" width="25.85546875" style="47" customWidth="1"/>
    <col min="2821" max="2828" width="0" style="47" hidden="1" customWidth="1"/>
    <col min="2829" max="3072" width="9.140625" style="47"/>
    <col min="3073" max="3073" width="4.28515625" style="47" customWidth="1"/>
    <col min="3074" max="3074" width="11.28515625" style="47" customWidth="1"/>
    <col min="3075" max="3075" width="69.42578125" style="47" customWidth="1"/>
    <col min="3076" max="3076" width="25.85546875" style="47" customWidth="1"/>
    <col min="3077" max="3084" width="0" style="47" hidden="1" customWidth="1"/>
    <col min="3085" max="3328" width="9.140625" style="47"/>
    <col min="3329" max="3329" width="4.28515625" style="47" customWidth="1"/>
    <col min="3330" max="3330" width="11.28515625" style="47" customWidth="1"/>
    <col min="3331" max="3331" width="69.42578125" style="47" customWidth="1"/>
    <col min="3332" max="3332" width="25.85546875" style="47" customWidth="1"/>
    <col min="3333" max="3340" width="0" style="47" hidden="1" customWidth="1"/>
    <col min="3341" max="3584" width="9.140625" style="47"/>
    <col min="3585" max="3585" width="4.28515625" style="47" customWidth="1"/>
    <col min="3586" max="3586" width="11.28515625" style="47" customWidth="1"/>
    <col min="3587" max="3587" width="69.42578125" style="47" customWidth="1"/>
    <col min="3588" max="3588" width="25.85546875" style="47" customWidth="1"/>
    <col min="3589" max="3596" width="0" style="47" hidden="1" customWidth="1"/>
    <col min="3597" max="3840" width="9.140625" style="47"/>
    <col min="3841" max="3841" width="4.28515625" style="47" customWidth="1"/>
    <col min="3842" max="3842" width="11.28515625" style="47" customWidth="1"/>
    <col min="3843" max="3843" width="69.42578125" style="47" customWidth="1"/>
    <col min="3844" max="3844" width="25.85546875" style="47" customWidth="1"/>
    <col min="3845" max="3852" width="0" style="47" hidden="1" customWidth="1"/>
    <col min="3853" max="4096" width="9.140625" style="47"/>
    <col min="4097" max="4097" width="4.28515625" style="47" customWidth="1"/>
    <col min="4098" max="4098" width="11.28515625" style="47" customWidth="1"/>
    <col min="4099" max="4099" width="69.42578125" style="47" customWidth="1"/>
    <col min="4100" max="4100" width="25.85546875" style="47" customWidth="1"/>
    <col min="4101" max="4108" width="0" style="47" hidden="1" customWidth="1"/>
    <col min="4109" max="4352" width="9.140625" style="47"/>
    <col min="4353" max="4353" width="4.28515625" style="47" customWidth="1"/>
    <col min="4354" max="4354" width="11.28515625" style="47" customWidth="1"/>
    <col min="4355" max="4355" width="69.42578125" style="47" customWidth="1"/>
    <col min="4356" max="4356" width="25.85546875" style="47" customWidth="1"/>
    <col min="4357" max="4364" width="0" style="47" hidden="1" customWidth="1"/>
    <col min="4365" max="4608" width="9.140625" style="47"/>
    <col min="4609" max="4609" width="4.28515625" style="47" customWidth="1"/>
    <col min="4610" max="4610" width="11.28515625" style="47" customWidth="1"/>
    <col min="4611" max="4611" width="69.42578125" style="47" customWidth="1"/>
    <col min="4612" max="4612" width="25.85546875" style="47" customWidth="1"/>
    <col min="4613" max="4620" width="0" style="47" hidden="1" customWidth="1"/>
    <col min="4621" max="4864" width="9.140625" style="47"/>
    <col min="4865" max="4865" width="4.28515625" style="47" customWidth="1"/>
    <col min="4866" max="4866" width="11.28515625" style="47" customWidth="1"/>
    <col min="4867" max="4867" width="69.42578125" style="47" customWidth="1"/>
    <col min="4868" max="4868" width="25.85546875" style="47" customWidth="1"/>
    <col min="4869" max="4876" width="0" style="47" hidden="1" customWidth="1"/>
    <col min="4877" max="5120" width="9.140625" style="47"/>
    <col min="5121" max="5121" width="4.28515625" style="47" customWidth="1"/>
    <col min="5122" max="5122" width="11.28515625" style="47" customWidth="1"/>
    <col min="5123" max="5123" width="69.42578125" style="47" customWidth="1"/>
    <col min="5124" max="5124" width="25.85546875" style="47" customWidth="1"/>
    <col min="5125" max="5132" width="0" style="47" hidden="1" customWidth="1"/>
    <col min="5133" max="5376" width="9.140625" style="47"/>
    <col min="5377" max="5377" width="4.28515625" style="47" customWidth="1"/>
    <col min="5378" max="5378" width="11.28515625" style="47" customWidth="1"/>
    <col min="5379" max="5379" width="69.42578125" style="47" customWidth="1"/>
    <col min="5380" max="5380" width="25.85546875" style="47" customWidth="1"/>
    <col min="5381" max="5388" width="0" style="47" hidden="1" customWidth="1"/>
    <col min="5389" max="5632" width="9.140625" style="47"/>
    <col min="5633" max="5633" width="4.28515625" style="47" customWidth="1"/>
    <col min="5634" max="5634" width="11.28515625" style="47" customWidth="1"/>
    <col min="5635" max="5635" width="69.42578125" style="47" customWidth="1"/>
    <col min="5636" max="5636" width="25.85546875" style="47" customWidth="1"/>
    <col min="5637" max="5644" width="0" style="47" hidden="1" customWidth="1"/>
    <col min="5645" max="5888" width="9.140625" style="47"/>
    <col min="5889" max="5889" width="4.28515625" style="47" customWidth="1"/>
    <col min="5890" max="5890" width="11.28515625" style="47" customWidth="1"/>
    <col min="5891" max="5891" width="69.42578125" style="47" customWidth="1"/>
    <col min="5892" max="5892" width="25.85546875" style="47" customWidth="1"/>
    <col min="5893" max="5900" width="0" style="47" hidden="1" customWidth="1"/>
    <col min="5901" max="6144" width="9.140625" style="47"/>
    <col min="6145" max="6145" width="4.28515625" style="47" customWidth="1"/>
    <col min="6146" max="6146" width="11.28515625" style="47" customWidth="1"/>
    <col min="6147" max="6147" width="69.42578125" style="47" customWidth="1"/>
    <col min="6148" max="6148" width="25.85546875" style="47" customWidth="1"/>
    <col min="6149" max="6156" width="0" style="47" hidden="1" customWidth="1"/>
    <col min="6157" max="6400" width="9.140625" style="47"/>
    <col min="6401" max="6401" width="4.28515625" style="47" customWidth="1"/>
    <col min="6402" max="6402" width="11.28515625" style="47" customWidth="1"/>
    <col min="6403" max="6403" width="69.42578125" style="47" customWidth="1"/>
    <col min="6404" max="6404" width="25.85546875" style="47" customWidth="1"/>
    <col min="6405" max="6412" width="0" style="47" hidden="1" customWidth="1"/>
    <col min="6413" max="6656" width="9.140625" style="47"/>
    <col min="6657" max="6657" width="4.28515625" style="47" customWidth="1"/>
    <col min="6658" max="6658" width="11.28515625" style="47" customWidth="1"/>
    <col min="6659" max="6659" width="69.42578125" style="47" customWidth="1"/>
    <col min="6660" max="6660" width="25.85546875" style="47" customWidth="1"/>
    <col min="6661" max="6668" width="0" style="47" hidden="1" customWidth="1"/>
    <col min="6669" max="6912" width="9.140625" style="47"/>
    <col min="6913" max="6913" width="4.28515625" style="47" customWidth="1"/>
    <col min="6914" max="6914" width="11.28515625" style="47" customWidth="1"/>
    <col min="6915" max="6915" width="69.42578125" style="47" customWidth="1"/>
    <col min="6916" max="6916" width="25.85546875" style="47" customWidth="1"/>
    <col min="6917" max="6924" width="0" style="47" hidden="1" customWidth="1"/>
    <col min="6925" max="7168" width="9.140625" style="47"/>
    <col min="7169" max="7169" width="4.28515625" style="47" customWidth="1"/>
    <col min="7170" max="7170" width="11.28515625" style="47" customWidth="1"/>
    <col min="7171" max="7171" width="69.42578125" style="47" customWidth="1"/>
    <col min="7172" max="7172" width="25.85546875" style="47" customWidth="1"/>
    <col min="7173" max="7180" width="0" style="47" hidden="1" customWidth="1"/>
    <col min="7181" max="7424" width="9.140625" style="47"/>
    <col min="7425" max="7425" width="4.28515625" style="47" customWidth="1"/>
    <col min="7426" max="7426" width="11.28515625" style="47" customWidth="1"/>
    <col min="7427" max="7427" width="69.42578125" style="47" customWidth="1"/>
    <col min="7428" max="7428" width="25.85546875" style="47" customWidth="1"/>
    <col min="7429" max="7436" width="0" style="47" hidden="1" customWidth="1"/>
    <col min="7437" max="7680" width="9.140625" style="47"/>
    <col min="7681" max="7681" width="4.28515625" style="47" customWidth="1"/>
    <col min="7682" max="7682" width="11.28515625" style="47" customWidth="1"/>
    <col min="7683" max="7683" width="69.42578125" style="47" customWidth="1"/>
    <col min="7684" max="7684" width="25.85546875" style="47" customWidth="1"/>
    <col min="7685" max="7692" width="0" style="47" hidden="1" customWidth="1"/>
    <col min="7693" max="7936" width="9.140625" style="47"/>
    <col min="7937" max="7937" width="4.28515625" style="47" customWidth="1"/>
    <col min="7938" max="7938" width="11.28515625" style="47" customWidth="1"/>
    <col min="7939" max="7939" width="69.42578125" style="47" customWidth="1"/>
    <col min="7940" max="7940" width="25.85546875" style="47" customWidth="1"/>
    <col min="7941" max="7948" width="0" style="47" hidden="1" customWidth="1"/>
    <col min="7949" max="8192" width="9.140625" style="47"/>
    <col min="8193" max="8193" width="4.28515625" style="47" customWidth="1"/>
    <col min="8194" max="8194" width="11.28515625" style="47" customWidth="1"/>
    <col min="8195" max="8195" width="69.42578125" style="47" customWidth="1"/>
    <col min="8196" max="8196" width="25.85546875" style="47" customWidth="1"/>
    <col min="8197" max="8204" width="0" style="47" hidden="1" customWidth="1"/>
    <col min="8205" max="8448" width="9.140625" style="47"/>
    <col min="8449" max="8449" width="4.28515625" style="47" customWidth="1"/>
    <col min="8450" max="8450" width="11.28515625" style="47" customWidth="1"/>
    <col min="8451" max="8451" width="69.42578125" style="47" customWidth="1"/>
    <col min="8452" max="8452" width="25.85546875" style="47" customWidth="1"/>
    <col min="8453" max="8460" width="0" style="47" hidden="1" customWidth="1"/>
    <col min="8461" max="8704" width="9.140625" style="47"/>
    <col min="8705" max="8705" width="4.28515625" style="47" customWidth="1"/>
    <col min="8706" max="8706" width="11.28515625" style="47" customWidth="1"/>
    <col min="8707" max="8707" width="69.42578125" style="47" customWidth="1"/>
    <col min="8708" max="8708" width="25.85546875" style="47" customWidth="1"/>
    <col min="8709" max="8716" width="0" style="47" hidden="1" customWidth="1"/>
    <col min="8717" max="8960" width="9.140625" style="47"/>
    <col min="8961" max="8961" width="4.28515625" style="47" customWidth="1"/>
    <col min="8962" max="8962" width="11.28515625" style="47" customWidth="1"/>
    <col min="8963" max="8963" width="69.42578125" style="47" customWidth="1"/>
    <col min="8964" max="8964" width="25.85546875" style="47" customWidth="1"/>
    <col min="8965" max="8972" width="0" style="47" hidden="1" customWidth="1"/>
    <col min="8973" max="9216" width="9.140625" style="47"/>
    <col min="9217" max="9217" width="4.28515625" style="47" customWidth="1"/>
    <col min="9218" max="9218" width="11.28515625" style="47" customWidth="1"/>
    <col min="9219" max="9219" width="69.42578125" style="47" customWidth="1"/>
    <col min="9220" max="9220" width="25.85546875" style="47" customWidth="1"/>
    <col min="9221" max="9228" width="0" style="47" hidden="1" customWidth="1"/>
    <col min="9229" max="9472" width="9.140625" style="47"/>
    <col min="9473" max="9473" width="4.28515625" style="47" customWidth="1"/>
    <col min="9474" max="9474" width="11.28515625" style="47" customWidth="1"/>
    <col min="9475" max="9475" width="69.42578125" style="47" customWidth="1"/>
    <col min="9476" max="9476" width="25.85546875" style="47" customWidth="1"/>
    <col min="9477" max="9484" width="0" style="47" hidden="1" customWidth="1"/>
    <col min="9485" max="9728" width="9.140625" style="47"/>
    <col min="9729" max="9729" width="4.28515625" style="47" customWidth="1"/>
    <col min="9730" max="9730" width="11.28515625" style="47" customWidth="1"/>
    <col min="9731" max="9731" width="69.42578125" style="47" customWidth="1"/>
    <col min="9732" max="9732" width="25.85546875" style="47" customWidth="1"/>
    <col min="9733" max="9740" width="0" style="47" hidden="1" customWidth="1"/>
    <col min="9741" max="9984" width="9.140625" style="47"/>
    <col min="9985" max="9985" width="4.28515625" style="47" customWidth="1"/>
    <col min="9986" max="9986" width="11.28515625" style="47" customWidth="1"/>
    <col min="9987" max="9987" width="69.42578125" style="47" customWidth="1"/>
    <col min="9988" max="9988" width="25.85546875" style="47" customWidth="1"/>
    <col min="9989" max="9996" width="0" style="47" hidden="1" customWidth="1"/>
    <col min="9997" max="10240" width="9.140625" style="47"/>
    <col min="10241" max="10241" width="4.28515625" style="47" customWidth="1"/>
    <col min="10242" max="10242" width="11.28515625" style="47" customWidth="1"/>
    <col min="10243" max="10243" width="69.42578125" style="47" customWidth="1"/>
    <col min="10244" max="10244" width="25.85546875" style="47" customWidth="1"/>
    <col min="10245" max="10252" width="0" style="47" hidden="1" customWidth="1"/>
    <col min="10253" max="10496" width="9.140625" style="47"/>
    <col min="10497" max="10497" width="4.28515625" style="47" customWidth="1"/>
    <col min="10498" max="10498" width="11.28515625" style="47" customWidth="1"/>
    <col min="10499" max="10499" width="69.42578125" style="47" customWidth="1"/>
    <col min="10500" max="10500" width="25.85546875" style="47" customWidth="1"/>
    <col min="10501" max="10508" width="0" style="47" hidden="1" customWidth="1"/>
    <col min="10509" max="10752" width="9.140625" style="47"/>
    <col min="10753" max="10753" width="4.28515625" style="47" customWidth="1"/>
    <col min="10754" max="10754" width="11.28515625" style="47" customWidth="1"/>
    <col min="10755" max="10755" width="69.42578125" style="47" customWidth="1"/>
    <col min="10756" max="10756" width="25.85546875" style="47" customWidth="1"/>
    <col min="10757" max="10764" width="0" style="47" hidden="1" customWidth="1"/>
    <col min="10765" max="11008" width="9.140625" style="47"/>
    <col min="11009" max="11009" width="4.28515625" style="47" customWidth="1"/>
    <col min="11010" max="11010" width="11.28515625" style="47" customWidth="1"/>
    <col min="11011" max="11011" width="69.42578125" style="47" customWidth="1"/>
    <col min="11012" max="11012" width="25.85546875" style="47" customWidth="1"/>
    <col min="11013" max="11020" width="0" style="47" hidden="1" customWidth="1"/>
    <col min="11021" max="11264" width="9.140625" style="47"/>
    <col min="11265" max="11265" width="4.28515625" style="47" customWidth="1"/>
    <col min="11266" max="11266" width="11.28515625" style="47" customWidth="1"/>
    <col min="11267" max="11267" width="69.42578125" style="47" customWidth="1"/>
    <col min="11268" max="11268" width="25.85546875" style="47" customWidth="1"/>
    <col min="11269" max="11276" width="0" style="47" hidden="1" customWidth="1"/>
    <col min="11277" max="11520" width="9.140625" style="47"/>
    <col min="11521" max="11521" width="4.28515625" style="47" customWidth="1"/>
    <col min="11522" max="11522" width="11.28515625" style="47" customWidth="1"/>
    <col min="11523" max="11523" width="69.42578125" style="47" customWidth="1"/>
    <col min="11524" max="11524" width="25.85546875" style="47" customWidth="1"/>
    <col min="11525" max="11532" width="0" style="47" hidden="1" customWidth="1"/>
    <col min="11533" max="11776" width="9.140625" style="47"/>
    <col min="11777" max="11777" width="4.28515625" style="47" customWidth="1"/>
    <col min="11778" max="11778" width="11.28515625" style="47" customWidth="1"/>
    <col min="11779" max="11779" width="69.42578125" style="47" customWidth="1"/>
    <col min="11780" max="11780" width="25.85546875" style="47" customWidth="1"/>
    <col min="11781" max="11788" width="0" style="47" hidden="1" customWidth="1"/>
    <col min="11789" max="12032" width="9.140625" style="47"/>
    <col min="12033" max="12033" width="4.28515625" style="47" customWidth="1"/>
    <col min="12034" max="12034" width="11.28515625" style="47" customWidth="1"/>
    <col min="12035" max="12035" width="69.42578125" style="47" customWidth="1"/>
    <col min="12036" max="12036" width="25.85546875" style="47" customWidth="1"/>
    <col min="12037" max="12044" width="0" style="47" hidden="1" customWidth="1"/>
    <col min="12045" max="12288" width="9.140625" style="47"/>
    <col min="12289" max="12289" width="4.28515625" style="47" customWidth="1"/>
    <col min="12290" max="12290" width="11.28515625" style="47" customWidth="1"/>
    <col min="12291" max="12291" width="69.42578125" style="47" customWidth="1"/>
    <col min="12292" max="12292" width="25.85546875" style="47" customWidth="1"/>
    <col min="12293" max="12300" width="0" style="47" hidden="1" customWidth="1"/>
    <col min="12301" max="12544" width="9.140625" style="47"/>
    <col min="12545" max="12545" width="4.28515625" style="47" customWidth="1"/>
    <col min="12546" max="12546" width="11.28515625" style="47" customWidth="1"/>
    <col min="12547" max="12547" width="69.42578125" style="47" customWidth="1"/>
    <col min="12548" max="12548" width="25.85546875" style="47" customWidth="1"/>
    <col min="12549" max="12556" width="0" style="47" hidden="1" customWidth="1"/>
    <col min="12557" max="12800" width="9.140625" style="47"/>
    <col min="12801" max="12801" width="4.28515625" style="47" customWidth="1"/>
    <col min="12802" max="12802" width="11.28515625" style="47" customWidth="1"/>
    <col min="12803" max="12803" width="69.42578125" style="47" customWidth="1"/>
    <col min="12804" max="12804" width="25.85546875" style="47" customWidth="1"/>
    <col min="12805" max="12812" width="0" style="47" hidden="1" customWidth="1"/>
    <col min="12813" max="13056" width="9.140625" style="47"/>
    <col min="13057" max="13057" width="4.28515625" style="47" customWidth="1"/>
    <col min="13058" max="13058" width="11.28515625" style="47" customWidth="1"/>
    <col min="13059" max="13059" width="69.42578125" style="47" customWidth="1"/>
    <col min="13060" max="13060" width="25.85546875" style="47" customWidth="1"/>
    <col min="13061" max="13068" width="0" style="47" hidden="1" customWidth="1"/>
    <col min="13069" max="13312" width="9.140625" style="47"/>
    <col min="13313" max="13313" width="4.28515625" style="47" customWidth="1"/>
    <col min="13314" max="13314" width="11.28515625" style="47" customWidth="1"/>
    <col min="13315" max="13315" width="69.42578125" style="47" customWidth="1"/>
    <col min="13316" max="13316" width="25.85546875" style="47" customWidth="1"/>
    <col min="13317" max="13324" width="0" style="47" hidden="1" customWidth="1"/>
    <col min="13325" max="13568" width="9.140625" style="47"/>
    <col min="13569" max="13569" width="4.28515625" style="47" customWidth="1"/>
    <col min="13570" max="13570" width="11.28515625" style="47" customWidth="1"/>
    <col min="13571" max="13571" width="69.42578125" style="47" customWidth="1"/>
    <col min="13572" max="13572" width="25.85546875" style="47" customWidth="1"/>
    <col min="13573" max="13580" width="0" style="47" hidden="1" customWidth="1"/>
    <col min="13581" max="13824" width="9.140625" style="47"/>
    <col min="13825" max="13825" width="4.28515625" style="47" customWidth="1"/>
    <col min="13826" max="13826" width="11.28515625" style="47" customWidth="1"/>
    <col min="13827" max="13827" width="69.42578125" style="47" customWidth="1"/>
    <col min="13828" max="13828" width="25.85546875" style="47" customWidth="1"/>
    <col min="13829" max="13836" width="0" style="47" hidden="1" customWidth="1"/>
    <col min="13837" max="14080" width="9.140625" style="47"/>
    <col min="14081" max="14081" width="4.28515625" style="47" customWidth="1"/>
    <col min="14082" max="14082" width="11.28515625" style="47" customWidth="1"/>
    <col min="14083" max="14083" width="69.42578125" style="47" customWidth="1"/>
    <col min="14084" max="14084" width="25.85546875" style="47" customWidth="1"/>
    <col min="14085" max="14092" width="0" style="47" hidden="1" customWidth="1"/>
    <col min="14093" max="14336" width="9.140625" style="47"/>
    <col min="14337" max="14337" width="4.28515625" style="47" customWidth="1"/>
    <col min="14338" max="14338" width="11.28515625" style="47" customWidth="1"/>
    <col min="14339" max="14339" width="69.42578125" style="47" customWidth="1"/>
    <col min="14340" max="14340" width="25.85546875" style="47" customWidth="1"/>
    <col min="14341" max="14348" width="0" style="47" hidden="1" customWidth="1"/>
    <col min="14349" max="14592" width="9.140625" style="47"/>
    <col min="14593" max="14593" width="4.28515625" style="47" customWidth="1"/>
    <col min="14594" max="14594" width="11.28515625" style="47" customWidth="1"/>
    <col min="14595" max="14595" width="69.42578125" style="47" customWidth="1"/>
    <col min="14596" max="14596" width="25.85546875" style="47" customWidth="1"/>
    <col min="14597" max="14604" width="0" style="47" hidden="1" customWidth="1"/>
    <col min="14605" max="14848" width="9.140625" style="47"/>
    <col min="14849" max="14849" width="4.28515625" style="47" customWidth="1"/>
    <col min="14850" max="14850" width="11.28515625" style="47" customWidth="1"/>
    <col min="14851" max="14851" width="69.42578125" style="47" customWidth="1"/>
    <col min="14852" max="14852" width="25.85546875" style="47" customWidth="1"/>
    <col min="14853" max="14860" width="0" style="47" hidden="1" customWidth="1"/>
    <col min="14861" max="15104" width="9.140625" style="47"/>
    <col min="15105" max="15105" width="4.28515625" style="47" customWidth="1"/>
    <col min="15106" max="15106" width="11.28515625" style="47" customWidth="1"/>
    <col min="15107" max="15107" width="69.42578125" style="47" customWidth="1"/>
    <col min="15108" max="15108" width="25.85546875" style="47" customWidth="1"/>
    <col min="15109" max="15116" width="0" style="47" hidden="1" customWidth="1"/>
    <col min="15117" max="15360" width="9.140625" style="47"/>
    <col min="15361" max="15361" width="4.28515625" style="47" customWidth="1"/>
    <col min="15362" max="15362" width="11.28515625" style="47" customWidth="1"/>
    <col min="15363" max="15363" width="69.42578125" style="47" customWidth="1"/>
    <col min="15364" max="15364" width="25.85546875" style="47" customWidth="1"/>
    <col min="15365" max="15372" width="0" style="47" hidden="1" customWidth="1"/>
    <col min="15373" max="15616" width="9.140625" style="47"/>
    <col min="15617" max="15617" width="4.28515625" style="47" customWidth="1"/>
    <col min="15618" max="15618" width="11.28515625" style="47" customWidth="1"/>
    <col min="15619" max="15619" width="69.42578125" style="47" customWidth="1"/>
    <col min="15620" max="15620" width="25.85546875" style="47" customWidth="1"/>
    <col min="15621" max="15628" width="0" style="47" hidden="1" customWidth="1"/>
    <col min="15629" max="15872" width="9.140625" style="47"/>
    <col min="15873" max="15873" width="4.28515625" style="47" customWidth="1"/>
    <col min="15874" max="15874" width="11.28515625" style="47" customWidth="1"/>
    <col min="15875" max="15875" width="69.42578125" style="47" customWidth="1"/>
    <col min="15876" max="15876" width="25.85546875" style="47" customWidth="1"/>
    <col min="15877" max="15884" width="0" style="47" hidden="1" customWidth="1"/>
    <col min="15885" max="16128" width="9.140625" style="47"/>
    <col min="16129" max="16129" width="4.28515625" style="47" customWidth="1"/>
    <col min="16130" max="16130" width="11.28515625" style="47" customWidth="1"/>
    <col min="16131" max="16131" width="69.42578125" style="47" customWidth="1"/>
    <col min="16132" max="16132" width="25.85546875" style="47" customWidth="1"/>
    <col min="16133" max="16140" width="0" style="47" hidden="1" customWidth="1"/>
    <col min="16141" max="16384" width="9.140625" style="47"/>
  </cols>
  <sheetData>
    <row r="2" spans="2:19" s="44" customFormat="1" ht="15.75" x14ac:dyDescent="0.25">
      <c r="B2" s="306" t="s">
        <v>237</v>
      </c>
      <c r="C2" s="306"/>
      <c r="D2" s="306"/>
      <c r="E2" s="306"/>
      <c r="F2" s="306"/>
      <c r="G2" s="306"/>
      <c r="H2" s="306"/>
      <c r="I2" s="306"/>
      <c r="J2" s="306"/>
      <c r="K2" s="306"/>
      <c r="L2" s="306"/>
    </row>
    <row r="3" spans="2:19" s="44" customFormat="1" ht="15.75" x14ac:dyDescent="0.25">
      <c r="B3" s="308" t="s">
        <v>238</v>
      </c>
      <c r="C3" s="308"/>
      <c r="D3" s="308"/>
      <c r="E3" s="308"/>
      <c r="F3" s="308"/>
      <c r="G3" s="308"/>
      <c r="H3" s="308"/>
      <c r="I3" s="308"/>
      <c r="J3" s="308"/>
      <c r="K3" s="308"/>
      <c r="L3" s="308"/>
    </row>
    <row r="4" spans="2:19" s="44" customFormat="1" ht="15.75" x14ac:dyDescent="0.25">
      <c r="C4" s="309"/>
      <c r="D4" s="309"/>
      <c r="E4" s="309"/>
      <c r="F4" s="309"/>
      <c r="G4" s="309"/>
      <c r="H4" s="309"/>
      <c r="I4" s="309"/>
      <c r="J4" s="309"/>
      <c r="K4" s="309"/>
      <c r="L4" s="309"/>
    </row>
    <row r="5" spans="2:19" s="45" customFormat="1" x14ac:dyDescent="0.25">
      <c r="B5" s="310" t="s">
        <v>215</v>
      </c>
      <c r="C5" s="310" t="s">
        <v>1</v>
      </c>
      <c r="D5" s="310" t="s">
        <v>239</v>
      </c>
      <c r="E5" s="310" t="s">
        <v>240</v>
      </c>
      <c r="F5" s="310"/>
      <c r="G5" s="310"/>
      <c r="H5" s="310" t="s">
        <v>241</v>
      </c>
      <c r="I5" s="310" t="s">
        <v>240</v>
      </c>
      <c r="J5" s="310"/>
      <c r="K5" s="310"/>
      <c r="L5" s="311" t="s">
        <v>242</v>
      </c>
    </row>
    <row r="6" spans="2:19" s="45" customFormat="1" x14ac:dyDescent="0.25">
      <c r="B6" s="310"/>
      <c r="C6" s="310"/>
      <c r="D6" s="310"/>
      <c r="E6" s="46" t="s">
        <v>243</v>
      </c>
      <c r="F6" s="46" t="s">
        <v>244</v>
      </c>
      <c r="G6" s="46" t="s">
        <v>245</v>
      </c>
      <c r="H6" s="310"/>
      <c r="I6" s="46" t="s">
        <v>243</v>
      </c>
      <c r="J6" s="46" t="s">
        <v>244</v>
      </c>
      <c r="K6" s="46" t="s">
        <v>245</v>
      </c>
      <c r="L6" s="311"/>
    </row>
    <row r="7" spans="2:19" ht="36" x14ac:dyDescent="0.25">
      <c r="B7" s="48"/>
      <c r="C7" s="48" t="s">
        <v>422</v>
      </c>
      <c r="D7" s="76">
        <f>D8+D9+D10+D11+D12+D13+D14+D15+D16+D17+D18</f>
        <v>20000000</v>
      </c>
      <c r="E7" s="76"/>
      <c r="F7" s="76"/>
      <c r="G7" s="76"/>
      <c r="H7" s="76"/>
      <c r="I7" s="76"/>
      <c r="J7" s="76"/>
      <c r="K7" s="76"/>
      <c r="L7" s="48"/>
      <c r="O7" s="259" t="s">
        <v>601</v>
      </c>
      <c r="P7" s="256"/>
      <c r="Q7" s="256"/>
      <c r="R7" s="256"/>
      <c r="S7" s="256"/>
    </row>
    <row r="8" spans="2:19" ht="18" hidden="1" x14ac:dyDescent="0.25">
      <c r="B8" s="52"/>
      <c r="C8" s="70" t="s">
        <v>397</v>
      </c>
      <c r="D8" s="71"/>
      <c r="E8" s="71"/>
      <c r="F8" s="71"/>
      <c r="G8" s="71"/>
      <c r="H8" s="71"/>
      <c r="I8" s="71"/>
      <c r="J8" s="71"/>
      <c r="K8" s="71"/>
      <c r="L8" s="52"/>
      <c r="O8" s="256"/>
      <c r="P8" s="256"/>
      <c r="Q8" s="256"/>
      <c r="R8" s="256"/>
      <c r="S8" s="256"/>
    </row>
    <row r="9" spans="2:19" ht="72" x14ac:dyDescent="0.25">
      <c r="B9" s="52"/>
      <c r="C9" s="70" t="s">
        <v>423</v>
      </c>
      <c r="D9" s="71">
        <v>500000</v>
      </c>
      <c r="E9" s="71"/>
      <c r="F9" s="71"/>
      <c r="G9" s="71"/>
      <c r="H9" s="71"/>
      <c r="I9" s="71"/>
      <c r="J9" s="71"/>
      <c r="K9" s="71"/>
      <c r="L9" s="52"/>
      <c r="O9" s="256" t="s">
        <v>595</v>
      </c>
      <c r="P9" s="257">
        <v>59000</v>
      </c>
      <c r="Q9" s="257">
        <f>P9*2.96</f>
        <v>174640</v>
      </c>
      <c r="R9" s="257">
        <v>65</v>
      </c>
      <c r="S9" s="257">
        <f>Q9*R9</f>
        <v>11351600</v>
      </c>
    </row>
    <row r="10" spans="2:19" ht="36" x14ac:dyDescent="0.25">
      <c r="B10" s="52"/>
      <c r="C10" s="70" t="s">
        <v>424</v>
      </c>
      <c r="D10" s="71">
        <v>1900000</v>
      </c>
      <c r="E10" s="71"/>
      <c r="F10" s="71"/>
      <c r="G10" s="71"/>
      <c r="H10" s="71"/>
      <c r="I10" s="71"/>
      <c r="J10" s="71"/>
      <c r="K10" s="71"/>
      <c r="L10" s="52"/>
      <c r="O10" s="256" t="s">
        <v>596</v>
      </c>
      <c r="P10" s="256">
        <v>8500</v>
      </c>
      <c r="Q10" s="257">
        <f>P10*2.96</f>
        <v>25160</v>
      </c>
      <c r="R10" s="256">
        <v>20</v>
      </c>
      <c r="S10" s="257">
        <f>Q10*R10</f>
        <v>503200</v>
      </c>
    </row>
    <row r="11" spans="2:19" ht="36" x14ac:dyDescent="0.25">
      <c r="B11" s="48"/>
      <c r="C11" s="70" t="s">
        <v>425</v>
      </c>
      <c r="D11" s="76">
        <v>500000</v>
      </c>
      <c r="E11" s="76"/>
      <c r="F11" s="76"/>
      <c r="G11" s="76"/>
      <c r="H11" s="76"/>
      <c r="I11" s="76"/>
      <c r="J11" s="76"/>
      <c r="K11" s="76"/>
      <c r="L11" s="48"/>
      <c r="O11" s="256" t="s">
        <v>597</v>
      </c>
      <c r="P11" s="256"/>
      <c r="Q11" s="257"/>
      <c r="R11" s="256"/>
      <c r="S11" s="257">
        <v>2775000</v>
      </c>
    </row>
    <row r="12" spans="2:19" ht="54" x14ac:dyDescent="0.25">
      <c r="B12" s="52"/>
      <c r="C12" s="70" t="s">
        <v>426</v>
      </c>
      <c r="D12" s="71">
        <v>2500000</v>
      </c>
      <c r="E12" s="71"/>
      <c r="F12" s="71"/>
      <c r="G12" s="71"/>
      <c r="H12" s="71"/>
      <c r="I12" s="71"/>
      <c r="J12" s="71"/>
      <c r="K12" s="71"/>
      <c r="L12" s="52"/>
      <c r="O12" s="256" t="s">
        <v>598</v>
      </c>
      <c r="P12" s="256"/>
      <c r="Q12" s="256"/>
      <c r="R12" s="256"/>
      <c r="S12" s="257">
        <v>10000000</v>
      </c>
    </row>
    <row r="13" spans="2:19" ht="54" x14ac:dyDescent="0.25">
      <c r="B13" s="52"/>
      <c r="C13" s="70" t="s">
        <v>427</v>
      </c>
      <c r="D13" s="71">
        <v>1500000</v>
      </c>
      <c r="E13" s="71"/>
      <c r="F13" s="71"/>
      <c r="G13" s="71"/>
      <c r="H13" s="71"/>
      <c r="I13" s="71"/>
      <c r="J13" s="71"/>
      <c r="K13" s="71"/>
      <c r="L13" s="52"/>
      <c r="O13" s="256" t="s">
        <v>599</v>
      </c>
      <c r="P13" s="256"/>
      <c r="Q13" s="256"/>
      <c r="R13" s="256"/>
      <c r="S13" s="257">
        <v>500000</v>
      </c>
    </row>
    <row r="14" spans="2:19" ht="54" x14ac:dyDescent="0.25">
      <c r="B14" s="52"/>
      <c r="C14" s="70" t="s">
        <v>428</v>
      </c>
      <c r="D14" s="71">
        <v>8000000</v>
      </c>
      <c r="E14" s="71"/>
      <c r="F14" s="71"/>
      <c r="G14" s="71"/>
      <c r="H14" s="71"/>
      <c r="I14" s="71"/>
      <c r="J14" s="71"/>
      <c r="K14" s="71"/>
      <c r="L14" s="52"/>
      <c r="O14" s="256" t="s">
        <v>600</v>
      </c>
      <c r="P14" s="256"/>
      <c r="Q14" s="256"/>
      <c r="R14" s="256"/>
      <c r="S14" s="257">
        <v>3843000</v>
      </c>
    </row>
    <row r="15" spans="2:19" ht="18" x14ac:dyDescent="0.4">
      <c r="B15" s="48"/>
      <c r="C15" s="70" t="s">
        <v>429</v>
      </c>
      <c r="D15" s="76">
        <v>5000000</v>
      </c>
      <c r="E15" s="76"/>
      <c r="F15" s="76"/>
      <c r="G15" s="76"/>
      <c r="H15" s="76"/>
      <c r="I15" s="76"/>
      <c r="J15" s="76"/>
      <c r="K15" s="76"/>
      <c r="L15" s="48"/>
      <c r="O15" s="256"/>
      <c r="P15" s="256"/>
      <c r="Q15" s="256"/>
      <c r="R15" s="256"/>
      <c r="S15" s="258">
        <f>SUM(S9:S14)</f>
        <v>28972800</v>
      </c>
    </row>
    <row r="16" spans="2:19" ht="18" hidden="1" x14ac:dyDescent="0.25">
      <c r="B16" s="52"/>
      <c r="C16" s="70" t="s">
        <v>397</v>
      </c>
      <c r="D16" s="71"/>
      <c r="E16" s="71"/>
      <c r="F16" s="71"/>
      <c r="G16" s="71"/>
      <c r="H16" s="71"/>
      <c r="I16" s="71"/>
      <c r="J16" s="71"/>
      <c r="K16" s="71"/>
      <c r="L16" s="52"/>
      <c r="O16" s="256"/>
      <c r="P16" s="256"/>
      <c r="Q16" s="256"/>
      <c r="R16" s="256"/>
      <c r="S16" s="256"/>
    </row>
    <row r="17" spans="2:12" ht="18" hidden="1" x14ac:dyDescent="0.25">
      <c r="B17" s="52"/>
      <c r="C17" s="70" t="s">
        <v>398</v>
      </c>
      <c r="D17" s="71"/>
      <c r="E17" s="71"/>
      <c r="F17" s="71"/>
      <c r="G17" s="71"/>
      <c r="H17" s="71"/>
      <c r="I17" s="71"/>
      <c r="J17" s="71"/>
      <c r="K17" s="71"/>
      <c r="L17" s="52"/>
    </row>
    <row r="18" spans="2:12" ht="18" x14ac:dyDescent="0.25">
      <c r="B18" s="52"/>
      <c r="C18" s="70" t="s">
        <v>430</v>
      </c>
      <c r="D18" s="71">
        <v>100000</v>
      </c>
      <c r="E18" s="71"/>
      <c r="F18" s="71"/>
      <c r="G18" s="71"/>
      <c r="H18" s="71"/>
      <c r="I18" s="71"/>
      <c r="J18" s="71"/>
      <c r="K18" s="71"/>
      <c r="L18" s="52"/>
    </row>
    <row r="19" spans="2:12" ht="18" x14ac:dyDescent="0.25">
      <c r="B19" s="48"/>
      <c r="C19" s="48"/>
      <c r="D19" s="76"/>
      <c r="E19" s="76"/>
      <c r="F19" s="76"/>
      <c r="G19" s="76"/>
      <c r="H19" s="76"/>
      <c r="I19" s="76"/>
      <c r="J19" s="76"/>
      <c r="K19" s="76"/>
      <c r="L19" s="48"/>
    </row>
    <row r="20" spans="2:12" ht="18" x14ac:dyDescent="0.25">
      <c r="B20" s="52"/>
      <c r="C20" s="70"/>
      <c r="D20" s="71"/>
      <c r="E20" s="71"/>
      <c r="F20" s="71"/>
      <c r="G20" s="71"/>
      <c r="H20" s="71"/>
      <c r="I20" s="71"/>
      <c r="J20" s="71"/>
      <c r="K20" s="71"/>
      <c r="L20" s="52"/>
    </row>
    <row r="21" spans="2:12" ht="18" x14ac:dyDescent="0.25">
      <c r="B21" s="52"/>
      <c r="C21" s="70"/>
      <c r="D21" s="71"/>
      <c r="E21" s="71"/>
      <c r="F21" s="71"/>
      <c r="G21" s="71"/>
      <c r="H21" s="71"/>
      <c r="I21" s="71"/>
      <c r="J21" s="71"/>
      <c r="K21" s="71"/>
      <c r="L21" s="52"/>
    </row>
    <row r="22" spans="2:12" ht="18" x14ac:dyDescent="0.25">
      <c r="B22" s="52"/>
      <c r="C22" s="70"/>
      <c r="D22" s="71"/>
      <c r="E22" s="71"/>
      <c r="F22" s="71"/>
      <c r="G22" s="71"/>
      <c r="H22" s="71"/>
      <c r="I22" s="71"/>
      <c r="J22" s="71"/>
      <c r="K22" s="71"/>
      <c r="L22" s="52"/>
    </row>
    <row r="23" spans="2:12" x14ac:dyDescent="0.25">
      <c r="B23" s="44"/>
      <c r="C23" s="44"/>
      <c r="D23" s="44"/>
      <c r="E23" s="44"/>
      <c r="F23" s="44"/>
      <c r="G23" s="44"/>
      <c r="H23" s="44"/>
      <c r="I23" s="44"/>
      <c r="J23" s="44"/>
      <c r="K23" s="44"/>
    </row>
    <row r="24" spans="2:12" ht="15.75" x14ac:dyDescent="0.25">
      <c r="B24" s="306"/>
      <c r="C24" s="306"/>
      <c r="D24" s="44"/>
      <c r="E24" s="44"/>
      <c r="F24" s="44"/>
      <c r="G24" s="44"/>
      <c r="H24" s="44"/>
      <c r="I24" s="44"/>
      <c r="J24" s="44"/>
      <c r="K24" s="44"/>
    </row>
    <row r="25" spans="2:12" x14ac:dyDescent="0.25">
      <c r="B25" s="44"/>
      <c r="C25" s="44"/>
      <c r="D25" s="44"/>
      <c r="E25" s="44"/>
      <c r="F25" s="44"/>
      <c r="G25" s="44"/>
      <c r="H25" s="44"/>
      <c r="I25" s="44"/>
      <c r="J25" s="44"/>
      <c r="K25" s="44"/>
    </row>
    <row r="26" spans="2:12" x14ac:dyDescent="0.25">
      <c r="B26" s="307"/>
      <c r="C26" s="307"/>
      <c r="D26" s="44"/>
      <c r="E26" s="44"/>
      <c r="F26" s="44"/>
      <c r="G26" s="44"/>
      <c r="H26" s="44"/>
      <c r="I26" s="44"/>
      <c r="J26" s="44"/>
      <c r="K26" s="44"/>
    </row>
    <row r="27" spans="2:12" x14ac:dyDescent="0.25">
      <c r="B27" s="44"/>
      <c r="C27" s="44"/>
      <c r="D27" s="44"/>
      <c r="E27" s="44"/>
      <c r="F27" s="44"/>
      <c r="G27" s="44"/>
      <c r="H27" s="44"/>
      <c r="I27" s="44"/>
      <c r="J27" s="44"/>
      <c r="K27" s="44"/>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47" customWidth="1"/>
    <col min="2" max="2" width="11.28515625" style="47" customWidth="1"/>
    <col min="3" max="3" width="69.42578125" style="47" customWidth="1"/>
    <col min="4" max="8" width="18.42578125" style="47" customWidth="1"/>
    <col min="9" max="9" width="15.5703125" style="47" customWidth="1"/>
    <col min="10" max="10" width="15.140625" style="47" customWidth="1"/>
    <col min="11" max="11" width="14.28515625" style="47" customWidth="1"/>
    <col min="12" max="12" width="72.5703125" style="47" customWidth="1"/>
    <col min="13" max="13" width="22.140625" style="47" customWidth="1"/>
    <col min="14" max="256" width="9.140625" style="47"/>
    <col min="257" max="257" width="4.28515625" style="47" customWidth="1"/>
    <col min="258" max="258" width="11.28515625" style="47" customWidth="1"/>
    <col min="259" max="259" width="69.42578125" style="47" customWidth="1"/>
    <col min="260" max="264" width="18.42578125" style="47" customWidth="1"/>
    <col min="265" max="265" width="15.5703125" style="47" customWidth="1"/>
    <col min="266" max="266" width="15.140625" style="47" customWidth="1"/>
    <col min="267" max="267" width="14.28515625" style="47" customWidth="1"/>
    <col min="268" max="268" width="72.5703125" style="47" customWidth="1"/>
    <col min="269" max="269" width="22.140625" style="47" customWidth="1"/>
    <col min="270" max="512" width="9.140625" style="47"/>
    <col min="513" max="513" width="4.28515625" style="47" customWidth="1"/>
    <col min="514" max="514" width="11.28515625" style="47" customWidth="1"/>
    <col min="515" max="515" width="69.42578125" style="47" customWidth="1"/>
    <col min="516" max="520" width="18.42578125" style="47" customWidth="1"/>
    <col min="521" max="521" width="15.5703125" style="47" customWidth="1"/>
    <col min="522" max="522" width="15.140625" style="47" customWidth="1"/>
    <col min="523" max="523" width="14.28515625" style="47" customWidth="1"/>
    <col min="524" max="524" width="72.5703125" style="47" customWidth="1"/>
    <col min="525" max="525" width="22.140625" style="47" customWidth="1"/>
    <col min="526" max="768" width="9.140625" style="47"/>
    <col min="769" max="769" width="4.28515625" style="47" customWidth="1"/>
    <col min="770" max="770" width="11.28515625" style="47" customWidth="1"/>
    <col min="771" max="771" width="69.42578125" style="47" customWidth="1"/>
    <col min="772" max="776" width="18.42578125" style="47" customWidth="1"/>
    <col min="777" max="777" width="15.5703125" style="47" customWidth="1"/>
    <col min="778" max="778" width="15.140625" style="47" customWidth="1"/>
    <col min="779" max="779" width="14.28515625" style="47" customWidth="1"/>
    <col min="780" max="780" width="72.5703125" style="47" customWidth="1"/>
    <col min="781" max="781" width="22.140625" style="47" customWidth="1"/>
    <col min="782" max="1024" width="9.140625" style="47"/>
    <col min="1025" max="1025" width="4.28515625" style="47" customWidth="1"/>
    <col min="1026" max="1026" width="11.28515625" style="47" customWidth="1"/>
    <col min="1027" max="1027" width="69.42578125" style="47" customWidth="1"/>
    <col min="1028" max="1032" width="18.42578125" style="47" customWidth="1"/>
    <col min="1033" max="1033" width="15.5703125" style="47" customWidth="1"/>
    <col min="1034" max="1034" width="15.140625" style="47" customWidth="1"/>
    <col min="1035" max="1035" width="14.28515625" style="47" customWidth="1"/>
    <col min="1036" max="1036" width="72.5703125" style="47" customWidth="1"/>
    <col min="1037" max="1037" width="22.140625" style="47" customWidth="1"/>
    <col min="1038" max="1280" width="9.140625" style="47"/>
    <col min="1281" max="1281" width="4.28515625" style="47" customWidth="1"/>
    <col min="1282" max="1282" width="11.28515625" style="47" customWidth="1"/>
    <col min="1283" max="1283" width="69.42578125" style="47" customWidth="1"/>
    <col min="1284" max="1288" width="18.42578125" style="47" customWidth="1"/>
    <col min="1289" max="1289" width="15.5703125" style="47" customWidth="1"/>
    <col min="1290" max="1290" width="15.140625" style="47" customWidth="1"/>
    <col min="1291" max="1291" width="14.28515625" style="47" customWidth="1"/>
    <col min="1292" max="1292" width="72.5703125" style="47" customWidth="1"/>
    <col min="1293" max="1293" width="22.140625" style="47" customWidth="1"/>
    <col min="1294" max="1536" width="9.140625" style="47"/>
    <col min="1537" max="1537" width="4.28515625" style="47" customWidth="1"/>
    <col min="1538" max="1538" width="11.28515625" style="47" customWidth="1"/>
    <col min="1539" max="1539" width="69.42578125" style="47" customWidth="1"/>
    <col min="1540" max="1544" width="18.42578125" style="47" customWidth="1"/>
    <col min="1545" max="1545" width="15.5703125" style="47" customWidth="1"/>
    <col min="1546" max="1546" width="15.140625" style="47" customWidth="1"/>
    <col min="1547" max="1547" width="14.28515625" style="47" customWidth="1"/>
    <col min="1548" max="1548" width="72.5703125" style="47" customWidth="1"/>
    <col min="1549" max="1549" width="22.140625" style="47" customWidth="1"/>
    <col min="1550" max="1792" width="9.140625" style="47"/>
    <col min="1793" max="1793" width="4.28515625" style="47" customWidth="1"/>
    <col min="1794" max="1794" width="11.28515625" style="47" customWidth="1"/>
    <col min="1795" max="1795" width="69.42578125" style="47" customWidth="1"/>
    <col min="1796" max="1800" width="18.42578125" style="47" customWidth="1"/>
    <col min="1801" max="1801" width="15.5703125" style="47" customWidth="1"/>
    <col min="1802" max="1802" width="15.140625" style="47" customWidth="1"/>
    <col min="1803" max="1803" width="14.28515625" style="47" customWidth="1"/>
    <col min="1804" max="1804" width="72.5703125" style="47" customWidth="1"/>
    <col min="1805" max="1805" width="22.140625" style="47" customWidth="1"/>
    <col min="1806" max="2048" width="9.140625" style="47"/>
    <col min="2049" max="2049" width="4.28515625" style="47" customWidth="1"/>
    <col min="2050" max="2050" width="11.28515625" style="47" customWidth="1"/>
    <col min="2051" max="2051" width="69.42578125" style="47" customWidth="1"/>
    <col min="2052" max="2056" width="18.42578125" style="47" customWidth="1"/>
    <col min="2057" max="2057" width="15.5703125" style="47" customWidth="1"/>
    <col min="2058" max="2058" width="15.140625" style="47" customWidth="1"/>
    <col min="2059" max="2059" width="14.28515625" style="47" customWidth="1"/>
    <col min="2060" max="2060" width="72.5703125" style="47" customWidth="1"/>
    <col min="2061" max="2061" width="22.140625" style="47" customWidth="1"/>
    <col min="2062" max="2304" width="9.140625" style="47"/>
    <col min="2305" max="2305" width="4.28515625" style="47" customWidth="1"/>
    <col min="2306" max="2306" width="11.28515625" style="47" customWidth="1"/>
    <col min="2307" max="2307" width="69.42578125" style="47" customWidth="1"/>
    <col min="2308" max="2312" width="18.42578125" style="47" customWidth="1"/>
    <col min="2313" max="2313" width="15.5703125" style="47" customWidth="1"/>
    <col min="2314" max="2314" width="15.140625" style="47" customWidth="1"/>
    <col min="2315" max="2315" width="14.28515625" style="47" customWidth="1"/>
    <col min="2316" max="2316" width="72.5703125" style="47" customWidth="1"/>
    <col min="2317" max="2317" width="22.140625" style="47" customWidth="1"/>
    <col min="2318" max="2560" width="9.140625" style="47"/>
    <col min="2561" max="2561" width="4.28515625" style="47" customWidth="1"/>
    <col min="2562" max="2562" width="11.28515625" style="47" customWidth="1"/>
    <col min="2563" max="2563" width="69.42578125" style="47" customWidth="1"/>
    <col min="2564" max="2568" width="18.42578125" style="47" customWidth="1"/>
    <col min="2569" max="2569" width="15.5703125" style="47" customWidth="1"/>
    <col min="2570" max="2570" width="15.140625" style="47" customWidth="1"/>
    <col min="2571" max="2571" width="14.28515625" style="47" customWidth="1"/>
    <col min="2572" max="2572" width="72.5703125" style="47" customWidth="1"/>
    <col min="2573" max="2573" width="22.140625" style="47" customWidth="1"/>
    <col min="2574" max="2816" width="9.140625" style="47"/>
    <col min="2817" max="2817" width="4.28515625" style="47" customWidth="1"/>
    <col min="2818" max="2818" width="11.28515625" style="47" customWidth="1"/>
    <col min="2819" max="2819" width="69.42578125" style="47" customWidth="1"/>
    <col min="2820" max="2824" width="18.42578125" style="47" customWidth="1"/>
    <col min="2825" max="2825" width="15.5703125" style="47" customWidth="1"/>
    <col min="2826" max="2826" width="15.140625" style="47" customWidth="1"/>
    <col min="2827" max="2827" width="14.28515625" style="47" customWidth="1"/>
    <col min="2828" max="2828" width="72.5703125" style="47" customWidth="1"/>
    <col min="2829" max="2829" width="22.140625" style="47" customWidth="1"/>
    <col min="2830" max="3072" width="9.140625" style="47"/>
    <col min="3073" max="3073" width="4.28515625" style="47" customWidth="1"/>
    <col min="3074" max="3074" width="11.28515625" style="47" customWidth="1"/>
    <col min="3075" max="3075" width="69.42578125" style="47" customWidth="1"/>
    <col min="3076" max="3080" width="18.42578125" style="47" customWidth="1"/>
    <col min="3081" max="3081" width="15.5703125" style="47" customWidth="1"/>
    <col min="3082" max="3082" width="15.140625" style="47" customWidth="1"/>
    <col min="3083" max="3083" width="14.28515625" style="47" customWidth="1"/>
    <col min="3084" max="3084" width="72.5703125" style="47" customWidth="1"/>
    <col min="3085" max="3085" width="22.140625" style="47" customWidth="1"/>
    <col min="3086" max="3328" width="9.140625" style="47"/>
    <col min="3329" max="3329" width="4.28515625" style="47" customWidth="1"/>
    <col min="3330" max="3330" width="11.28515625" style="47" customWidth="1"/>
    <col min="3331" max="3331" width="69.42578125" style="47" customWidth="1"/>
    <col min="3332" max="3336" width="18.42578125" style="47" customWidth="1"/>
    <col min="3337" max="3337" width="15.5703125" style="47" customWidth="1"/>
    <col min="3338" max="3338" width="15.140625" style="47" customWidth="1"/>
    <col min="3339" max="3339" width="14.28515625" style="47" customWidth="1"/>
    <col min="3340" max="3340" width="72.5703125" style="47" customWidth="1"/>
    <col min="3341" max="3341" width="22.140625" style="47" customWidth="1"/>
    <col min="3342" max="3584" width="9.140625" style="47"/>
    <col min="3585" max="3585" width="4.28515625" style="47" customWidth="1"/>
    <col min="3586" max="3586" width="11.28515625" style="47" customWidth="1"/>
    <col min="3587" max="3587" width="69.42578125" style="47" customWidth="1"/>
    <col min="3588" max="3592" width="18.42578125" style="47" customWidth="1"/>
    <col min="3593" max="3593" width="15.5703125" style="47" customWidth="1"/>
    <col min="3594" max="3594" width="15.140625" style="47" customWidth="1"/>
    <col min="3595" max="3595" width="14.28515625" style="47" customWidth="1"/>
    <col min="3596" max="3596" width="72.5703125" style="47" customWidth="1"/>
    <col min="3597" max="3597" width="22.140625" style="47" customWidth="1"/>
    <col min="3598" max="3840" width="9.140625" style="47"/>
    <col min="3841" max="3841" width="4.28515625" style="47" customWidth="1"/>
    <col min="3842" max="3842" width="11.28515625" style="47" customWidth="1"/>
    <col min="3843" max="3843" width="69.42578125" style="47" customWidth="1"/>
    <col min="3844" max="3848" width="18.42578125" style="47" customWidth="1"/>
    <col min="3849" max="3849" width="15.5703125" style="47" customWidth="1"/>
    <col min="3850" max="3850" width="15.140625" style="47" customWidth="1"/>
    <col min="3851" max="3851" width="14.28515625" style="47" customWidth="1"/>
    <col min="3852" max="3852" width="72.5703125" style="47" customWidth="1"/>
    <col min="3853" max="3853" width="22.140625" style="47" customWidth="1"/>
    <col min="3854" max="4096" width="9.140625" style="47"/>
    <col min="4097" max="4097" width="4.28515625" style="47" customWidth="1"/>
    <col min="4098" max="4098" width="11.28515625" style="47" customWidth="1"/>
    <col min="4099" max="4099" width="69.42578125" style="47" customWidth="1"/>
    <col min="4100" max="4104" width="18.42578125" style="47" customWidth="1"/>
    <col min="4105" max="4105" width="15.5703125" style="47" customWidth="1"/>
    <col min="4106" max="4106" width="15.140625" style="47" customWidth="1"/>
    <col min="4107" max="4107" width="14.28515625" style="47" customWidth="1"/>
    <col min="4108" max="4108" width="72.5703125" style="47" customWidth="1"/>
    <col min="4109" max="4109" width="22.140625" style="47" customWidth="1"/>
    <col min="4110" max="4352" width="9.140625" style="47"/>
    <col min="4353" max="4353" width="4.28515625" style="47" customWidth="1"/>
    <col min="4354" max="4354" width="11.28515625" style="47" customWidth="1"/>
    <col min="4355" max="4355" width="69.42578125" style="47" customWidth="1"/>
    <col min="4356" max="4360" width="18.42578125" style="47" customWidth="1"/>
    <col min="4361" max="4361" width="15.5703125" style="47" customWidth="1"/>
    <col min="4362" max="4362" width="15.140625" style="47" customWidth="1"/>
    <col min="4363" max="4363" width="14.28515625" style="47" customWidth="1"/>
    <col min="4364" max="4364" width="72.5703125" style="47" customWidth="1"/>
    <col min="4365" max="4365" width="22.140625" style="47" customWidth="1"/>
    <col min="4366" max="4608" width="9.140625" style="47"/>
    <col min="4609" max="4609" width="4.28515625" style="47" customWidth="1"/>
    <col min="4610" max="4610" width="11.28515625" style="47" customWidth="1"/>
    <col min="4611" max="4611" width="69.42578125" style="47" customWidth="1"/>
    <col min="4612" max="4616" width="18.42578125" style="47" customWidth="1"/>
    <col min="4617" max="4617" width="15.5703125" style="47" customWidth="1"/>
    <col min="4618" max="4618" width="15.140625" style="47" customWidth="1"/>
    <col min="4619" max="4619" width="14.28515625" style="47" customWidth="1"/>
    <col min="4620" max="4620" width="72.5703125" style="47" customWidth="1"/>
    <col min="4621" max="4621" width="22.140625" style="47" customWidth="1"/>
    <col min="4622" max="4864" width="9.140625" style="47"/>
    <col min="4865" max="4865" width="4.28515625" style="47" customWidth="1"/>
    <col min="4866" max="4866" width="11.28515625" style="47" customWidth="1"/>
    <col min="4867" max="4867" width="69.42578125" style="47" customWidth="1"/>
    <col min="4868" max="4872" width="18.42578125" style="47" customWidth="1"/>
    <col min="4873" max="4873" width="15.5703125" style="47" customWidth="1"/>
    <col min="4874" max="4874" width="15.140625" style="47" customWidth="1"/>
    <col min="4875" max="4875" width="14.28515625" style="47" customWidth="1"/>
    <col min="4876" max="4876" width="72.5703125" style="47" customWidth="1"/>
    <col min="4877" max="4877" width="22.140625" style="47" customWidth="1"/>
    <col min="4878" max="5120" width="9.140625" style="47"/>
    <col min="5121" max="5121" width="4.28515625" style="47" customWidth="1"/>
    <col min="5122" max="5122" width="11.28515625" style="47" customWidth="1"/>
    <col min="5123" max="5123" width="69.42578125" style="47" customWidth="1"/>
    <col min="5124" max="5128" width="18.42578125" style="47" customWidth="1"/>
    <col min="5129" max="5129" width="15.5703125" style="47" customWidth="1"/>
    <col min="5130" max="5130" width="15.140625" style="47" customWidth="1"/>
    <col min="5131" max="5131" width="14.28515625" style="47" customWidth="1"/>
    <col min="5132" max="5132" width="72.5703125" style="47" customWidth="1"/>
    <col min="5133" max="5133" width="22.140625" style="47" customWidth="1"/>
    <col min="5134" max="5376" width="9.140625" style="47"/>
    <col min="5377" max="5377" width="4.28515625" style="47" customWidth="1"/>
    <col min="5378" max="5378" width="11.28515625" style="47" customWidth="1"/>
    <col min="5379" max="5379" width="69.42578125" style="47" customWidth="1"/>
    <col min="5380" max="5384" width="18.42578125" style="47" customWidth="1"/>
    <col min="5385" max="5385" width="15.5703125" style="47" customWidth="1"/>
    <col min="5386" max="5386" width="15.140625" style="47" customWidth="1"/>
    <col min="5387" max="5387" width="14.28515625" style="47" customWidth="1"/>
    <col min="5388" max="5388" width="72.5703125" style="47" customWidth="1"/>
    <col min="5389" max="5389" width="22.140625" style="47" customWidth="1"/>
    <col min="5390" max="5632" width="9.140625" style="47"/>
    <col min="5633" max="5633" width="4.28515625" style="47" customWidth="1"/>
    <col min="5634" max="5634" width="11.28515625" style="47" customWidth="1"/>
    <col min="5635" max="5635" width="69.42578125" style="47" customWidth="1"/>
    <col min="5636" max="5640" width="18.42578125" style="47" customWidth="1"/>
    <col min="5641" max="5641" width="15.5703125" style="47" customWidth="1"/>
    <col min="5642" max="5642" width="15.140625" style="47" customWidth="1"/>
    <col min="5643" max="5643" width="14.28515625" style="47" customWidth="1"/>
    <col min="5644" max="5644" width="72.5703125" style="47" customWidth="1"/>
    <col min="5645" max="5645" width="22.140625" style="47" customWidth="1"/>
    <col min="5646" max="5888" width="9.140625" style="47"/>
    <col min="5889" max="5889" width="4.28515625" style="47" customWidth="1"/>
    <col min="5890" max="5890" width="11.28515625" style="47" customWidth="1"/>
    <col min="5891" max="5891" width="69.42578125" style="47" customWidth="1"/>
    <col min="5892" max="5896" width="18.42578125" style="47" customWidth="1"/>
    <col min="5897" max="5897" width="15.5703125" style="47" customWidth="1"/>
    <col min="5898" max="5898" width="15.140625" style="47" customWidth="1"/>
    <col min="5899" max="5899" width="14.28515625" style="47" customWidth="1"/>
    <col min="5900" max="5900" width="72.5703125" style="47" customWidth="1"/>
    <col min="5901" max="5901" width="22.140625" style="47" customWidth="1"/>
    <col min="5902" max="6144" width="9.140625" style="47"/>
    <col min="6145" max="6145" width="4.28515625" style="47" customWidth="1"/>
    <col min="6146" max="6146" width="11.28515625" style="47" customWidth="1"/>
    <col min="6147" max="6147" width="69.42578125" style="47" customWidth="1"/>
    <col min="6148" max="6152" width="18.42578125" style="47" customWidth="1"/>
    <col min="6153" max="6153" width="15.5703125" style="47" customWidth="1"/>
    <col min="6154" max="6154" width="15.140625" style="47" customWidth="1"/>
    <col min="6155" max="6155" width="14.28515625" style="47" customWidth="1"/>
    <col min="6156" max="6156" width="72.5703125" style="47" customWidth="1"/>
    <col min="6157" max="6157" width="22.140625" style="47" customWidth="1"/>
    <col min="6158" max="6400" width="9.140625" style="47"/>
    <col min="6401" max="6401" width="4.28515625" style="47" customWidth="1"/>
    <col min="6402" max="6402" width="11.28515625" style="47" customWidth="1"/>
    <col min="6403" max="6403" width="69.42578125" style="47" customWidth="1"/>
    <col min="6404" max="6408" width="18.42578125" style="47" customWidth="1"/>
    <col min="6409" max="6409" width="15.5703125" style="47" customWidth="1"/>
    <col min="6410" max="6410" width="15.140625" style="47" customWidth="1"/>
    <col min="6411" max="6411" width="14.28515625" style="47" customWidth="1"/>
    <col min="6412" max="6412" width="72.5703125" style="47" customWidth="1"/>
    <col min="6413" max="6413" width="22.140625" style="47" customWidth="1"/>
    <col min="6414" max="6656" width="9.140625" style="47"/>
    <col min="6657" max="6657" width="4.28515625" style="47" customWidth="1"/>
    <col min="6658" max="6658" width="11.28515625" style="47" customWidth="1"/>
    <col min="6659" max="6659" width="69.42578125" style="47" customWidth="1"/>
    <col min="6660" max="6664" width="18.42578125" style="47" customWidth="1"/>
    <col min="6665" max="6665" width="15.5703125" style="47" customWidth="1"/>
    <col min="6666" max="6666" width="15.140625" style="47" customWidth="1"/>
    <col min="6667" max="6667" width="14.28515625" style="47" customWidth="1"/>
    <col min="6668" max="6668" width="72.5703125" style="47" customWidth="1"/>
    <col min="6669" max="6669" width="22.140625" style="47" customWidth="1"/>
    <col min="6670" max="6912" width="9.140625" style="47"/>
    <col min="6913" max="6913" width="4.28515625" style="47" customWidth="1"/>
    <col min="6914" max="6914" width="11.28515625" style="47" customWidth="1"/>
    <col min="6915" max="6915" width="69.42578125" style="47" customWidth="1"/>
    <col min="6916" max="6920" width="18.42578125" style="47" customWidth="1"/>
    <col min="6921" max="6921" width="15.5703125" style="47" customWidth="1"/>
    <col min="6922" max="6922" width="15.140625" style="47" customWidth="1"/>
    <col min="6923" max="6923" width="14.28515625" style="47" customWidth="1"/>
    <col min="6924" max="6924" width="72.5703125" style="47" customWidth="1"/>
    <col min="6925" max="6925" width="22.140625" style="47" customWidth="1"/>
    <col min="6926" max="7168" width="9.140625" style="47"/>
    <col min="7169" max="7169" width="4.28515625" style="47" customWidth="1"/>
    <col min="7170" max="7170" width="11.28515625" style="47" customWidth="1"/>
    <col min="7171" max="7171" width="69.42578125" style="47" customWidth="1"/>
    <col min="7172" max="7176" width="18.42578125" style="47" customWidth="1"/>
    <col min="7177" max="7177" width="15.5703125" style="47" customWidth="1"/>
    <col min="7178" max="7178" width="15.140625" style="47" customWidth="1"/>
    <col min="7179" max="7179" width="14.28515625" style="47" customWidth="1"/>
    <col min="7180" max="7180" width="72.5703125" style="47" customWidth="1"/>
    <col min="7181" max="7181" width="22.140625" style="47" customWidth="1"/>
    <col min="7182" max="7424" width="9.140625" style="47"/>
    <col min="7425" max="7425" width="4.28515625" style="47" customWidth="1"/>
    <col min="7426" max="7426" width="11.28515625" style="47" customWidth="1"/>
    <col min="7427" max="7427" width="69.42578125" style="47" customWidth="1"/>
    <col min="7428" max="7432" width="18.42578125" style="47" customWidth="1"/>
    <col min="7433" max="7433" width="15.5703125" style="47" customWidth="1"/>
    <col min="7434" max="7434" width="15.140625" style="47" customWidth="1"/>
    <col min="7435" max="7435" width="14.28515625" style="47" customWidth="1"/>
    <col min="7436" max="7436" width="72.5703125" style="47" customWidth="1"/>
    <col min="7437" max="7437" width="22.140625" style="47" customWidth="1"/>
    <col min="7438" max="7680" width="9.140625" style="47"/>
    <col min="7681" max="7681" width="4.28515625" style="47" customWidth="1"/>
    <col min="7682" max="7682" width="11.28515625" style="47" customWidth="1"/>
    <col min="7683" max="7683" width="69.42578125" style="47" customWidth="1"/>
    <col min="7684" max="7688" width="18.42578125" style="47" customWidth="1"/>
    <col min="7689" max="7689" width="15.5703125" style="47" customWidth="1"/>
    <col min="7690" max="7690" width="15.140625" style="47" customWidth="1"/>
    <col min="7691" max="7691" width="14.28515625" style="47" customWidth="1"/>
    <col min="7692" max="7692" width="72.5703125" style="47" customWidth="1"/>
    <col min="7693" max="7693" width="22.140625" style="47" customWidth="1"/>
    <col min="7694" max="7936" width="9.140625" style="47"/>
    <col min="7937" max="7937" width="4.28515625" style="47" customWidth="1"/>
    <col min="7938" max="7938" width="11.28515625" style="47" customWidth="1"/>
    <col min="7939" max="7939" width="69.42578125" style="47" customWidth="1"/>
    <col min="7940" max="7944" width="18.42578125" style="47" customWidth="1"/>
    <col min="7945" max="7945" width="15.5703125" style="47" customWidth="1"/>
    <col min="7946" max="7946" width="15.140625" style="47" customWidth="1"/>
    <col min="7947" max="7947" width="14.28515625" style="47" customWidth="1"/>
    <col min="7948" max="7948" width="72.5703125" style="47" customWidth="1"/>
    <col min="7949" max="7949" width="22.140625" style="47" customWidth="1"/>
    <col min="7950" max="8192" width="9.140625" style="47"/>
    <col min="8193" max="8193" width="4.28515625" style="47" customWidth="1"/>
    <col min="8194" max="8194" width="11.28515625" style="47" customWidth="1"/>
    <col min="8195" max="8195" width="69.42578125" style="47" customWidth="1"/>
    <col min="8196" max="8200" width="18.42578125" style="47" customWidth="1"/>
    <col min="8201" max="8201" width="15.5703125" style="47" customWidth="1"/>
    <col min="8202" max="8202" width="15.140625" style="47" customWidth="1"/>
    <col min="8203" max="8203" width="14.28515625" style="47" customWidth="1"/>
    <col min="8204" max="8204" width="72.5703125" style="47" customWidth="1"/>
    <col min="8205" max="8205" width="22.140625" style="47" customWidth="1"/>
    <col min="8206" max="8448" width="9.140625" style="47"/>
    <col min="8449" max="8449" width="4.28515625" style="47" customWidth="1"/>
    <col min="8450" max="8450" width="11.28515625" style="47" customWidth="1"/>
    <col min="8451" max="8451" width="69.42578125" style="47" customWidth="1"/>
    <col min="8452" max="8456" width="18.42578125" style="47" customWidth="1"/>
    <col min="8457" max="8457" width="15.5703125" style="47" customWidth="1"/>
    <col min="8458" max="8458" width="15.140625" style="47" customWidth="1"/>
    <col min="8459" max="8459" width="14.28515625" style="47" customWidth="1"/>
    <col min="8460" max="8460" width="72.5703125" style="47" customWidth="1"/>
    <col min="8461" max="8461" width="22.140625" style="47" customWidth="1"/>
    <col min="8462" max="8704" width="9.140625" style="47"/>
    <col min="8705" max="8705" width="4.28515625" style="47" customWidth="1"/>
    <col min="8706" max="8706" width="11.28515625" style="47" customWidth="1"/>
    <col min="8707" max="8707" width="69.42578125" style="47" customWidth="1"/>
    <col min="8708" max="8712" width="18.42578125" style="47" customWidth="1"/>
    <col min="8713" max="8713" width="15.5703125" style="47" customWidth="1"/>
    <col min="8714" max="8714" width="15.140625" style="47" customWidth="1"/>
    <col min="8715" max="8715" width="14.28515625" style="47" customWidth="1"/>
    <col min="8716" max="8716" width="72.5703125" style="47" customWidth="1"/>
    <col min="8717" max="8717" width="22.140625" style="47" customWidth="1"/>
    <col min="8718" max="8960" width="9.140625" style="47"/>
    <col min="8961" max="8961" width="4.28515625" style="47" customWidth="1"/>
    <col min="8962" max="8962" width="11.28515625" style="47" customWidth="1"/>
    <col min="8963" max="8963" width="69.42578125" style="47" customWidth="1"/>
    <col min="8964" max="8968" width="18.42578125" style="47" customWidth="1"/>
    <col min="8969" max="8969" width="15.5703125" style="47" customWidth="1"/>
    <col min="8970" max="8970" width="15.140625" style="47" customWidth="1"/>
    <col min="8971" max="8971" width="14.28515625" style="47" customWidth="1"/>
    <col min="8972" max="8972" width="72.5703125" style="47" customWidth="1"/>
    <col min="8973" max="8973" width="22.140625" style="47" customWidth="1"/>
    <col min="8974" max="9216" width="9.140625" style="47"/>
    <col min="9217" max="9217" width="4.28515625" style="47" customWidth="1"/>
    <col min="9218" max="9218" width="11.28515625" style="47" customWidth="1"/>
    <col min="9219" max="9219" width="69.42578125" style="47" customWidth="1"/>
    <col min="9220" max="9224" width="18.42578125" style="47" customWidth="1"/>
    <col min="9225" max="9225" width="15.5703125" style="47" customWidth="1"/>
    <col min="9226" max="9226" width="15.140625" style="47" customWidth="1"/>
    <col min="9227" max="9227" width="14.28515625" style="47" customWidth="1"/>
    <col min="9228" max="9228" width="72.5703125" style="47" customWidth="1"/>
    <col min="9229" max="9229" width="22.140625" style="47" customWidth="1"/>
    <col min="9230" max="9472" width="9.140625" style="47"/>
    <col min="9473" max="9473" width="4.28515625" style="47" customWidth="1"/>
    <col min="9474" max="9474" width="11.28515625" style="47" customWidth="1"/>
    <col min="9475" max="9475" width="69.42578125" style="47" customWidth="1"/>
    <col min="9476" max="9480" width="18.42578125" style="47" customWidth="1"/>
    <col min="9481" max="9481" width="15.5703125" style="47" customWidth="1"/>
    <col min="9482" max="9482" width="15.140625" style="47" customWidth="1"/>
    <col min="9483" max="9483" width="14.28515625" style="47" customWidth="1"/>
    <col min="9484" max="9484" width="72.5703125" style="47" customWidth="1"/>
    <col min="9485" max="9485" width="22.140625" style="47" customWidth="1"/>
    <col min="9486" max="9728" width="9.140625" style="47"/>
    <col min="9729" max="9729" width="4.28515625" style="47" customWidth="1"/>
    <col min="9730" max="9730" width="11.28515625" style="47" customWidth="1"/>
    <col min="9731" max="9731" width="69.42578125" style="47" customWidth="1"/>
    <col min="9732" max="9736" width="18.42578125" style="47" customWidth="1"/>
    <col min="9737" max="9737" width="15.5703125" style="47" customWidth="1"/>
    <col min="9738" max="9738" width="15.140625" style="47" customWidth="1"/>
    <col min="9739" max="9739" width="14.28515625" style="47" customWidth="1"/>
    <col min="9740" max="9740" width="72.5703125" style="47" customWidth="1"/>
    <col min="9741" max="9741" width="22.140625" style="47" customWidth="1"/>
    <col min="9742" max="9984" width="9.140625" style="47"/>
    <col min="9985" max="9985" width="4.28515625" style="47" customWidth="1"/>
    <col min="9986" max="9986" width="11.28515625" style="47" customWidth="1"/>
    <col min="9987" max="9987" width="69.42578125" style="47" customWidth="1"/>
    <col min="9988" max="9992" width="18.42578125" style="47" customWidth="1"/>
    <col min="9993" max="9993" width="15.5703125" style="47" customWidth="1"/>
    <col min="9994" max="9994" width="15.140625" style="47" customWidth="1"/>
    <col min="9995" max="9995" width="14.28515625" style="47" customWidth="1"/>
    <col min="9996" max="9996" width="72.5703125" style="47" customWidth="1"/>
    <col min="9997" max="9997" width="22.140625" style="47" customWidth="1"/>
    <col min="9998" max="10240" width="9.140625" style="47"/>
    <col min="10241" max="10241" width="4.28515625" style="47" customWidth="1"/>
    <col min="10242" max="10242" width="11.28515625" style="47" customWidth="1"/>
    <col min="10243" max="10243" width="69.42578125" style="47" customWidth="1"/>
    <col min="10244" max="10248" width="18.42578125" style="47" customWidth="1"/>
    <col min="10249" max="10249" width="15.5703125" style="47" customWidth="1"/>
    <col min="10250" max="10250" width="15.140625" style="47" customWidth="1"/>
    <col min="10251" max="10251" width="14.28515625" style="47" customWidth="1"/>
    <col min="10252" max="10252" width="72.5703125" style="47" customWidth="1"/>
    <col min="10253" max="10253" width="22.140625" style="47" customWidth="1"/>
    <col min="10254" max="10496" width="9.140625" style="47"/>
    <col min="10497" max="10497" width="4.28515625" style="47" customWidth="1"/>
    <col min="10498" max="10498" width="11.28515625" style="47" customWidth="1"/>
    <col min="10499" max="10499" width="69.42578125" style="47" customWidth="1"/>
    <col min="10500" max="10504" width="18.42578125" style="47" customWidth="1"/>
    <col min="10505" max="10505" width="15.5703125" style="47" customWidth="1"/>
    <col min="10506" max="10506" width="15.140625" style="47" customWidth="1"/>
    <col min="10507" max="10507" width="14.28515625" style="47" customWidth="1"/>
    <col min="10508" max="10508" width="72.5703125" style="47" customWidth="1"/>
    <col min="10509" max="10509" width="22.140625" style="47" customWidth="1"/>
    <col min="10510" max="10752" width="9.140625" style="47"/>
    <col min="10753" max="10753" width="4.28515625" style="47" customWidth="1"/>
    <col min="10754" max="10754" width="11.28515625" style="47" customWidth="1"/>
    <col min="10755" max="10755" width="69.42578125" style="47" customWidth="1"/>
    <col min="10756" max="10760" width="18.42578125" style="47" customWidth="1"/>
    <col min="10761" max="10761" width="15.5703125" style="47" customWidth="1"/>
    <col min="10762" max="10762" width="15.140625" style="47" customWidth="1"/>
    <col min="10763" max="10763" width="14.28515625" style="47" customWidth="1"/>
    <col min="10764" max="10764" width="72.5703125" style="47" customWidth="1"/>
    <col min="10765" max="10765" width="22.140625" style="47" customWidth="1"/>
    <col min="10766" max="11008" width="9.140625" style="47"/>
    <col min="11009" max="11009" width="4.28515625" style="47" customWidth="1"/>
    <col min="11010" max="11010" width="11.28515625" style="47" customWidth="1"/>
    <col min="11011" max="11011" width="69.42578125" style="47" customWidth="1"/>
    <col min="11012" max="11016" width="18.42578125" style="47" customWidth="1"/>
    <col min="11017" max="11017" width="15.5703125" style="47" customWidth="1"/>
    <col min="11018" max="11018" width="15.140625" style="47" customWidth="1"/>
    <col min="11019" max="11019" width="14.28515625" style="47" customWidth="1"/>
    <col min="11020" max="11020" width="72.5703125" style="47" customWidth="1"/>
    <col min="11021" max="11021" width="22.140625" style="47" customWidth="1"/>
    <col min="11022" max="11264" width="9.140625" style="47"/>
    <col min="11265" max="11265" width="4.28515625" style="47" customWidth="1"/>
    <col min="11266" max="11266" width="11.28515625" style="47" customWidth="1"/>
    <col min="11267" max="11267" width="69.42578125" style="47" customWidth="1"/>
    <col min="11268" max="11272" width="18.42578125" style="47" customWidth="1"/>
    <col min="11273" max="11273" width="15.5703125" style="47" customWidth="1"/>
    <col min="11274" max="11274" width="15.140625" style="47" customWidth="1"/>
    <col min="11275" max="11275" width="14.28515625" style="47" customWidth="1"/>
    <col min="11276" max="11276" width="72.5703125" style="47" customWidth="1"/>
    <col min="11277" max="11277" width="22.140625" style="47" customWidth="1"/>
    <col min="11278" max="11520" width="9.140625" style="47"/>
    <col min="11521" max="11521" width="4.28515625" style="47" customWidth="1"/>
    <col min="11522" max="11522" width="11.28515625" style="47" customWidth="1"/>
    <col min="11523" max="11523" width="69.42578125" style="47" customWidth="1"/>
    <col min="11524" max="11528" width="18.42578125" style="47" customWidth="1"/>
    <col min="11529" max="11529" width="15.5703125" style="47" customWidth="1"/>
    <col min="11530" max="11530" width="15.140625" style="47" customWidth="1"/>
    <col min="11531" max="11531" width="14.28515625" style="47" customWidth="1"/>
    <col min="11532" max="11532" width="72.5703125" style="47" customWidth="1"/>
    <col min="11533" max="11533" width="22.140625" style="47" customWidth="1"/>
    <col min="11534" max="11776" width="9.140625" style="47"/>
    <col min="11777" max="11777" width="4.28515625" style="47" customWidth="1"/>
    <col min="11778" max="11778" width="11.28515625" style="47" customWidth="1"/>
    <col min="11779" max="11779" width="69.42578125" style="47" customWidth="1"/>
    <col min="11780" max="11784" width="18.42578125" style="47" customWidth="1"/>
    <col min="11785" max="11785" width="15.5703125" style="47" customWidth="1"/>
    <col min="11786" max="11786" width="15.140625" style="47" customWidth="1"/>
    <col min="11787" max="11787" width="14.28515625" style="47" customWidth="1"/>
    <col min="11788" max="11788" width="72.5703125" style="47" customWidth="1"/>
    <col min="11789" max="11789" width="22.140625" style="47" customWidth="1"/>
    <col min="11790" max="12032" width="9.140625" style="47"/>
    <col min="12033" max="12033" width="4.28515625" style="47" customWidth="1"/>
    <col min="12034" max="12034" width="11.28515625" style="47" customWidth="1"/>
    <col min="12035" max="12035" width="69.42578125" style="47" customWidth="1"/>
    <col min="12036" max="12040" width="18.42578125" style="47" customWidth="1"/>
    <col min="12041" max="12041" width="15.5703125" style="47" customWidth="1"/>
    <col min="12042" max="12042" width="15.140625" style="47" customWidth="1"/>
    <col min="12043" max="12043" width="14.28515625" style="47" customWidth="1"/>
    <col min="12044" max="12044" width="72.5703125" style="47" customWidth="1"/>
    <col min="12045" max="12045" width="22.140625" style="47" customWidth="1"/>
    <col min="12046" max="12288" width="9.140625" style="47"/>
    <col min="12289" max="12289" width="4.28515625" style="47" customWidth="1"/>
    <col min="12290" max="12290" width="11.28515625" style="47" customWidth="1"/>
    <col min="12291" max="12291" width="69.42578125" style="47" customWidth="1"/>
    <col min="12292" max="12296" width="18.42578125" style="47" customWidth="1"/>
    <col min="12297" max="12297" width="15.5703125" style="47" customWidth="1"/>
    <col min="12298" max="12298" width="15.140625" style="47" customWidth="1"/>
    <col min="12299" max="12299" width="14.28515625" style="47" customWidth="1"/>
    <col min="12300" max="12300" width="72.5703125" style="47" customWidth="1"/>
    <col min="12301" max="12301" width="22.140625" style="47" customWidth="1"/>
    <col min="12302" max="12544" width="9.140625" style="47"/>
    <col min="12545" max="12545" width="4.28515625" style="47" customWidth="1"/>
    <col min="12546" max="12546" width="11.28515625" style="47" customWidth="1"/>
    <col min="12547" max="12547" width="69.42578125" style="47" customWidth="1"/>
    <col min="12548" max="12552" width="18.42578125" style="47" customWidth="1"/>
    <col min="12553" max="12553" width="15.5703125" style="47" customWidth="1"/>
    <col min="12554" max="12554" width="15.140625" style="47" customWidth="1"/>
    <col min="12555" max="12555" width="14.28515625" style="47" customWidth="1"/>
    <col min="12556" max="12556" width="72.5703125" style="47" customWidth="1"/>
    <col min="12557" max="12557" width="22.140625" style="47" customWidth="1"/>
    <col min="12558" max="12800" width="9.140625" style="47"/>
    <col min="12801" max="12801" width="4.28515625" style="47" customWidth="1"/>
    <col min="12802" max="12802" width="11.28515625" style="47" customWidth="1"/>
    <col min="12803" max="12803" width="69.42578125" style="47" customWidth="1"/>
    <col min="12804" max="12808" width="18.42578125" style="47" customWidth="1"/>
    <col min="12809" max="12809" width="15.5703125" style="47" customWidth="1"/>
    <col min="12810" max="12810" width="15.140625" style="47" customWidth="1"/>
    <col min="12811" max="12811" width="14.28515625" style="47" customWidth="1"/>
    <col min="12812" max="12812" width="72.5703125" style="47" customWidth="1"/>
    <col min="12813" max="12813" width="22.140625" style="47" customWidth="1"/>
    <col min="12814" max="13056" width="9.140625" style="47"/>
    <col min="13057" max="13057" width="4.28515625" style="47" customWidth="1"/>
    <col min="13058" max="13058" width="11.28515625" style="47" customWidth="1"/>
    <col min="13059" max="13059" width="69.42578125" style="47" customWidth="1"/>
    <col min="13060" max="13064" width="18.42578125" style="47" customWidth="1"/>
    <col min="13065" max="13065" width="15.5703125" style="47" customWidth="1"/>
    <col min="13066" max="13066" width="15.140625" style="47" customWidth="1"/>
    <col min="13067" max="13067" width="14.28515625" style="47" customWidth="1"/>
    <col min="13068" max="13068" width="72.5703125" style="47" customWidth="1"/>
    <col min="13069" max="13069" width="22.140625" style="47" customWidth="1"/>
    <col min="13070" max="13312" width="9.140625" style="47"/>
    <col min="13313" max="13313" width="4.28515625" style="47" customWidth="1"/>
    <col min="13314" max="13314" width="11.28515625" style="47" customWidth="1"/>
    <col min="13315" max="13315" width="69.42578125" style="47" customWidth="1"/>
    <col min="13316" max="13320" width="18.42578125" style="47" customWidth="1"/>
    <col min="13321" max="13321" width="15.5703125" style="47" customWidth="1"/>
    <col min="13322" max="13322" width="15.140625" style="47" customWidth="1"/>
    <col min="13323" max="13323" width="14.28515625" style="47" customWidth="1"/>
    <col min="13324" max="13324" width="72.5703125" style="47" customWidth="1"/>
    <col min="13325" max="13325" width="22.140625" style="47" customWidth="1"/>
    <col min="13326" max="13568" width="9.140625" style="47"/>
    <col min="13569" max="13569" width="4.28515625" style="47" customWidth="1"/>
    <col min="13570" max="13570" width="11.28515625" style="47" customWidth="1"/>
    <col min="13571" max="13571" width="69.42578125" style="47" customWidth="1"/>
    <col min="13572" max="13576" width="18.42578125" style="47" customWidth="1"/>
    <col min="13577" max="13577" width="15.5703125" style="47" customWidth="1"/>
    <col min="13578" max="13578" width="15.140625" style="47" customWidth="1"/>
    <col min="13579" max="13579" width="14.28515625" style="47" customWidth="1"/>
    <col min="13580" max="13580" width="72.5703125" style="47" customWidth="1"/>
    <col min="13581" max="13581" width="22.140625" style="47" customWidth="1"/>
    <col min="13582" max="13824" width="9.140625" style="47"/>
    <col min="13825" max="13825" width="4.28515625" style="47" customWidth="1"/>
    <col min="13826" max="13826" width="11.28515625" style="47" customWidth="1"/>
    <col min="13827" max="13827" width="69.42578125" style="47" customWidth="1"/>
    <col min="13828" max="13832" width="18.42578125" style="47" customWidth="1"/>
    <col min="13833" max="13833" width="15.5703125" style="47" customWidth="1"/>
    <col min="13834" max="13834" width="15.140625" style="47" customWidth="1"/>
    <col min="13835" max="13835" width="14.28515625" style="47" customWidth="1"/>
    <col min="13836" max="13836" width="72.5703125" style="47" customWidth="1"/>
    <col min="13837" max="13837" width="22.140625" style="47" customWidth="1"/>
    <col min="13838" max="14080" width="9.140625" style="47"/>
    <col min="14081" max="14081" width="4.28515625" style="47" customWidth="1"/>
    <col min="14082" max="14082" width="11.28515625" style="47" customWidth="1"/>
    <col min="14083" max="14083" width="69.42578125" style="47" customWidth="1"/>
    <col min="14084" max="14088" width="18.42578125" style="47" customWidth="1"/>
    <col min="14089" max="14089" width="15.5703125" style="47" customWidth="1"/>
    <col min="14090" max="14090" width="15.140625" style="47" customWidth="1"/>
    <col min="14091" max="14091" width="14.28515625" style="47" customWidth="1"/>
    <col min="14092" max="14092" width="72.5703125" style="47" customWidth="1"/>
    <col min="14093" max="14093" width="22.140625" style="47" customWidth="1"/>
    <col min="14094" max="14336" width="9.140625" style="47"/>
    <col min="14337" max="14337" width="4.28515625" style="47" customWidth="1"/>
    <col min="14338" max="14338" width="11.28515625" style="47" customWidth="1"/>
    <col min="14339" max="14339" width="69.42578125" style="47" customWidth="1"/>
    <col min="14340" max="14344" width="18.42578125" style="47" customWidth="1"/>
    <col min="14345" max="14345" width="15.5703125" style="47" customWidth="1"/>
    <col min="14346" max="14346" width="15.140625" style="47" customWidth="1"/>
    <col min="14347" max="14347" width="14.28515625" style="47" customWidth="1"/>
    <col min="14348" max="14348" width="72.5703125" style="47" customWidth="1"/>
    <col min="14349" max="14349" width="22.140625" style="47" customWidth="1"/>
    <col min="14350" max="14592" width="9.140625" style="47"/>
    <col min="14593" max="14593" width="4.28515625" style="47" customWidth="1"/>
    <col min="14594" max="14594" width="11.28515625" style="47" customWidth="1"/>
    <col min="14595" max="14595" width="69.42578125" style="47" customWidth="1"/>
    <col min="14596" max="14600" width="18.42578125" style="47" customWidth="1"/>
    <col min="14601" max="14601" width="15.5703125" style="47" customWidth="1"/>
    <col min="14602" max="14602" width="15.140625" style="47" customWidth="1"/>
    <col min="14603" max="14603" width="14.28515625" style="47" customWidth="1"/>
    <col min="14604" max="14604" width="72.5703125" style="47" customWidth="1"/>
    <col min="14605" max="14605" width="22.140625" style="47" customWidth="1"/>
    <col min="14606" max="14848" width="9.140625" style="47"/>
    <col min="14849" max="14849" width="4.28515625" style="47" customWidth="1"/>
    <col min="14850" max="14850" width="11.28515625" style="47" customWidth="1"/>
    <col min="14851" max="14851" width="69.42578125" style="47" customWidth="1"/>
    <col min="14852" max="14856" width="18.42578125" style="47" customWidth="1"/>
    <col min="14857" max="14857" width="15.5703125" style="47" customWidth="1"/>
    <col min="14858" max="14858" width="15.140625" style="47" customWidth="1"/>
    <col min="14859" max="14859" width="14.28515625" style="47" customWidth="1"/>
    <col min="14860" max="14860" width="72.5703125" style="47" customWidth="1"/>
    <col min="14861" max="14861" width="22.140625" style="47" customWidth="1"/>
    <col min="14862" max="15104" width="9.140625" style="47"/>
    <col min="15105" max="15105" width="4.28515625" style="47" customWidth="1"/>
    <col min="15106" max="15106" width="11.28515625" style="47" customWidth="1"/>
    <col min="15107" max="15107" width="69.42578125" style="47" customWidth="1"/>
    <col min="15108" max="15112" width="18.42578125" style="47" customWidth="1"/>
    <col min="15113" max="15113" width="15.5703125" style="47" customWidth="1"/>
    <col min="15114" max="15114" width="15.140625" style="47" customWidth="1"/>
    <col min="15115" max="15115" width="14.28515625" style="47" customWidth="1"/>
    <col min="15116" max="15116" width="72.5703125" style="47" customWidth="1"/>
    <col min="15117" max="15117" width="22.140625" style="47" customWidth="1"/>
    <col min="15118" max="15360" width="9.140625" style="47"/>
    <col min="15361" max="15361" width="4.28515625" style="47" customWidth="1"/>
    <col min="15362" max="15362" width="11.28515625" style="47" customWidth="1"/>
    <col min="15363" max="15363" width="69.42578125" style="47" customWidth="1"/>
    <col min="15364" max="15368" width="18.42578125" style="47" customWidth="1"/>
    <col min="15369" max="15369" width="15.5703125" style="47" customWidth="1"/>
    <col min="15370" max="15370" width="15.140625" style="47" customWidth="1"/>
    <col min="15371" max="15371" width="14.28515625" style="47" customWidth="1"/>
    <col min="15372" max="15372" width="72.5703125" style="47" customWidth="1"/>
    <col min="15373" max="15373" width="22.140625" style="47" customWidth="1"/>
    <col min="15374" max="15616" width="9.140625" style="47"/>
    <col min="15617" max="15617" width="4.28515625" style="47" customWidth="1"/>
    <col min="15618" max="15618" width="11.28515625" style="47" customWidth="1"/>
    <col min="15619" max="15619" width="69.42578125" style="47" customWidth="1"/>
    <col min="15620" max="15624" width="18.42578125" style="47" customWidth="1"/>
    <col min="15625" max="15625" width="15.5703125" style="47" customWidth="1"/>
    <col min="15626" max="15626" width="15.140625" style="47" customWidth="1"/>
    <col min="15627" max="15627" width="14.28515625" style="47" customWidth="1"/>
    <col min="15628" max="15628" width="72.5703125" style="47" customWidth="1"/>
    <col min="15629" max="15629" width="22.140625" style="47" customWidth="1"/>
    <col min="15630" max="15872" width="9.140625" style="47"/>
    <col min="15873" max="15873" width="4.28515625" style="47" customWidth="1"/>
    <col min="15874" max="15874" width="11.28515625" style="47" customWidth="1"/>
    <col min="15875" max="15875" width="69.42578125" style="47" customWidth="1"/>
    <col min="15876" max="15880" width="18.42578125" style="47" customWidth="1"/>
    <col min="15881" max="15881" width="15.5703125" style="47" customWidth="1"/>
    <col min="15882" max="15882" width="15.140625" style="47" customWidth="1"/>
    <col min="15883" max="15883" width="14.28515625" style="47" customWidth="1"/>
    <col min="15884" max="15884" width="72.5703125" style="47" customWidth="1"/>
    <col min="15885" max="15885" width="22.140625" style="47" customWidth="1"/>
    <col min="15886" max="16128" width="9.140625" style="47"/>
    <col min="16129" max="16129" width="4.28515625" style="47" customWidth="1"/>
    <col min="16130" max="16130" width="11.28515625" style="47" customWidth="1"/>
    <col min="16131" max="16131" width="69.42578125" style="47" customWidth="1"/>
    <col min="16132" max="16136" width="18.42578125" style="47" customWidth="1"/>
    <col min="16137" max="16137" width="15.5703125" style="47" customWidth="1"/>
    <col min="16138" max="16138" width="15.140625" style="47" customWidth="1"/>
    <col min="16139" max="16139" width="14.28515625" style="47" customWidth="1"/>
    <col min="16140" max="16140" width="72.5703125" style="47" customWidth="1"/>
    <col min="16141" max="16141" width="22.140625" style="47" customWidth="1"/>
    <col min="16142" max="16384" width="9.140625" style="47"/>
  </cols>
  <sheetData>
    <row r="2" spans="2:13" s="44" customFormat="1" ht="15.75" x14ac:dyDescent="0.25">
      <c r="B2" s="306" t="s">
        <v>237</v>
      </c>
      <c r="C2" s="306"/>
      <c r="D2" s="306"/>
      <c r="E2" s="306"/>
      <c r="F2" s="306"/>
      <c r="G2" s="306"/>
      <c r="H2" s="306"/>
      <c r="I2" s="306"/>
      <c r="J2" s="306"/>
      <c r="K2" s="306"/>
      <c r="L2" s="306"/>
    </row>
    <row r="3" spans="2:13" s="44" customFormat="1" ht="15.75" x14ac:dyDescent="0.25">
      <c r="B3" s="308" t="s">
        <v>238</v>
      </c>
      <c r="C3" s="308"/>
      <c r="D3" s="308"/>
      <c r="E3" s="308"/>
      <c r="F3" s="308"/>
      <c r="G3" s="308"/>
      <c r="H3" s="308"/>
      <c r="I3" s="308"/>
      <c r="J3" s="308"/>
      <c r="K3" s="308"/>
      <c r="L3" s="308"/>
    </row>
    <row r="4" spans="2:13" s="44" customFormat="1" ht="15.75" x14ac:dyDescent="0.25">
      <c r="C4" s="309"/>
      <c r="D4" s="309"/>
      <c r="E4" s="309"/>
      <c r="F4" s="309"/>
      <c r="G4" s="309"/>
      <c r="H4" s="309"/>
      <c r="I4" s="309"/>
      <c r="J4" s="309"/>
      <c r="K4" s="309"/>
      <c r="L4" s="309"/>
    </row>
    <row r="5" spans="2:13" s="45" customFormat="1" x14ac:dyDescent="0.25">
      <c r="B5" s="310" t="s">
        <v>215</v>
      </c>
      <c r="C5" s="310" t="s">
        <v>1</v>
      </c>
      <c r="D5" s="310" t="s">
        <v>239</v>
      </c>
      <c r="E5" s="310" t="s">
        <v>240</v>
      </c>
      <c r="F5" s="310"/>
      <c r="G5" s="310"/>
      <c r="H5" s="310" t="s">
        <v>241</v>
      </c>
      <c r="I5" s="310" t="s">
        <v>240</v>
      </c>
      <c r="J5" s="310"/>
      <c r="K5" s="310"/>
      <c r="L5" s="311" t="s">
        <v>242</v>
      </c>
    </row>
    <row r="6" spans="2:13" s="45" customFormat="1" x14ac:dyDescent="0.25">
      <c r="B6" s="310"/>
      <c r="C6" s="310"/>
      <c r="D6" s="310"/>
      <c r="E6" s="46" t="s">
        <v>243</v>
      </c>
      <c r="F6" s="46" t="s">
        <v>244</v>
      </c>
      <c r="G6" s="46" t="s">
        <v>245</v>
      </c>
      <c r="H6" s="310"/>
      <c r="I6" s="46" t="s">
        <v>243</v>
      </c>
      <c r="J6" s="46" t="s">
        <v>244</v>
      </c>
      <c r="K6" s="46" t="s">
        <v>245</v>
      </c>
      <c r="L6" s="311"/>
    </row>
    <row r="7" spans="2:13" ht="36" x14ac:dyDescent="0.25">
      <c r="B7" s="68" t="s">
        <v>197</v>
      </c>
      <c r="C7" s="48" t="s">
        <v>396</v>
      </c>
      <c r="D7" s="69">
        <f t="shared" ref="D7:K7" si="0">D11+D15+D25</f>
        <v>61468</v>
      </c>
      <c r="E7" s="69">
        <f t="shared" si="0"/>
        <v>100368</v>
      </c>
      <c r="F7" s="69">
        <f t="shared" si="0"/>
        <v>100968</v>
      </c>
      <c r="G7" s="69">
        <f t="shared" si="0"/>
        <v>99268</v>
      </c>
      <c r="H7" s="69">
        <f t="shared" si="0"/>
        <v>101600</v>
      </c>
      <c r="I7" s="69">
        <f t="shared" si="0"/>
        <v>138600</v>
      </c>
      <c r="J7" s="69">
        <f t="shared" si="0"/>
        <v>140600</v>
      </c>
      <c r="K7" s="69">
        <f t="shared" si="0"/>
        <v>142600</v>
      </c>
      <c r="L7" s="48"/>
    </row>
    <row r="8" spans="2:13" ht="18" hidden="1" x14ac:dyDescent="0.25">
      <c r="B8" s="52"/>
      <c r="C8" s="70" t="s">
        <v>397</v>
      </c>
      <c r="D8" s="71"/>
      <c r="E8" s="71"/>
      <c r="F8" s="71"/>
      <c r="G8" s="71"/>
      <c r="H8" s="71"/>
      <c r="I8" s="71"/>
      <c r="J8" s="71"/>
      <c r="K8" s="71"/>
      <c r="L8" s="52"/>
    </row>
    <row r="9" spans="2:13" ht="18" hidden="1" x14ac:dyDescent="0.25">
      <c r="B9" s="52"/>
      <c r="C9" s="70" t="s">
        <v>398</v>
      </c>
      <c r="D9" s="71"/>
      <c r="E9" s="71"/>
      <c r="F9" s="71"/>
      <c r="G9" s="71"/>
      <c r="H9" s="71"/>
      <c r="I9" s="71"/>
      <c r="J9" s="71"/>
      <c r="K9" s="71"/>
      <c r="L9" s="52"/>
    </row>
    <row r="10" spans="2:13" ht="18" hidden="1" x14ac:dyDescent="0.25">
      <c r="B10" s="52"/>
      <c r="C10" s="70" t="s">
        <v>399</v>
      </c>
      <c r="D10" s="71"/>
      <c r="E10" s="71"/>
      <c r="F10" s="71"/>
      <c r="G10" s="71"/>
      <c r="H10" s="71"/>
      <c r="I10" s="71"/>
      <c r="J10" s="71"/>
      <c r="K10" s="71"/>
      <c r="L10" s="52"/>
    </row>
    <row r="11" spans="2:13" ht="36" x14ac:dyDescent="0.25">
      <c r="B11" s="48" t="s">
        <v>201</v>
      </c>
      <c r="C11" s="48" t="s">
        <v>400</v>
      </c>
      <c r="D11" s="69">
        <f>D12</f>
        <v>5000</v>
      </c>
      <c r="E11" s="69">
        <f t="shared" ref="E11:K11" si="1">E12</f>
        <v>7000</v>
      </c>
      <c r="F11" s="69">
        <f t="shared" si="1"/>
        <v>7000</v>
      </c>
      <c r="G11" s="69">
        <f t="shared" si="1"/>
        <v>7000</v>
      </c>
      <c r="H11" s="69">
        <f t="shared" si="1"/>
        <v>7000</v>
      </c>
      <c r="I11" s="69">
        <f t="shared" si="1"/>
        <v>10000</v>
      </c>
      <c r="J11" s="69">
        <f t="shared" si="1"/>
        <v>12000</v>
      </c>
      <c r="K11" s="69">
        <f t="shared" si="1"/>
        <v>14000</v>
      </c>
      <c r="L11" s="48"/>
      <c r="M11" s="67"/>
    </row>
    <row r="12" spans="2:13" ht="39" x14ac:dyDescent="0.25">
      <c r="B12" s="52"/>
      <c r="C12" s="70" t="s">
        <v>401</v>
      </c>
      <c r="D12" s="72">
        <v>5000</v>
      </c>
      <c r="E12" s="72">
        <v>7000</v>
      </c>
      <c r="F12" s="72">
        <v>7000</v>
      </c>
      <c r="G12" s="72">
        <v>7000</v>
      </c>
      <c r="H12" s="72">
        <v>7000</v>
      </c>
      <c r="I12" s="72">
        <v>10000</v>
      </c>
      <c r="J12" s="72">
        <v>12000</v>
      </c>
      <c r="K12" s="72">
        <v>14000</v>
      </c>
      <c r="L12" s="73" t="s">
        <v>402</v>
      </c>
      <c r="M12" s="67"/>
    </row>
    <row r="13" spans="2:13" ht="18" hidden="1" x14ac:dyDescent="0.25">
      <c r="B13" s="52"/>
      <c r="C13" s="70" t="s">
        <v>398</v>
      </c>
      <c r="D13" s="71"/>
      <c r="E13" s="71"/>
      <c r="F13" s="71"/>
      <c r="G13" s="71"/>
      <c r="H13" s="71"/>
      <c r="I13" s="71"/>
      <c r="J13" s="71"/>
      <c r="K13" s="71"/>
      <c r="L13" s="52"/>
      <c r="M13" s="67"/>
    </row>
    <row r="14" spans="2:13" ht="18" hidden="1" x14ac:dyDescent="0.25">
      <c r="B14" s="52"/>
      <c r="C14" s="70" t="s">
        <v>399</v>
      </c>
      <c r="D14" s="71"/>
      <c r="E14" s="71"/>
      <c r="F14" s="71"/>
      <c r="G14" s="71"/>
      <c r="H14" s="71"/>
      <c r="I14" s="71"/>
      <c r="J14" s="71"/>
      <c r="K14" s="71"/>
      <c r="L14" s="52"/>
      <c r="M14" s="67"/>
    </row>
    <row r="15" spans="2:13" ht="54" x14ac:dyDescent="0.25">
      <c r="B15" s="48" t="s">
        <v>203</v>
      </c>
      <c r="C15" s="48" t="s">
        <v>403</v>
      </c>
      <c r="D15" s="69">
        <f>D16+D17+D18+D19+D20+D21+D22+D23+D24</f>
        <v>56468</v>
      </c>
      <c r="E15" s="69">
        <f t="shared" ref="E15:K15" si="2">E16+E17+E18+E19+E20+E21+E22+E23+E24</f>
        <v>90568</v>
      </c>
      <c r="F15" s="69">
        <f t="shared" si="2"/>
        <v>92268</v>
      </c>
      <c r="G15" s="69">
        <f t="shared" si="2"/>
        <v>92268</v>
      </c>
      <c r="H15" s="69">
        <f t="shared" si="2"/>
        <v>94600</v>
      </c>
      <c r="I15" s="69">
        <f t="shared" si="2"/>
        <v>128600</v>
      </c>
      <c r="J15" s="69">
        <f t="shared" si="2"/>
        <v>128600</v>
      </c>
      <c r="K15" s="69">
        <f t="shared" si="2"/>
        <v>128600</v>
      </c>
      <c r="L15" s="48"/>
      <c r="M15" s="67"/>
    </row>
    <row r="16" spans="2:13" ht="58.5" x14ac:dyDescent="0.25">
      <c r="B16" s="52"/>
      <c r="C16" s="70" t="s">
        <v>404</v>
      </c>
      <c r="D16" s="72">
        <v>2000</v>
      </c>
      <c r="E16" s="72">
        <v>2000</v>
      </c>
      <c r="F16" s="72">
        <v>2000</v>
      </c>
      <c r="G16" s="72">
        <v>2000</v>
      </c>
      <c r="H16" s="72">
        <v>3000</v>
      </c>
      <c r="I16" s="72">
        <v>3000</v>
      </c>
      <c r="J16" s="72">
        <v>3000</v>
      </c>
      <c r="K16" s="72">
        <v>3000</v>
      </c>
      <c r="L16" s="73" t="s">
        <v>405</v>
      </c>
      <c r="M16" s="67"/>
    </row>
    <row r="17" spans="2:13" ht="39" x14ac:dyDescent="0.25">
      <c r="B17" s="52"/>
      <c r="C17" s="70" t="s">
        <v>406</v>
      </c>
      <c r="D17" s="72">
        <v>22000</v>
      </c>
      <c r="E17" s="72">
        <v>51068</v>
      </c>
      <c r="F17" s="72">
        <v>51068</v>
      </c>
      <c r="G17" s="72">
        <v>51068</v>
      </c>
      <c r="H17" s="72">
        <v>50000</v>
      </c>
      <c r="I17" s="72">
        <v>80000</v>
      </c>
      <c r="J17" s="72">
        <v>80000</v>
      </c>
      <c r="K17" s="72">
        <v>80000</v>
      </c>
      <c r="L17" s="73" t="s">
        <v>407</v>
      </c>
      <c r="M17" s="67"/>
    </row>
    <row r="18" spans="2:13" ht="54" x14ac:dyDescent="0.25">
      <c r="B18" s="52"/>
      <c r="C18" s="70" t="s">
        <v>408</v>
      </c>
      <c r="D18" s="72">
        <v>24300</v>
      </c>
      <c r="E18" s="72">
        <v>30000</v>
      </c>
      <c r="F18" s="72">
        <v>31700</v>
      </c>
      <c r="G18" s="72">
        <v>31700</v>
      </c>
      <c r="H18" s="72">
        <v>31000</v>
      </c>
      <c r="I18" s="72">
        <v>35000</v>
      </c>
      <c r="J18" s="72">
        <v>35000</v>
      </c>
      <c r="K18" s="72">
        <v>35000</v>
      </c>
      <c r="L18" s="73" t="s">
        <v>409</v>
      </c>
      <c r="M18" s="67"/>
    </row>
    <row r="19" spans="2:13" ht="108" x14ac:dyDescent="0.25">
      <c r="B19" s="52"/>
      <c r="C19" s="70" t="s">
        <v>410</v>
      </c>
      <c r="D19" s="72">
        <v>2468</v>
      </c>
      <c r="E19" s="72">
        <v>1000</v>
      </c>
      <c r="F19" s="72">
        <v>1000</v>
      </c>
      <c r="G19" s="72">
        <v>1000</v>
      </c>
      <c r="H19" s="72">
        <v>3000</v>
      </c>
      <c r="I19" s="72">
        <v>3000</v>
      </c>
      <c r="J19" s="72">
        <v>3000</v>
      </c>
      <c r="K19" s="72">
        <v>3000</v>
      </c>
      <c r="L19" s="73" t="s">
        <v>411</v>
      </c>
      <c r="M19" s="67"/>
    </row>
    <row r="20" spans="2:13" ht="58.5" x14ac:dyDescent="0.25">
      <c r="B20" s="52"/>
      <c r="C20" s="70" t="s">
        <v>412</v>
      </c>
      <c r="D20" s="72">
        <v>2200</v>
      </c>
      <c r="E20" s="72">
        <v>3000</v>
      </c>
      <c r="F20" s="72">
        <v>3000</v>
      </c>
      <c r="G20" s="72">
        <v>3000</v>
      </c>
      <c r="H20" s="72">
        <v>3000</v>
      </c>
      <c r="I20" s="72">
        <v>3000</v>
      </c>
      <c r="J20" s="72">
        <v>3000</v>
      </c>
      <c r="K20" s="72">
        <v>3000</v>
      </c>
      <c r="L20" s="73" t="s">
        <v>413</v>
      </c>
      <c r="M20" s="67"/>
    </row>
    <row r="21" spans="2:13" ht="54" x14ac:dyDescent="0.25">
      <c r="B21" s="52"/>
      <c r="C21" s="70" t="s">
        <v>414</v>
      </c>
      <c r="D21" s="72">
        <v>300</v>
      </c>
      <c r="E21" s="72">
        <v>300</v>
      </c>
      <c r="F21" s="72">
        <v>300</v>
      </c>
      <c r="G21" s="72">
        <v>300</v>
      </c>
      <c r="H21" s="72">
        <v>300</v>
      </c>
      <c r="I21" s="72">
        <v>300</v>
      </c>
      <c r="J21" s="72">
        <v>300</v>
      </c>
      <c r="K21" s="72">
        <v>300</v>
      </c>
      <c r="L21" s="73"/>
      <c r="M21" s="67"/>
    </row>
    <row r="22" spans="2:13" ht="78" x14ac:dyDescent="0.25">
      <c r="B22" s="52"/>
      <c r="C22" s="70" t="s">
        <v>415</v>
      </c>
      <c r="D22" s="72">
        <v>2000</v>
      </c>
      <c r="E22" s="72">
        <v>2000</v>
      </c>
      <c r="F22" s="72">
        <v>2000</v>
      </c>
      <c r="G22" s="72">
        <v>2000</v>
      </c>
      <c r="H22" s="72">
        <v>3000</v>
      </c>
      <c r="I22" s="72">
        <v>3000</v>
      </c>
      <c r="J22" s="72">
        <v>3000</v>
      </c>
      <c r="K22" s="72">
        <v>3000</v>
      </c>
      <c r="L22" s="73" t="s">
        <v>416</v>
      </c>
      <c r="M22" s="67"/>
    </row>
    <row r="23" spans="2:13" ht="126" x14ac:dyDescent="0.25">
      <c r="B23" s="52"/>
      <c r="C23" s="70" t="s">
        <v>417</v>
      </c>
      <c r="D23" s="72">
        <v>300</v>
      </c>
      <c r="E23" s="72">
        <v>300</v>
      </c>
      <c r="F23" s="72">
        <v>300</v>
      </c>
      <c r="G23" s="72">
        <v>300</v>
      </c>
      <c r="H23" s="72">
        <v>300</v>
      </c>
      <c r="I23" s="72">
        <v>300</v>
      </c>
      <c r="J23" s="72">
        <v>300</v>
      </c>
      <c r="K23" s="72">
        <v>300</v>
      </c>
      <c r="L23" s="73"/>
      <c r="M23" s="67"/>
    </row>
    <row r="24" spans="2:13" ht="19.5" x14ac:dyDescent="0.25">
      <c r="B24" s="52"/>
      <c r="C24" s="70" t="s">
        <v>418</v>
      </c>
      <c r="D24" s="72">
        <v>900</v>
      </c>
      <c r="E24" s="72">
        <v>900</v>
      </c>
      <c r="F24" s="72">
        <v>900</v>
      </c>
      <c r="G24" s="72">
        <v>900</v>
      </c>
      <c r="H24" s="72">
        <v>1000</v>
      </c>
      <c r="I24" s="72">
        <v>1000</v>
      </c>
      <c r="J24" s="72">
        <v>1000</v>
      </c>
      <c r="K24" s="72">
        <v>1000</v>
      </c>
      <c r="L24" s="73" t="s">
        <v>419</v>
      </c>
      <c r="M24" s="67"/>
    </row>
    <row r="25" spans="2:13" ht="72" x14ac:dyDescent="0.25">
      <c r="B25" s="48" t="s">
        <v>420</v>
      </c>
      <c r="C25" s="48" t="s">
        <v>421</v>
      </c>
      <c r="D25" s="69">
        <f>D26+D27+D28</f>
        <v>0</v>
      </c>
      <c r="E25" s="69">
        <f t="shared" ref="E25:K25" si="3">E26+E27+E28</f>
        <v>2800</v>
      </c>
      <c r="F25" s="69">
        <f t="shared" si="3"/>
        <v>1700</v>
      </c>
      <c r="G25" s="69">
        <f t="shared" si="3"/>
        <v>0</v>
      </c>
      <c r="H25" s="69">
        <f t="shared" si="3"/>
        <v>0</v>
      </c>
      <c r="I25" s="69">
        <f t="shared" si="3"/>
        <v>0</v>
      </c>
      <c r="J25" s="69">
        <f t="shared" si="3"/>
        <v>0</v>
      </c>
      <c r="K25" s="69">
        <f t="shared" si="3"/>
        <v>0</v>
      </c>
      <c r="L25" s="74"/>
      <c r="M25" s="67"/>
    </row>
    <row r="26" spans="2:13" ht="18" x14ac:dyDescent="0.25">
      <c r="B26" s="52"/>
      <c r="C26" s="70" t="s">
        <v>397</v>
      </c>
      <c r="D26" s="71"/>
      <c r="E26" s="75">
        <v>2800</v>
      </c>
      <c r="F26" s="75">
        <v>1700</v>
      </c>
      <c r="G26" s="71"/>
      <c r="H26" s="71"/>
      <c r="I26" s="71"/>
      <c r="J26" s="71"/>
      <c r="K26" s="71"/>
      <c r="L26" s="52"/>
      <c r="M26" s="67"/>
    </row>
    <row r="27" spans="2:13" ht="18" hidden="1" x14ac:dyDescent="0.25">
      <c r="B27" s="52"/>
      <c r="C27" s="70" t="s">
        <v>398</v>
      </c>
      <c r="D27" s="71"/>
      <c r="E27" s="71"/>
      <c r="F27" s="71"/>
      <c r="G27" s="71"/>
      <c r="H27" s="71"/>
      <c r="I27" s="71"/>
      <c r="J27" s="71"/>
      <c r="K27" s="71"/>
      <c r="L27" s="52"/>
      <c r="M27" s="67"/>
    </row>
    <row r="28" spans="2:13" ht="18" hidden="1" x14ac:dyDescent="0.25">
      <c r="B28" s="52"/>
      <c r="C28" s="70" t="s">
        <v>399</v>
      </c>
      <c r="D28" s="71"/>
      <c r="E28" s="71"/>
      <c r="F28" s="71"/>
      <c r="G28" s="71"/>
      <c r="H28" s="71"/>
      <c r="I28" s="71"/>
      <c r="J28" s="71"/>
      <c r="K28" s="71"/>
      <c r="L28" s="52"/>
      <c r="M28" s="67"/>
    </row>
    <row r="29" spans="2:13" x14ac:dyDescent="0.25">
      <c r="B29" s="44"/>
      <c r="C29" s="44"/>
      <c r="D29" s="44"/>
      <c r="E29" s="44"/>
      <c r="F29" s="44"/>
      <c r="G29" s="44"/>
      <c r="H29" s="44"/>
      <c r="I29" s="44"/>
      <c r="J29" s="44"/>
      <c r="K29" s="44"/>
    </row>
    <row r="30" spans="2:13" ht="15.75" x14ac:dyDescent="0.25">
      <c r="B30" s="306"/>
      <c r="C30" s="306"/>
      <c r="D30" s="44"/>
      <c r="E30" s="44"/>
      <c r="F30" s="44"/>
      <c r="G30" s="44"/>
      <c r="H30" s="44"/>
      <c r="I30" s="44"/>
      <c r="J30" s="44"/>
      <c r="K30" s="44"/>
    </row>
    <row r="31" spans="2:13" x14ac:dyDescent="0.25">
      <c r="B31" s="44"/>
      <c r="C31" s="44"/>
      <c r="D31" s="44"/>
      <c r="E31" s="44"/>
      <c r="F31" s="44"/>
      <c r="G31" s="44"/>
      <c r="H31" s="44"/>
      <c r="I31" s="44"/>
      <c r="J31" s="44"/>
      <c r="K31" s="44"/>
    </row>
    <row r="32" spans="2:13" x14ac:dyDescent="0.25">
      <c r="B32" s="307"/>
      <c r="C32" s="307"/>
      <c r="D32" s="44"/>
      <c r="E32" s="44"/>
      <c r="F32" s="44"/>
      <c r="G32" s="44"/>
      <c r="H32" s="44"/>
      <c r="I32" s="44"/>
      <c r="J32" s="44"/>
      <c r="K32" s="44"/>
    </row>
    <row r="33" spans="2:11" x14ac:dyDescent="0.25">
      <c r="B33" s="44"/>
      <c r="C33" s="44"/>
      <c r="D33" s="44"/>
      <c r="E33" s="44"/>
      <c r="F33" s="44"/>
      <c r="G33" s="44"/>
      <c r="H33" s="44"/>
      <c r="I33" s="44"/>
      <c r="J33" s="44"/>
      <c r="K33" s="44"/>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47" customWidth="1"/>
    <col min="2" max="2" width="15.85546875" style="47" customWidth="1"/>
    <col min="3" max="3" width="60.28515625" style="47" customWidth="1"/>
    <col min="4" max="4" width="18.42578125" style="47" customWidth="1"/>
    <col min="5" max="7" width="18.42578125" style="47" hidden="1" customWidth="1"/>
    <col min="8" max="8" width="18.42578125" style="47" customWidth="1"/>
    <col min="9" max="9" width="15.5703125" style="47" hidden="1" customWidth="1"/>
    <col min="10" max="10" width="15.140625" style="47" hidden="1" customWidth="1"/>
    <col min="11" max="11" width="14.28515625" style="47" hidden="1" customWidth="1"/>
    <col min="12" max="12" width="136.7109375" style="47" customWidth="1"/>
    <col min="13" max="256" width="9.140625" style="47"/>
    <col min="257" max="257" width="4.28515625" style="47" customWidth="1"/>
    <col min="258" max="258" width="15.85546875" style="47" customWidth="1"/>
    <col min="259" max="259" width="60.28515625" style="47" customWidth="1"/>
    <col min="260" max="260" width="18.42578125" style="47" customWidth="1"/>
    <col min="261" max="263" width="0" style="47" hidden="1" customWidth="1"/>
    <col min="264" max="264" width="18.42578125" style="47" customWidth="1"/>
    <col min="265" max="267" width="0" style="47" hidden="1" customWidth="1"/>
    <col min="268" max="268" width="136.7109375" style="47" customWidth="1"/>
    <col min="269" max="512" width="9.140625" style="47"/>
    <col min="513" max="513" width="4.28515625" style="47" customWidth="1"/>
    <col min="514" max="514" width="15.85546875" style="47" customWidth="1"/>
    <col min="515" max="515" width="60.28515625" style="47" customWidth="1"/>
    <col min="516" max="516" width="18.42578125" style="47" customWidth="1"/>
    <col min="517" max="519" width="0" style="47" hidden="1" customWidth="1"/>
    <col min="520" max="520" width="18.42578125" style="47" customWidth="1"/>
    <col min="521" max="523" width="0" style="47" hidden="1" customWidth="1"/>
    <col min="524" max="524" width="136.7109375" style="47" customWidth="1"/>
    <col min="525" max="768" width="9.140625" style="47"/>
    <col min="769" max="769" width="4.28515625" style="47" customWidth="1"/>
    <col min="770" max="770" width="15.85546875" style="47" customWidth="1"/>
    <col min="771" max="771" width="60.28515625" style="47" customWidth="1"/>
    <col min="772" max="772" width="18.42578125" style="47" customWidth="1"/>
    <col min="773" max="775" width="0" style="47" hidden="1" customWidth="1"/>
    <col min="776" max="776" width="18.42578125" style="47" customWidth="1"/>
    <col min="777" max="779" width="0" style="47" hidden="1" customWidth="1"/>
    <col min="780" max="780" width="136.7109375" style="47" customWidth="1"/>
    <col min="781" max="1024" width="9.140625" style="47"/>
    <col min="1025" max="1025" width="4.28515625" style="47" customWidth="1"/>
    <col min="1026" max="1026" width="15.85546875" style="47" customWidth="1"/>
    <col min="1027" max="1027" width="60.28515625" style="47" customWidth="1"/>
    <col min="1028" max="1028" width="18.42578125" style="47" customWidth="1"/>
    <col min="1029" max="1031" width="0" style="47" hidden="1" customWidth="1"/>
    <col min="1032" max="1032" width="18.42578125" style="47" customWidth="1"/>
    <col min="1033" max="1035" width="0" style="47" hidden="1" customWidth="1"/>
    <col min="1036" max="1036" width="136.7109375" style="47" customWidth="1"/>
    <col min="1037" max="1280" width="9.140625" style="47"/>
    <col min="1281" max="1281" width="4.28515625" style="47" customWidth="1"/>
    <col min="1282" max="1282" width="15.85546875" style="47" customWidth="1"/>
    <col min="1283" max="1283" width="60.28515625" style="47" customWidth="1"/>
    <col min="1284" max="1284" width="18.42578125" style="47" customWidth="1"/>
    <col min="1285" max="1287" width="0" style="47" hidden="1" customWidth="1"/>
    <col min="1288" max="1288" width="18.42578125" style="47" customWidth="1"/>
    <col min="1289" max="1291" width="0" style="47" hidden="1" customWidth="1"/>
    <col min="1292" max="1292" width="136.7109375" style="47" customWidth="1"/>
    <col min="1293" max="1536" width="9.140625" style="47"/>
    <col min="1537" max="1537" width="4.28515625" style="47" customWidth="1"/>
    <col min="1538" max="1538" width="15.85546875" style="47" customWidth="1"/>
    <col min="1539" max="1539" width="60.28515625" style="47" customWidth="1"/>
    <col min="1540" max="1540" width="18.42578125" style="47" customWidth="1"/>
    <col min="1541" max="1543" width="0" style="47" hidden="1" customWidth="1"/>
    <col min="1544" max="1544" width="18.42578125" style="47" customWidth="1"/>
    <col min="1545" max="1547" width="0" style="47" hidden="1" customWidth="1"/>
    <col min="1548" max="1548" width="136.7109375" style="47" customWidth="1"/>
    <col min="1549" max="1792" width="9.140625" style="47"/>
    <col min="1793" max="1793" width="4.28515625" style="47" customWidth="1"/>
    <col min="1794" max="1794" width="15.85546875" style="47" customWidth="1"/>
    <col min="1795" max="1795" width="60.28515625" style="47" customWidth="1"/>
    <col min="1796" max="1796" width="18.42578125" style="47" customWidth="1"/>
    <col min="1797" max="1799" width="0" style="47" hidden="1" customWidth="1"/>
    <col min="1800" max="1800" width="18.42578125" style="47" customWidth="1"/>
    <col min="1801" max="1803" width="0" style="47" hidden="1" customWidth="1"/>
    <col min="1804" max="1804" width="136.7109375" style="47" customWidth="1"/>
    <col min="1805" max="2048" width="9.140625" style="47"/>
    <col min="2049" max="2049" width="4.28515625" style="47" customWidth="1"/>
    <col min="2050" max="2050" width="15.85546875" style="47" customWidth="1"/>
    <col min="2051" max="2051" width="60.28515625" style="47" customWidth="1"/>
    <col min="2052" max="2052" width="18.42578125" style="47" customWidth="1"/>
    <col min="2053" max="2055" width="0" style="47" hidden="1" customWidth="1"/>
    <col min="2056" max="2056" width="18.42578125" style="47" customWidth="1"/>
    <col min="2057" max="2059" width="0" style="47" hidden="1" customWidth="1"/>
    <col min="2060" max="2060" width="136.7109375" style="47" customWidth="1"/>
    <col min="2061" max="2304" width="9.140625" style="47"/>
    <col min="2305" max="2305" width="4.28515625" style="47" customWidth="1"/>
    <col min="2306" max="2306" width="15.85546875" style="47" customWidth="1"/>
    <col min="2307" max="2307" width="60.28515625" style="47" customWidth="1"/>
    <col min="2308" max="2308" width="18.42578125" style="47" customWidth="1"/>
    <col min="2309" max="2311" width="0" style="47" hidden="1" customWidth="1"/>
    <col min="2312" max="2312" width="18.42578125" style="47" customWidth="1"/>
    <col min="2313" max="2315" width="0" style="47" hidden="1" customWidth="1"/>
    <col min="2316" max="2316" width="136.7109375" style="47" customWidth="1"/>
    <col min="2317" max="2560" width="9.140625" style="47"/>
    <col min="2561" max="2561" width="4.28515625" style="47" customWidth="1"/>
    <col min="2562" max="2562" width="15.85546875" style="47" customWidth="1"/>
    <col min="2563" max="2563" width="60.28515625" style="47" customWidth="1"/>
    <col min="2564" max="2564" width="18.42578125" style="47" customWidth="1"/>
    <col min="2565" max="2567" width="0" style="47" hidden="1" customWidth="1"/>
    <col min="2568" max="2568" width="18.42578125" style="47" customWidth="1"/>
    <col min="2569" max="2571" width="0" style="47" hidden="1" customWidth="1"/>
    <col min="2572" max="2572" width="136.7109375" style="47" customWidth="1"/>
    <col min="2573" max="2816" width="9.140625" style="47"/>
    <col min="2817" max="2817" width="4.28515625" style="47" customWidth="1"/>
    <col min="2818" max="2818" width="15.85546875" style="47" customWidth="1"/>
    <col min="2819" max="2819" width="60.28515625" style="47" customWidth="1"/>
    <col min="2820" max="2820" width="18.42578125" style="47" customWidth="1"/>
    <col min="2821" max="2823" width="0" style="47" hidden="1" customWidth="1"/>
    <col min="2824" max="2824" width="18.42578125" style="47" customWidth="1"/>
    <col min="2825" max="2827" width="0" style="47" hidden="1" customWidth="1"/>
    <col min="2828" max="2828" width="136.7109375" style="47" customWidth="1"/>
    <col min="2829" max="3072" width="9.140625" style="47"/>
    <col min="3073" max="3073" width="4.28515625" style="47" customWidth="1"/>
    <col min="3074" max="3074" width="15.85546875" style="47" customWidth="1"/>
    <col min="3075" max="3075" width="60.28515625" style="47" customWidth="1"/>
    <col min="3076" max="3076" width="18.42578125" style="47" customWidth="1"/>
    <col min="3077" max="3079" width="0" style="47" hidden="1" customWidth="1"/>
    <col min="3080" max="3080" width="18.42578125" style="47" customWidth="1"/>
    <col min="3081" max="3083" width="0" style="47" hidden="1" customWidth="1"/>
    <col min="3084" max="3084" width="136.7109375" style="47" customWidth="1"/>
    <col min="3085" max="3328" width="9.140625" style="47"/>
    <col min="3329" max="3329" width="4.28515625" style="47" customWidth="1"/>
    <col min="3330" max="3330" width="15.85546875" style="47" customWidth="1"/>
    <col min="3331" max="3331" width="60.28515625" style="47" customWidth="1"/>
    <col min="3332" max="3332" width="18.42578125" style="47" customWidth="1"/>
    <col min="3333" max="3335" width="0" style="47" hidden="1" customWidth="1"/>
    <col min="3336" max="3336" width="18.42578125" style="47" customWidth="1"/>
    <col min="3337" max="3339" width="0" style="47" hidden="1" customWidth="1"/>
    <col min="3340" max="3340" width="136.7109375" style="47" customWidth="1"/>
    <col min="3341" max="3584" width="9.140625" style="47"/>
    <col min="3585" max="3585" width="4.28515625" style="47" customWidth="1"/>
    <col min="3586" max="3586" width="15.85546875" style="47" customWidth="1"/>
    <col min="3587" max="3587" width="60.28515625" style="47" customWidth="1"/>
    <col min="3588" max="3588" width="18.42578125" style="47" customWidth="1"/>
    <col min="3589" max="3591" width="0" style="47" hidden="1" customWidth="1"/>
    <col min="3592" max="3592" width="18.42578125" style="47" customWidth="1"/>
    <col min="3593" max="3595" width="0" style="47" hidden="1" customWidth="1"/>
    <col min="3596" max="3596" width="136.7109375" style="47" customWidth="1"/>
    <col min="3597" max="3840" width="9.140625" style="47"/>
    <col min="3841" max="3841" width="4.28515625" style="47" customWidth="1"/>
    <col min="3842" max="3842" width="15.85546875" style="47" customWidth="1"/>
    <col min="3843" max="3843" width="60.28515625" style="47" customWidth="1"/>
    <col min="3844" max="3844" width="18.42578125" style="47" customWidth="1"/>
    <col min="3845" max="3847" width="0" style="47" hidden="1" customWidth="1"/>
    <col min="3848" max="3848" width="18.42578125" style="47" customWidth="1"/>
    <col min="3849" max="3851" width="0" style="47" hidden="1" customWidth="1"/>
    <col min="3852" max="3852" width="136.7109375" style="47" customWidth="1"/>
    <col min="3853" max="4096" width="9.140625" style="47"/>
    <col min="4097" max="4097" width="4.28515625" style="47" customWidth="1"/>
    <col min="4098" max="4098" width="15.85546875" style="47" customWidth="1"/>
    <col min="4099" max="4099" width="60.28515625" style="47" customWidth="1"/>
    <col min="4100" max="4100" width="18.42578125" style="47" customWidth="1"/>
    <col min="4101" max="4103" width="0" style="47" hidden="1" customWidth="1"/>
    <col min="4104" max="4104" width="18.42578125" style="47" customWidth="1"/>
    <col min="4105" max="4107" width="0" style="47" hidden="1" customWidth="1"/>
    <col min="4108" max="4108" width="136.7109375" style="47" customWidth="1"/>
    <col min="4109" max="4352" width="9.140625" style="47"/>
    <col min="4353" max="4353" width="4.28515625" style="47" customWidth="1"/>
    <col min="4354" max="4354" width="15.85546875" style="47" customWidth="1"/>
    <col min="4355" max="4355" width="60.28515625" style="47" customWidth="1"/>
    <col min="4356" max="4356" width="18.42578125" style="47" customWidth="1"/>
    <col min="4357" max="4359" width="0" style="47" hidden="1" customWidth="1"/>
    <col min="4360" max="4360" width="18.42578125" style="47" customWidth="1"/>
    <col min="4361" max="4363" width="0" style="47" hidden="1" customWidth="1"/>
    <col min="4364" max="4364" width="136.7109375" style="47" customWidth="1"/>
    <col min="4365" max="4608" width="9.140625" style="47"/>
    <col min="4609" max="4609" width="4.28515625" style="47" customWidth="1"/>
    <col min="4610" max="4610" width="15.85546875" style="47" customWidth="1"/>
    <col min="4611" max="4611" width="60.28515625" style="47" customWidth="1"/>
    <col min="4612" max="4612" width="18.42578125" style="47" customWidth="1"/>
    <col min="4613" max="4615" width="0" style="47" hidden="1" customWidth="1"/>
    <col min="4616" max="4616" width="18.42578125" style="47" customWidth="1"/>
    <col min="4617" max="4619" width="0" style="47" hidden="1" customWidth="1"/>
    <col min="4620" max="4620" width="136.7109375" style="47" customWidth="1"/>
    <col min="4621" max="4864" width="9.140625" style="47"/>
    <col min="4865" max="4865" width="4.28515625" style="47" customWidth="1"/>
    <col min="4866" max="4866" width="15.85546875" style="47" customWidth="1"/>
    <col min="4867" max="4867" width="60.28515625" style="47" customWidth="1"/>
    <col min="4868" max="4868" width="18.42578125" style="47" customWidth="1"/>
    <col min="4869" max="4871" width="0" style="47" hidden="1" customWidth="1"/>
    <col min="4872" max="4872" width="18.42578125" style="47" customWidth="1"/>
    <col min="4873" max="4875" width="0" style="47" hidden="1" customWidth="1"/>
    <col min="4876" max="4876" width="136.7109375" style="47" customWidth="1"/>
    <col min="4877" max="5120" width="9.140625" style="47"/>
    <col min="5121" max="5121" width="4.28515625" style="47" customWidth="1"/>
    <col min="5122" max="5122" width="15.85546875" style="47" customWidth="1"/>
    <col min="5123" max="5123" width="60.28515625" style="47" customWidth="1"/>
    <col min="5124" max="5124" width="18.42578125" style="47" customWidth="1"/>
    <col min="5125" max="5127" width="0" style="47" hidden="1" customWidth="1"/>
    <col min="5128" max="5128" width="18.42578125" style="47" customWidth="1"/>
    <col min="5129" max="5131" width="0" style="47" hidden="1" customWidth="1"/>
    <col min="5132" max="5132" width="136.7109375" style="47" customWidth="1"/>
    <col min="5133" max="5376" width="9.140625" style="47"/>
    <col min="5377" max="5377" width="4.28515625" style="47" customWidth="1"/>
    <col min="5378" max="5378" width="15.85546875" style="47" customWidth="1"/>
    <col min="5379" max="5379" width="60.28515625" style="47" customWidth="1"/>
    <col min="5380" max="5380" width="18.42578125" style="47" customWidth="1"/>
    <col min="5381" max="5383" width="0" style="47" hidden="1" customWidth="1"/>
    <col min="5384" max="5384" width="18.42578125" style="47" customWidth="1"/>
    <col min="5385" max="5387" width="0" style="47" hidden="1" customWidth="1"/>
    <col min="5388" max="5388" width="136.7109375" style="47" customWidth="1"/>
    <col min="5389" max="5632" width="9.140625" style="47"/>
    <col min="5633" max="5633" width="4.28515625" style="47" customWidth="1"/>
    <col min="5634" max="5634" width="15.85546875" style="47" customWidth="1"/>
    <col min="5635" max="5635" width="60.28515625" style="47" customWidth="1"/>
    <col min="5636" max="5636" width="18.42578125" style="47" customWidth="1"/>
    <col min="5637" max="5639" width="0" style="47" hidden="1" customWidth="1"/>
    <col min="5640" max="5640" width="18.42578125" style="47" customWidth="1"/>
    <col min="5641" max="5643" width="0" style="47" hidden="1" customWidth="1"/>
    <col min="5644" max="5644" width="136.7109375" style="47" customWidth="1"/>
    <col min="5645" max="5888" width="9.140625" style="47"/>
    <col min="5889" max="5889" width="4.28515625" style="47" customWidth="1"/>
    <col min="5890" max="5890" width="15.85546875" style="47" customWidth="1"/>
    <col min="5891" max="5891" width="60.28515625" style="47" customWidth="1"/>
    <col min="5892" max="5892" width="18.42578125" style="47" customWidth="1"/>
    <col min="5893" max="5895" width="0" style="47" hidden="1" customWidth="1"/>
    <col min="5896" max="5896" width="18.42578125" style="47" customWidth="1"/>
    <col min="5897" max="5899" width="0" style="47" hidden="1" customWidth="1"/>
    <col min="5900" max="5900" width="136.7109375" style="47" customWidth="1"/>
    <col min="5901" max="6144" width="9.140625" style="47"/>
    <col min="6145" max="6145" width="4.28515625" style="47" customWidth="1"/>
    <col min="6146" max="6146" width="15.85546875" style="47" customWidth="1"/>
    <col min="6147" max="6147" width="60.28515625" style="47" customWidth="1"/>
    <col min="6148" max="6148" width="18.42578125" style="47" customWidth="1"/>
    <col min="6149" max="6151" width="0" style="47" hidden="1" customWidth="1"/>
    <col min="6152" max="6152" width="18.42578125" style="47" customWidth="1"/>
    <col min="6153" max="6155" width="0" style="47" hidden="1" customWidth="1"/>
    <col min="6156" max="6156" width="136.7109375" style="47" customWidth="1"/>
    <col min="6157" max="6400" width="9.140625" style="47"/>
    <col min="6401" max="6401" width="4.28515625" style="47" customWidth="1"/>
    <col min="6402" max="6402" width="15.85546875" style="47" customWidth="1"/>
    <col min="6403" max="6403" width="60.28515625" style="47" customWidth="1"/>
    <col min="6404" max="6404" width="18.42578125" style="47" customWidth="1"/>
    <col min="6405" max="6407" width="0" style="47" hidden="1" customWidth="1"/>
    <col min="6408" max="6408" width="18.42578125" style="47" customWidth="1"/>
    <col min="6409" max="6411" width="0" style="47" hidden="1" customWidth="1"/>
    <col min="6412" max="6412" width="136.7109375" style="47" customWidth="1"/>
    <col min="6413" max="6656" width="9.140625" style="47"/>
    <col min="6657" max="6657" width="4.28515625" style="47" customWidth="1"/>
    <col min="6658" max="6658" width="15.85546875" style="47" customWidth="1"/>
    <col min="6659" max="6659" width="60.28515625" style="47" customWidth="1"/>
    <col min="6660" max="6660" width="18.42578125" style="47" customWidth="1"/>
    <col min="6661" max="6663" width="0" style="47" hidden="1" customWidth="1"/>
    <col min="6664" max="6664" width="18.42578125" style="47" customWidth="1"/>
    <col min="6665" max="6667" width="0" style="47" hidden="1" customWidth="1"/>
    <col min="6668" max="6668" width="136.7109375" style="47" customWidth="1"/>
    <col min="6669" max="6912" width="9.140625" style="47"/>
    <col min="6913" max="6913" width="4.28515625" style="47" customWidth="1"/>
    <col min="6914" max="6914" width="15.85546875" style="47" customWidth="1"/>
    <col min="6915" max="6915" width="60.28515625" style="47" customWidth="1"/>
    <col min="6916" max="6916" width="18.42578125" style="47" customWidth="1"/>
    <col min="6917" max="6919" width="0" style="47" hidden="1" customWidth="1"/>
    <col min="6920" max="6920" width="18.42578125" style="47" customWidth="1"/>
    <col min="6921" max="6923" width="0" style="47" hidden="1" customWidth="1"/>
    <col min="6924" max="6924" width="136.7109375" style="47" customWidth="1"/>
    <col min="6925" max="7168" width="9.140625" style="47"/>
    <col min="7169" max="7169" width="4.28515625" style="47" customWidth="1"/>
    <col min="7170" max="7170" width="15.85546875" style="47" customWidth="1"/>
    <col min="7171" max="7171" width="60.28515625" style="47" customWidth="1"/>
    <col min="7172" max="7172" width="18.42578125" style="47" customWidth="1"/>
    <col min="7173" max="7175" width="0" style="47" hidden="1" customWidth="1"/>
    <col min="7176" max="7176" width="18.42578125" style="47" customWidth="1"/>
    <col min="7177" max="7179" width="0" style="47" hidden="1" customWidth="1"/>
    <col min="7180" max="7180" width="136.7109375" style="47" customWidth="1"/>
    <col min="7181" max="7424" width="9.140625" style="47"/>
    <col min="7425" max="7425" width="4.28515625" style="47" customWidth="1"/>
    <col min="7426" max="7426" width="15.85546875" style="47" customWidth="1"/>
    <col min="7427" max="7427" width="60.28515625" style="47" customWidth="1"/>
    <col min="7428" max="7428" width="18.42578125" style="47" customWidth="1"/>
    <col min="7429" max="7431" width="0" style="47" hidden="1" customWidth="1"/>
    <col min="7432" max="7432" width="18.42578125" style="47" customWidth="1"/>
    <col min="7433" max="7435" width="0" style="47" hidden="1" customWidth="1"/>
    <col min="7436" max="7436" width="136.7109375" style="47" customWidth="1"/>
    <col min="7437" max="7680" width="9.140625" style="47"/>
    <col min="7681" max="7681" width="4.28515625" style="47" customWidth="1"/>
    <col min="7682" max="7682" width="15.85546875" style="47" customWidth="1"/>
    <col min="7683" max="7683" width="60.28515625" style="47" customWidth="1"/>
    <col min="7684" max="7684" width="18.42578125" style="47" customWidth="1"/>
    <col min="7685" max="7687" width="0" style="47" hidden="1" customWidth="1"/>
    <col min="7688" max="7688" width="18.42578125" style="47" customWidth="1"/>
    <col min="7689" max="7691" width="0" style="47" hidden="1" customWidth="1"/>
    <col min="7692" max="7692" width="136.7109375" style="47" customWidth="1"/>
    <col min="7693" max="7936" width="9.140625" style="47"/>
    <col min="7937" max="7937" width="4.28515625" style="47" customWidth="1"/>
    <col min="7938" max="7938" width="15.85546875" style="47" customWidth="1"/>
    <col min="7939" max="7939" width="60.28515625" style="47" customWidth="1"/>
    <col min="7940" max="7940" width="18.42578125" style="47" customWidth="1"/>
    <col min="7941" max="7943" width="0" style="47" hidden="1" customWidth="1"/>
    <col min="7944" max="7944" width="18.42578125" style="47" customWidth="1"/>
    <col min="7945" max="7947" width="0" style="47" hidden="1" customWidth="1"/>
    <col min="7948" max="7948" width="136.7109375" style="47" customWidth="1"/>
    <col min="7949" max="8192" width="9.140625" style="47"/>
    <col min="8193" max="8193" width="4.28515625" style="47" customWidth="1"/>
    <col min="8194" max="8194" width="15.85546875" style="47" customWidth="1"/>
    <col min="8195" max="8195" width="60.28515625" style="47" customWidth="1"/>
    <col min="8196" max="8196" width="18.42578125" style="47" customWidth="1"/>
    <col min="8197" max="8199" width="0" style="47" hidden="1" customWidth="1"/>
    <col min="8200" max="8200" width="18.42578125" style="47" customWidth="1"/>
    <col min="8201" max="8203" width="0" style="47" hidden="1" customWidth="1"/>
    <col min="8204" max="8204" width="136.7109375" style="47" customWidth="1"/>
    <col min="8205" max="8448" width="9.140625" style="47"/>
    <col min="8449" max="8449" width="4.28515625" style="47" customWidth="1"/>
    <col min="8450" max="8450" width="15.85546875" style="47" customWidth="1"/>
    <col min="8451" max="8451" width="60.28515625" style="47" customWidth="1"/>
    <col min="8452" max="8452" width="18.42578125" style="47" customWidth="1"/>
    <col min="8453" max="8455" width="0" style="47" hidden="1" customWidth="1"/>
    <col min="8456" max="8456" width="18.42578125" style="47" customWidth="1"/>
    <col min="8457" max="8459" width="0" style="47" hidden="1" customWidth="1"/>
    <col min="8460" max="8460" width="136.7109375" style="47" customWidth="1"/>
    <col min="8461" max="8704" width="9.140625" style="47"/>
    <col min="8705" max="8705" width="4.28515625" style="47" customWidth="1"/>
    <col min="8706" max="8706" width="15.85546875" style="47" customWidth="1"/>
    <col min="8707" max="8707" width="60.28515625" style="47" customWidth="1"/>
    <col min="8708" max="8708" width="18.42578125" style="47" customWidth="1"/>
    <col min="8709" max="8711" width="0" style="47" hidden="1" customWidth="1"/>
    <col min="8712" max="8712" width="18.42578125" style="47" customWidth="1"/>
    <col min="8713" max="8715" width="0" style="47" hidden="1" customWidth="1"/>
    <col min="8716" max="8716" width="136.7109375" style="47" customWidth="1"/>
    <col min="8717" max="8960" width="9.140625" style="47"/>
    <col min="8961" max="8961" width="4.28515625" style="47" customWidth="1"/>
    <col min="8962" max="8962" width="15.85546875" style="47" customWidth="1"/>
    <col min="8963" max="8963" width="60.28515625" style="47" customWidth="1"/>
    <col min="8964" max="8964" width="18.42578125" style="47" customWidth="1"/>
    <col min="8965" max="8967" width="0" style="47" hidden="1" customWidth="1"/>
    <col min="8968" max="8968" width="18.42578125" style="47" customWidth="1"/>
    <col min="8969" max="8971" width="0" style="47" hidden="1" customWidth="1"/>
    <col min="8972" max="8972" width="136.7109375" style="47" customWidth="1"/>
    <col min="8973" max="9216" width="9.140625" style="47"/>
    <col min="9217" max="9217" width="4.28515625" style="47" customWidth="1"/>
    <col min="9218" max="9218" width="15.85546875" style="47" customWidth="1"/>
    <col min="9219" max="9219" width="60.28515625" style="47" customWidth="1"/>
    <col min="9220" max="9220" width="18.42578125" style="47" customWidth="1"/>
    <col min="9221" max="9223" width="0" style="47" hidden="1" customWidth="1"/>
    <col min="9224" max="9224" width="18.42578125" style="47" customWidth="1"/>
    <col min="9225" max="9227" width="0" style="47" hidden="1" customWidth="1"/>
    <col min="9228" max="9228" width="136.7109375" style="47" customWidth="1"/>
    <col min="9229" max="9472" width="9.140625" style="47"/>
    <col min="9473" max="9473" width="4.28515625" style="47" customWidth="1"/>
    <col min="9474" max="9474" width="15.85546875" style="47" customWidth="1"/>
    <col min="9475" max="9475" width="60.28515625" style="47" customWidth="1"/>
    <col min="9476" max="9476" width="18.42578125" style="47" customWidth="1"/>
    <col min="9477" max="9479" width="0" style="47" hidden="1" customWidth="1"/>
    <col min="9480" max="9480" width="18.42578125" style="47" customWidth="1"/>
    <col min="9481" max="9483" width="0" style="47" hidden="1" customWidth="1"/>
    <col min="9484" max="9484" width="136.7109375" style="47" customWidth="1"/>
    <col min="9485" max="9728" width="9.140625" style="47"/>
    <col min="9729" max="9729" width="4.28515625" style="47" customWidth="1"/>
    <col min="9730" max="9730" width="15.85546875" style="47" customWidth="1"/>
    <col min="9731" max="9731" width="60.28515625" style="47" customWidth="1"/>
    <col min="9732" max="9732" width="18.42578125" style="47" customWidth="1"/>
    <col min="9733" max="9735" width="0" style="47" hidden="1" customWidth="1"/>
    <col min="9736" max="9736" width="18.42578125" style="47" customWidth="1"/>
    <col min="9737" max="9739" width="0" style="47" hidden="1" customWidth="1"/>
    <col min="9740" max="9740" width="136.7109375" style="47" customWidth="1"/>
    <col min="9741" max="9984" width="9.140625" style="47"/>
    <col min="9985" max="9985" width="4.28515625" style="47" customWidth="1"/>
    <col min="9986" max="9986" width="15.85546875" style="47" customWidth="1"/>
    <col min="9987" max="9987" width="60.28515625" style="47" customWidth="1"/>
    <col min="9988" max="9988" width="18.42578125" style="47" customWidth="1"/>
    <col min="9989" max="9991" width="0" style="47" hidden="1" customWidth="1"/>
    <col min="9992" max="9992" width="18.42578125" style="47" customWidth="1"/>
    <col min="9993" max="9995" width="0" style="47" hidden="1" customWidth="1"/>
    <col min="9996" max="9996" width="136.7109375" style="47" customWidth="1"/>
    <col min="9997" max="10240" width="9.140625" style="47"/>
    <col min="10241" max="10241" width="4.28515625" style="47" customWidth="1"/>
    <col min="10242" max="10242" width="15.85546875" style="47" customWidth="1"/>
    <col min="10243" max="10243" width="60.28515625" style="47" customWidth="1"/>
    <col min="10244" max="10244" width="18.42578125" style="47" customWidth="1"/>
    <col min="10245" max="10247" width="0" style="47" hidden="1" customWidth="1"/>
    <col min="10248" max="10248" width="18.42578125" style="47" customWidth="1"/>
    <col min="10249" max="10251" width="0" style="47" hidden="1" customWidth="1"/>
    <col min="10252" max="10252" width="136.7109375" style="47" customWidth="1"/>
    <col min="10253" max="10496" width="9.140625" style="47"/>
    <col min="10497" max="10497" width="4.28515625" style="47" customWidth="1"/>
    <col min="10498" max="10498" width="15.85546875" style="47" customWidth="1"/>
    <col min="10499" max="10499" width="60.28515625" style="47" customWidth="1"/>
    <col min="10500" max="10500" width="18.42578125" style="47" customWidth="1"/>
    <col min="10501" max="10503" width="0" style="47" hidden="1" customWidth="1"/>
    <col min="10504" max="10504" width="18.42578125" style="47" customWidth="1"/>
    <col min="10505" max="10507" width="0" style="47" hidden="1" customWidth="1"/>
    <col min="10508" max="10508" width="136.7109375" style="47" customWidth="1"/>
    <col min="10509" max="10752" width="9.140625" style="47"/>
    <col min="10753" max="10753" width="4.28515625" style="47" customWidth="1"/>
    <col min="10754" max="10754" width="15.85546875" style="47" customWidth="1"/>
    <col min="10755" max="10755" width="60.28515625" style="47" customWidth="1"/>
    <col min="10756" max="10756" width="18.42578125" style="47" customWidth="1"/>
    <col min="10757" max="10759" width="0" style="47" hidden="1" customWidth="1"/>
    <col min="10760" max="10760" width="18.42578125" style="47" customWidth="1"/>
    <col min="10761" max="10763" width="0" style="47" hidden="1" customWidth="1"/>
    <col min="10764" max="10764" width="136.7109375" style="47" customWidth="1"/>
    <col min="10765" max="11008" width="9.140625" style="47"/>
    <col min="11009" max="11009" width="4.28515625" style="47" customWidth="1"/>
    <col min="11010" max="11010" width="15.85546875" style="47" customWidth="1"/>
    <col min="11011" max="11011" width="60.28515625" style="47" customWidth="1"/>
    <col min="11012" max="11012" width="18.42578125" style="47" customWidth="1"/>
    <col min="11013" max="11015" width="0" style="47" hidden="1" customWidth="1"/>
    <col min="11016" max="11016" width="18.42578125" style="47" customWidth="1"/>
    <col min="11017" max="11019" width="0" style="47" hidden="1" customWidth="1"/>
    <col min="11020" max="11020" width="136.7109375" style="47" customWidth="1"/>
    <col min="11021" max="11264" width="9.140625" style="47"/>
    <col min="11265" max="11265" width="4.28515625" style="47" customWidth="1"/>
    <col min="11266" max="11266" width="15.85546875" style="47" customWidth="1"/>
    <col min="11267" max="11267" width="60.28515625" style="47" customWidth="1"/>
    <col min="11268" max="11268" width="18.42578125" style="47" customWidth="1"/>
    <col min="11269" max="11271" width="0" style="47" hidden="1" customWidth="1"/>
    <col min="11272" max="11272" width="18.42578125" style="47" customWidth="1"/>
    <col min="11273" max="11275" width="0" style="47" hidden="1" customWidth="1"/>
    <col min="11276" max="11276" width="136.7109375" style="47" customWidth="1"/>
    <col min="11277" max="11520" width="9.140625" style="47"/>
    <col min="11521" max="11521" width="4.28515625" style="47" customWidth="1"/>
    <col min="11522" max="11522" width="15.85546875" style="47" customWidth="1"/>
    <col min="11523" max="11523" width="60.28515625" style="47" customWidth="1"/>
    <col min="11524" max="11524" width="18.42578125" style="47" customWidth="1"/>
    <col min="11525" max="11527" width="0" style="47" hidden="1" customWidth="1"/>
    <col min="11528" max="11528" width="18.42578125" style="47" customWidth="1"/>
    <col min="11529" max="11531" width="0" style="47" hidden="1" customWidth="1"/>
    <col min="11532" max="11532" width="136.7109375" style="47" customWidth="1"/>
    <col min="11533" max="11776" width="9.140625" style="47"/>
    <col min="11777" max="11777" width="4.28515625" style="47" customWidth="1"/>
    <col min="11778" max="11778" width="15.85546875" style="47" customWidth="1"/>
    <col min="11779" max="11779" width="60.28515625" style="47" customWidth="1"/>
    <col min="11780" max="11780" width="18.42578125" style="47" customWidth="1"/>
    <col min="11781" max="11783" width="0" style="47" hidden="1" customWidth="1"/>
    <col min="11784" max="11784" width="18.42578125" style="47" customWidth="1"/>
    <col min="11785" max="11787" width="0" style="47" hidden="1" customWidth="1"/>
    <col min="11788" max="11788" width="136.7109375" style="47" customWidth="1"/>
    <col min="11789" max="12032" width="9.140625" style="47"/>
    <col min="12033" max="12033" width="4.28515625" style="47" customWidth="1"/>
    <col min="12034" max="12034" width="15.85546875" style="47" customWidth="1"/>
    <col min="12035" max="12035" width="60.28515625" style="47" customWidth="1"/>
    <col min="12036" max="12036" width="18.42578125" style="47" customWidth="1"/>
    <col min="12037" max="12039" width="0" style="47" hidden="1" customWidth="1"/>
    <col min="12040" max="12040" width="18.42578125" style="47" customWidth="1"/>
    <col min="12041" max="12043" width="0" style="47" hidden="1" customWidth="1"/>
    <col min="12044" max="12044" width="136.7109375" style="47" customWidth="1"/>
    <col min="12045" max="12288" width="9.140625" style="47"/>
    <col min="12289" max="12289" width="4.28515625" style="47" customWidth="1"/>
    <col min="12290" max="12290" width="15.85546875" style="47" customWidth="1"/>
    <col min="12291" max="12291" width="60.28515625" style="47" customWidth="1"/>
    <col min="12292" max="12292" width="18.42578125" style="47" customWidth="1"/>
    <col min="12293" max="12295" width="0" style="47" hidden="1" customWidth="1"/>
    <col min="12296" max="12296" width="18.42578125" style="47" customWidth="1"/>
    <col min="12297" max="12299" width="0" style="47" hidden="1" customWidth="1"/>
    <col min="12300" max="12300" width="136.7109375" style="47" customWidth="1"/>
    <col min="12301" max="12544" width="9.140625" style="47"/>
    <col min="12545" max="12545" width="4.28515625" style="47" customWidth="1"/>
    <col min="12546" max="12546" width="15.85546875" style="47" customWidth="1"/>
    <col min="12547" max="12547" width="60.28515625" style="47" customWidth="1"/>
    <col min="12548" max="12548" width="18.42578125" style="47" customWidth="1"/>
    <col min="12549" max="12551" width="0" style="47" hidden="1" customWidth="1"/>
    <col min="12552" max="12552" width="18.42578125" style="47" customWidth="1"/>
    <col min="12553" max="12555" width="0" style="47" hidden="1" customWidth="1"/>
    <col min="12556" max="12556" width="136.7109375" style="47" customWidth="1"/>
    <col min="12557" max="12800" width="9.140625" style="47"/>
    <col min="12801" max="12801" width="4.28515625" style="47" customWidth="1"/>
    <col min="12802" max="12802" width="15.85546875" style="47" customWidth="1"/>
    <col min="12803" max="12803" width="60.28515625" style="47" customWidth="1"/>
    <col min="12804" max="12804" width="18.42578125" style="47" customWidth="1"/>
    <col min="12805" max="12807" width="0" style="47" hidden="1" customWidth="1"/>
    <col min="12808" max="12808" width="18.42578125" style="47" customWidth="1"/>
    <col min="12809" max="12811" width="0" style="47" hidden="1" customWidth="1"/>
    <col min="12812" max="12812" width="136.7109375" style="47" customWidth="1"/>
    <col min="12813" max="13056" width="9.140625" style="47"/>
    <col min="13057" max="13057" width="4.28515625" style="47" customWidth="1"/>
    <col min="13058" max="13058" width="15.85546875" style="47" customWidth="1"/>
    <col min="13059" max="13059" width="60.28515625" style="47" customWidth="1"/>
    <col min="13060" max="13060" width="18.42578125" style="47" customWidth="1"/>
    <col min="13061" max="13063" width="0" style="47" hidden="1" customWidth="1"/>
    <col min="13064" max="13064" width="18.42578125" style="47" customWidth="1"/>
    <col min="13065" max="13067" width="0" style="47" hidden="1" customWidth="1"/>
    <col min="13068" max="13068" width="136.7109375" style="47" customWidth="1"/>
    <col min="13069" max="13312" width="9.140625" style="47"/>
    <col min="13313" max="13313" width="4.28515625" style="47" customWidth="1"/>
    <col min="13314" max="13314" width="15.85546875" style="47" customWidth="1"/>
    <col min="13315" max="13315" width="60.28515625" style="47" customWidth="1"/>
    <col min="13316" max="13316" width="18.42578125" style="47" customWidth="1"/>
    <col min="13317" max="13319" width="0" style="47" hidden="1" customWidth="1"/>
    <col min="13320" max="13320" width="18.42578125" style="47" customWidth="1"/>
    <col min="13321" max="13323" width="0" style="47" hidden="1" customWidth="1"/>
    <col min="13324" max="13324" width="136.7109375" style="47" customWidth="1"/>
    <col min="13325" max="13568" width="9.140625" style="47"/>
    <col min="13569" max="13569" width="4.28515625" style="47" customWidth="1"/>
    <col min="13570" max="13570" width="15.85546875" style="47" customWidth="1"/>
    <col min="13571" max="13571" width="60.28515625" style="47" customWidth="1"/>
    <col min="13572" max="13572" width="18.42578125" style="47" customWidth="1"/>
    <col min="13573" max="13575" width="0" style="47" hidden="1" customWidth="1"/>
    <col min="13576" max="13576" width="18.42578125" style="47" customWidth="1"/>
    <col min="13577" max="13579" width="0" style="47" hidden="1" customWidth="1"/>
    <col min="13580" max="13580" width="136.7109375" style="47" customWidth="1"/>
    <col min="13581" max="13824" width="9.140625" style="47"/>
    <col min="13825" max="13825" width="4.28515625" style="47" customWidth="1"/>
    <col min="13826" max="13826" width="15.85546875" style="47" customWidth="1"/>
    <col min="13827" max="13827" width="60.28515625" style="47" customWidth="1"/>
    <col min="13828" max="13828" width="18.42578125" style="47" customWidth="1"/>
    <col min="13829" max="13831" width="0" style="47" hidden="1" customWidth="1"/>
    <col min="13832" max="13832" width="18.42578125" style="47" customWidth="1"/>
    <col min="13833" max="13835" width="0" style="47" hidden="1" customWidth="1"/>
    <col min="13836" max="13836" width="136.7109375" style="47" customWidth="1"/>
    <col min="13837" max="14080" width="9.140625" style="47"/>
    <col min="14081" max="14081" width="4.28515625" style="47" customWidth="1"/>
    <col min="14082" max="14082" width="15.85546875" style="47" customWidth="1"/>
    <col min="14083" max="14083" width="60.28515625" style="47" customWidth="1"/>
    <col min="14084" max="14084" width="18.42578125" style="47" customWidth="1"/>
    <col min="14085" max="14087" width="0" style="47" hidden="1" customWidth="1"/>
    <col min="14088" max="14088" width="18.42578125" style="47" customWidth="1"/>
    <col min="14089" max="14091" width="0" style="47" hidden="1" customWidth="1"/>
    <col min="14092" max="14092" width="136.7109375" style="47" customWidth="1"/>
    <col min="14093" max="14336" width="9.140625" style="47"/>
    <col min="14337" max="14337" width="4.28515625" style="47" customWidth="1"/>
    <col min="14338" max="14338" width="15.85546875" style="47" customWidth="1"/>
    <col min="14339" max="14339" width="60.28515625" style="47" customWidth="1"/>
    <col min="14340" max="14340" width="18.42578125" style="47" customWidth="1"/>
    <col min="14341" max="14343" width="0" style="47" hidden="1" customWidth="1"/>
    <col min="14344" max="14344" width="18.42578125" style="47" customWidth="1"/>
    <col min="14345" max="14347" width="0" style="47" hidden="1" customWidth="1"/>
    <col min="14348" max="14348" width="136.7109375" style="47" customWidth="1"/>
    <col min="14349" max="14592" width="9.140625" style="47"/>
    <col min="14593" max="14593" width="4.28515625" style="47" customWidth="1"/>
    <col min="14594" max="14594" width="15.85546875" style="47" customWidth="1"/>
    <col min="14595" max="14595" width="60.28515625" style="47" customWidth="1"/>
    <col min="14596" max="14596" width="18.42578125" style="47" customWidth="1"/>
    <col min="14597" max="14599" width="0" style="47" hidden="1" customWidth="1"/>
    <col min="14600" max="14600" width="18.42578125" style="47" customWidth="1"/>
    <col min="14601" max="14603" width="0" style="47" hidden="1" customWidth="1"/>
    <col min="14604" max="14604" width="136.7109375" style="47" customWidth="1"/>
    <col min="14605" max="14848" width="9.140625" style="47"/>
    <col min="14849" max="14849" width="4.28515625" style="47" customWidth="1"/>
    <col min="14850" max="14850" width="15.85546875" style="47" customWidth="1"/>
    <col min="14851" max="14851" width="60.28515625" style="47" customWidth="1"/>
    <col min="14852" max="14852" width="18.42578125" style="47" customWidth="1"/>
    <col min="14853" max="14855" width="0" style="47" hidden="1" customWidth="1"/>
    <col min="14856" max="14856" width="18.42578125" style="47" customWidth="1"/>
    <col min="14857" max="14859" width="0" style="47" hidden="1" customWidth="1"/>
    <col min="14860" max="14860" width="136.7109375" style="47" customWidth="1"/>
    <col min="14861" max="15104" width="9.140625" style="47"/>
    <col min="15105" max="15105" width="4.28515625" style="47" customWidth="1"/>
    <col min="15106" max="15106" width="15.85546875" style="47" customWidth="1"/>
    <col min="15107" max="15107" width="60.28515625" style="47" customWidth="1"/>
    <col min="15108" max="15108" width="18.42578125" style="47" customWidth="1"/>
    <col min="15109" max="15111" width="0" style="47" hidden="1" customWidth="1"/>
    <col min="15112" max="15112" width="18.42578125" style="47" customWidth="1"/>
    <col min="15113" max="15115" width="0" style="47" hidden="1" customWidth="1"/>
    <col min="15116" max="15116" width="136.7109375" style="47" customWidth="1"/>
    <col min="15117" max="15360" width="9.140625" style="47"/>
    <col min="15361" max="15361" width="4.28515625" style="47" customWidth="1"/>
    <col min="15362" max="15362" width="15.85546875" style="47" customWidth="1"/>
    <col min="15363" max="15363" width="60.28515625" style="47" customWidth="1"/>
    <col min="15364" max="15364" width="18.42578125" style="47" customWidth="1"/>
    <col min="15365" max="15367" width="0" style="47" hidden="1" customWidth="1"/>
    <col min="15368" max="15368" width="18.42578125" style="47" customWidth="1"/>
    <col min="15369" max="15371" width="0" style="47" hidden="1" customWidth="1"/>
    <col min="15372" max="15372" width="136.7109375" style="47" customWidth="1"/>
    <col min="15373" max="15616" width="9.140625" style="47"/>
    <col min="15617" max="15617" width="4.28515625" style="47" customWidth="1"/>
    <col min="15618" max="15618" width="15.85546875" style="47" customWidth="1"/>
    <col min="15619" max="15619" width="60.28515625" style="47" customWidth="1"/>
    <col min="15620" max="15620" width="18.42578125" style="47" customWidth="1"/>
    <col min="15621" max="15623" width="0" style="47" hidden="1" customWidth="1"/>
    <col min="15624" max="15624" width="18.42578125" style="47" customWidth="1"/>
    <col min="15625" max="15627" width="0" style="47" hidden="1" customWidth="1"/>
    <col min="15628" max="15628" width="136.7109375" style="47" customWidth="1"/>
    <col min="15629" max="15872" width="9.140625" style="47"/>
    <col min="15873" max="15873" width="4.28515625" style="47" customWidth="1"/>
    <col min="15874" max="15874" width="15.85546875" style="47" customWidth="1"/>
    <col min="15875" max="15875" width="60.28515625" style="47" customWidth="1"/>
    <col min="15876" max="15876" width="18.42578125" style="47" customWidth="1"/>
    <col min="15877" max="15879" width="0" style="47" hidden="1" customWidth="1"/>
    <col min="15880" max="15880" width="18.42578125" style="47" customWidth="1"/>
    <col min="15881" max="15883" width="0" style="47" hidden="1" customWidth="1"/>
    <col min="15884" max="15884" width="136.7109375" style="47" customWidth="1"/>
    <col min="15885" max="16128" width="9.140625" style="47"/>
    <col min="16129" max="16129" width="4.28515625" style="47" customWidth="1"/>
    <col min="16130" max="16130" width="15.85546875" style="47" customWidth="1"/>
    <col min="16131" max="16131" width="60.28515625" style="47" customWidth="1"/>
    <col min="16132" max="16132" width="18.42578125" style="47" customWidth="1"/>
    <col min="16133" max="16135" width="0" style="47" hidden="1" customWidth="1"/>
    <col min="16136" max="16136" width="18.42578125" style="47" customWidth="1"/>
    <col min="16137" max="16139" width="0" style="47" hidden="1" customWidth="1"/>
    <col min="16140" max="16140" width="136.7109375" style="47" customWidth="1"/>
    <col min="16141" max="16384" width="9.140625" style="47"/>
  </cols>
  <sheetData>
    <row r="2" spans="2:12" s="44" customFormat="1" ht="15.75" x14ac:dyDescent="0.25">
      <c r="B2" s="306" t="s">
        <v>237</v>
      </c>
      <c r="C2" s="306"/>
      <c r="D2" s="306"/>
      <c r="E2" s="306"/>
      <c r="F2" s="306"/>
      <c r="G2" s="306"/>
      <c r="H2" s="306"/>
      <c r="I2" s="306"/>
      <c r="J2" s="306"/>
      <c r="K2" s="306"/>
      <c r="L2" s="306"/>
    </row>
    <row r="3" spans="2:12" s="44" customFormat="1" ht="15.75" x14ac:dyDescent="0.25">
      <c r="B3" s="308" t="s">
        <v>238</v>
      </c>
      <c r="C3" s="308"/>
      <c r="D3" s="308"/>
      <c r="E3" s="308"/>
      <c r="F3" s="308"/>
      <c r="G3" s="308"/>
      <c r="H3" s="308"/>
      <c r="I3" s="308"/>
      <c r="J3" s="308"/>
      <c r="K3" s="308"/>
      <c r="L3" s="308"/>
    </row>
    <row r="4" spans="2:12" s="44" customFormat="1" ht="15.75" x14ac:dyDescent="0.25">
      <c r="C4" s="309"/>
      <c r="D4" s="309"/>
      <c r="E4" s="309"/>
      <c r="F4" s="309"/>
      <c r="G4" s="309"/>
      <c r="H4" s="309"/>
      <c r="I4" s="309"/>
      <c r="J4" s="309"/>
      <c r="K4" s="309"/>
      <c r="L4" s="309"/>
    </row>
    <row r="5" spans="2:12" s="45" customFormat="1" x14ac:dyDescent="0.25">
      <c r="B5" s="310" t="s">
        <v>215</v>
      </c>
      <c r="C5" s="310" t="s">
        <v>1</v>
      </c>
      <c r="D5" s="310" t="s">
        <v>239</v>
      </c>
      <c r="E5" s="312" t="s">
        <v>240</v>
      </c>
      <c r="F5" s="313"/>
      <c r="G5" s="314"/>
      <c r="H5" s="310" t="s">
        <v>241</v>
      </c>
      <c r="I5" s="310"/>
      <c r="J5" s="310"/>
      <c r="K5" s="310"/>
      <c r="L5" s="311" t="s">
        <v>242</v>
      </c>
    </row>
    <row r="6" spans="2:12" s="45" customFormat="1" x14ac:dyDescent="0.25">
      <c r="B6" s="310"/>
      <c r="C6" s="310"/>
      <c r="D6" s="310"/>
      <c r="E6" s="46" t="s">
        <v>243</v>
      </c>
      <c r="F6" s="46" t="s">
        <v>244</v>
      </c>
      <c r="G6" s="46" t="s">
        <v>245</v>
      </c>
      <c r="H6" s="310"/>
      <c r="I6" s="46" t="s">
        <v>243</v>
      </c>
      <c r="J6" s="46" t="s">
        <v>244</v>
      </c>
      <c r="K6" s="46" t="s">
        <v>245</v>
      </c>
      <c r="L6" s="311"/>
    </row>
    <row r="7" spans="2:12" ht="18" x14ac:dyDescent="0.25">
      <c r="B7" s="48" t="s">
        <v>66</v>
      </c>
      <c r="C7" s="48" t="s">
        <v>67</v>
      </c>
      <c r="D7" s="49">
        <f t="shared" ref="D7:K7" si="0">SUM(D8:D37)</f>
        <v>5942200</v>
      </c>
      <c r="E7" s="49">
        <f t="shared" si="0"/>
        <v>6279500</v>
      </c>
      <c r="F7" s="49">
        <f t="shared" si="0"/>
        <v>6759500</v>
      </c>
      <c r="G7" s="49">
        <f t="shared" si="0"/>
        <v>7110500</v>
      </c>
      <c r="H7" s="49">
        <f t="shared" si="0"/>
        <v>6245160</v>
      </c>
      <c r="I7" s="49">
        <f t="shared" si="0"/>
        <v>6407320</v>
      </c>
      <c r="J7" s="49">
        <f t="shared" si="0"/>
        <v>6574982</v>
      </c>
      <c r="K7" s="49">
        <f t="shared" si="0"/>
        <v>6598986</v>
      </c>
      <c r="L7" s="50"/>
    </row>
    <row r="8" spans="2:12" s="51" customFormat="1" ht="18" x14ac:dyDescent="0.25">
      <c r="B8" s="48" t="s">
        <v>24</v>
      </c>
      <c r="C8" s="48" t="s">
        <v>69</v>
      </c>
      <c r="D8" s="49">
        <v>2108962</v>
      </c>
      <c r="E8" s="49">
        <v>2267812</v>
      </c>
      <c r="F8" s="49">
        <v>2495338</v>
      </c>
      <c r="G8" s="49">
        <v>2656026</v>
      </c>
      <c r="H8" s="49">
        <v>2239848</v>
      </c>
      <c r="I8" s="49">
        <v>2311002</v>
      </c>
      <c r="J8" s="49">
        <v>2381980</v>
      </c>
      <c r="K8" s="49">
        <v>2381980</v>
      </c>
      <c r="L8" s="50"/>
    </row>
    <row r="9" spans="2:12" ht="54" x14ac:dyDescent="0.25">
      <c r="B9" s="52"/>
      <c r="C9" s="53" t="s">
        <v>246</v>
      </c>
      <c r="D9" s="54">
        <v>1991462</v>
      </c>
      <c r="E9" s="54">
        <v>2150312</v>
      </c>
      <c r="F9" s="54">
        <v>2376338</v>
      </c>
      <c r="G9" s="54">
        <v>2537026</v>
      </c>
      <c r="H9" s="54">
        <v>2119848</v>
      </c>
      <c r="I9" s="54">
        <v>2189502</v>
      </c>
      <c r="J9" s="54">
        <v>2260480</v>
      </c>
      <c r="K9" s="54">
        <v>2260480</v>
      </c>
      <c r="L9" s="50" t="s">
        <v>247</v>
      </c>
    </row>
    <row r="10" spans="2:12" ht="60" x14ac:dyDescent="0.25">
      <c r="B10" s="52"/>
      <c r="C10" s="53" t="s">
        <v>248</v>
      </c>
      <c r="D10" s="54">
        <v>117500</v>
      </c>
      <c r="E10" s="54">
        <v>117500</v>
      </c>
      <c r="F10" s="54">
        <v>119000</v>
      </c>
      <c r="G10" s="54">
        <v>119000</v>
      </c>
      <c r="H10" s="54">
        <v>120000</v>
      </c>
      <c r="I10" s="54">
        <v>121500</v>
      </c>
      <c r="J10" s="54">
        <v>121500</v>
      </c>
      <c r="K10" s="54">
        <v>121500</v>
      </c>
      <c r="L10" s="50" t="s">
        <v>249</v>
      </c>
    </row>
    <row r="11" spans="2:12" s="51" customFormat="1" ht="36" x14ac:dyDescent="0.25">
      <c r="B11" s="48" t="s">
        <v>70</v>
      </c>
      <c r="C11" s="48" t="s">
        <v>71</v>
      </c>
      <c r="D11" s="49">
        <v>797848</v>
      </c>
      <c r="E11" s="49">
        <v>805798</v>
      </c>
      <c r="F11" s="49">
        <v>816772</v>
      </c>
      <c r="G11" s="49">
        <v>827817</v>
      </c>
      <c r="H11" s="49">
        <v>810468</v>
      </c>
      <c r="I11" s="49">
        <v>818544</v>
      </c>
      <c r="J11" s="49">
        <v>829773</v>
      </c>
      <c r="K11" s="49">
        <v>838136</v>
      </c>
      <c r="L11" s="50"/>
    </row>
    <row r="12" spans="2:12" ht="30" x14ac:dyDescent="0.25">
      <c r="B12" s="52"/>
      <c r="C12" s="53" t="s">
        <v>250</v>
      </c>
      <c r="D12" s="54">
        <v>350760</v>
      </c>
      <c r="E12" s="54">
        <v>356021</v>
      </c>
      <c r="F12" s="54">
        <v>361361</v>
      </c>
      <c r="G12" s="54">
        <v>366782</v>
      </c>
      <c r="H12" s="54">
        <v>350760</v>
      </c>
      <c r="I12" s="54">
        <v>356021</v>
      </c>
      <c r="J12" s="54">
        <v>361361</v>
      </c>
      <c r="K12" s="54">
        <v>366782</v>
      </c>
      <c r="L12" s="55" t="s">
        <v>251</v>
      </c>
    </row>
    <row r="13" spans="2:12" ht="54" x14ac:dyDescent="0.25">
      <c r="B13" s="52"/>
      <c r="C13" s="53" t="s">
        <v>252</v>
      </c>
      <c r="D13" s="54">
        <v>272968</v>
      </c>
      <c r="E13" s="54">
        <v>275697</v>
      </c>
      <c r="F13" s="54">
        <v>281211</v>
      </c>
      <c r="G13" s="54">
        <v>286835</v>
      </c>
      <c r="H13" s="54">
        <v>285588</v>
      </c>
      <c r="I13" s="54">
        <v>288443</v>
      </c>
      <c r="J13" s="54">
        <v>294212</v>
      </c>
      <c r="K13" s="54">
        <v>297154</v>
      </c>
      <c r="L13" s="50" t="s">
        <v>253</v>
      </c>
    </row>
    <row r="14" spans="2:12" ht="30" x14ac:dyDescent="0.25">
      <c r="B14" s="52"/>
      <c r="C14" s="53" t="s">
        <v>254</v>
      </c>
      <c r="D14" s="54">
        <v>126000</v>
      </c>
      <c r="E14" s="54">
        <v>126000</v>
      </c>
      <c r="F14" s="54">
        <v>126000</v>
      </c>
      <c r="G14" s="54">
        <v>126000</v>
      </c>
      <c r="H14" s="54">
        <v>126000</v>
      </c>
      <c r="I14" s="54">
        <v>126000</v>
      </c>
      <c r="J14" s="54">
        <v>126000</v>
      </c>
      <c r="K14" s="54">
        <v>126000</v>
      </c>
      <c r="L14" s="50"/>
    </row>
    <row r="15" spans="2:12" ht="36" x14ac:dyDescent="0.25">
      <c r="B15" s="52"/>
      <c r="C15" s="53" t="s">
        <v>255</v>
      </c>
      <c r="D15" s="54">
        <v>880</v>
      </c>
      <c r="E15" s="54">
        <v>880</v>
      </c>
      <c r="F15" s="54">
        <v>1000</v>
      </c>
      <c r="G15" s="54">
        <v>1000</v>
      </c>
      <c r="H15" s="54">
        <v>880</v>
      </c>
      <c r="I15" s="54">
        <v>880</v>
      </c>
      <c r="J15" s="54">
        <v>1000</v>
      </c>
      <c r="K15" s="54">
        <v>1000</v>
      </c>
      <c r="L15" s="50" t="s">
        <v>256</v>
      </c>
    </row>
    <row r="16" spans="2:12" ht="30" x14ac:dyDescent="0.25">
      <c r="B16" s="52"/>
      <c r="C16" s="53" t="s">
        <v>257</v>
      </c>
      <c r="D16" s="54">
        <v>25000</v>
      </c>
      <c r="E16" s="54">
        <v>25000</v>
      </c>
      <c r="F16" s="54">
        <v>25000</v>
      </c>
      <c r="G16" s="54">
        <v>25000</v>
      </c>
      <c r="H16" s="54">
        <v>25000</v>
      </c>
      <c r="I16" s="54">
        <v>25000</v>
      </c>
      <c r="J16" s="54">
        <v>25000</v>
      </c>
      <c r="K16" s="54">
        <v>25000</v>
      </c>
      <c r="L16" s="50"/>
    </row>
    <row r="17" spans="2:12" ht="30" x14ac:dyDescent="0.25">
      <c r="B17" s="52"/>
      <c r="C17" s="53" t="s">
        <v>258</v>
      </c>
      <c r="D17" s="54">
        <v>15000</v>
      </c>
      <c r="E17" s="54">
        <v>15000</v>
      </c>
      <c r="F17" s="54">
        <v>15000</v>
      </c>
      <c r="G17" s="54">
        <v>15000</v>
      </c>
      <c r="H17" s="54">
        <v>15000</v>
      </c>
      <c r="I17" s="54">
        <v>15000</v>
      </c>
      <c r="J17" s="54">
        <v>15000</v>
      </c>
      <c r="K17" s="54">
        <v>15000</v>
      </c>
      <c r="L17" s="50"/>
    </row>
    <row r="18" spans="2:12" ht="45" x14ac:dyDescent="0.25">
      <c r="B18" s="52"/>
      <c r="C18" s="53" t="s">
        <v>259</v>
      </c>
      <c r="D18" s="54">
        <v>1500</v>
      </c>
      <c r="E18" s="54">
        <v>1500</v>
      </c>
      <c r="F18" s="54">
        <v>1500</v>
      </c>
      <c r="G18" s="54">
        <v>1500</v>
      </c>
      <c r="H18" s="54">
        <v>1500</v>
      </c>
      <c r="I18" s="54">
        <v>1500</v>
      </c>
      <c r="J18" s="54">
        <v>1500</v>
      </c>
      <c r="K18" s="54">
        <v>1500</v>
      </c>
      <c r="L18" s="50"/>
    </row>
    <row r="19" spans="2:12" ht="18" x14ac:dyDescent="0.25">
      <c r="B19" s="52"/>
      <c r="C19" s="53" t="s">
        <v>260</v>
      </c>
      <c r="D19" s="54">
        <v>5400</v>
      </c>
      <c r="E19" s="54">
        <v>5400</v>
      </c>
      <c r="F19" s="54">
        <v>5400</v>
      </c>
      <c r="G19" s="54">
        <v>5400</v>
      </c>
      <c r="H19" s="54">
        <v>5400</v>
      </c>
      <c r="I19" s="54">
        <v>5400</v>
      </c>
      <c r="J19" s="54">
        <v>5400</v>
      </c>
      <c r="K19" s="54">
        <v>5400</v>
      </c>
      <c r="L19" s="50"/>
    </row>
    <row r="20" spans="2:12" ht="18" x14ac:dyDescent="0.25">
      <c r="B20" s="52"/>
      <c r="C20" s="53" t="s">
        <v>261</v>
      </c>
      <c r="D20" s="54">
        <v>340</v>
      </c>
      <c r="E20" s="54">
        <v>300</v>
      </c>
      <c r="F20" s="54">
        <v>300</v>
      </c>
      <c r="G20" s="54">
        <v>300</v>
      </c>
      <c r="H20" s="54">
        <v>340</v>
      </c>
      <c r="I20" s="54">
        <v>300</v>
      </c>
      <c r="J20" s="54">
        <v>300</v>
      </c>
      <c r="K20" s="54">
        <v>300</v>
      </c>
      <c r="L20" s="50"/>
    </row>
    <row r="21" spans="2:12" s="51" customFormat="1" ht="18" x14ac:dyDescent="0.25">
      <c r="B21" s="48" t="s">
        <v>72</v>
      </c>
      <c r="C21" s="48" t="s">
        <v>73</v>
      </c>
      <c r="D21" s="49">
        <v>37390</v>
      </c>
      <c r="E21" s="49">
        <v>38890</v>
      </c>
      <c r="F21" s="49">
        <v>40390</v>
      </c>
      <c r="G21" s="49">
        <v>43657</v>
      </c>
      <c r="H21" s="49">
        <v>39614</v>
      </c>
      <c r="I21" s="49">
        <v>41114</v>
      </c>
      <c r="J21" s="49">
        <v>42738</v>
      </c>
      <c r="K21" s="49">
        <v>45877</v>
      </c>
      <c r="L21" s="50"/>
    </row>
    <row r="22" spans="2:12" s="51" customFormat="1" ht="30" x14ac:dyDescent="0.25">
      <c r="B22" s="48" t="s">
        <v>74</v>
      </c>
      <c r="C22" s="53" t="s">
        <v>262</v>
      </c>
      <c r="D22" s="54">
        <v>1800</v>
      </c>
      <c r="E22" s="54">
        <v>1800</v>
      </c>
      <c r="F22" s="54">
        <v>1900</v>
      </c>
      <c r="G22" s="54">
        <v>2000</v>
      </c>
      <c r="H22" s="54">
        <v>1800</v>
      </c>
      <c r="I22" s="54">
        <v>1800</v>
      </c>
      <c r="J22" s="54">
        <v>1900</v>
      </c>
      <c r="K22" s="54">
        <v>2000</v>
      </c>
      <c r="L22" s="50"/>
    </row>
    <row r="23" spans="2:12" s="51" customFormat="1" ht="126" x14ac:dyDescent="0.25">
      <c r="B23" s="48" t="s">
        <v>76</v>
      </c>
      <c r="C23" s="53" t="s">
        <v>77</v>
      </c>
      <c r="D23" s="54">
        <v>2800</v>
      </c>
      <c r="E23" s="54">
        <v>2950</v>
      </c>
      <c r="F23" s="54">
        <v>3109</v>
      </c>
      <c r="G23" s="54">
        <v>3500</v>
      </c>
      <c r="H23" s="54">
        <v>3200</v>
      </c>
      <c r="I23" s="54">
        <v>3350</v>
      </c>
      <c r="J23" s="54">
        <v>3509</v>
      </c>
      <c r="K23" s="54">
        <v>3900</v>
      </c>
      <c r="L23" s="50" t="s">
        <v>263</v>
      </c>
    </row>
    <row r="24" spans="2:12" s="51" customFormat="1" ht="18" x14ac:dyDescent="0.25">
      <c r="B24" s="48" t="s">
        <v>78</v>
      </c>
      <c r="C24" s="53" t="s">
        <v>264</v>
      </c>
      <c r="D24" s="54">
        <v>3600</v>
      </c>
      <c r="E24" s="54">
        <v>3650</v>
      </c>
      <c r="F24" s="54">
        <v>3800</v>
      </c>
      <c r="G24" s="54">
        <v>5000</v>
      </c>
      <c r="H24" s="54">
        <v>3600</v>
      </c>
      <c r="I24" s="54">
        <v>3650</v>
      </c>
      <c r="J24" s="54">
        <v>3800</v>
      </c>
      <c r="K24" s="54">
        <v>5000</v>
      </c>
      <c r="L24" s="50"/>
    </row>
    <row r="25" spans="2:12" s="51" customFormat="1" ht="18" x14ac:dyDescent="0.25">
      <c r="B25" s="48" t="s">
        <v>80</v>
      </c>
      <c r="C25" s="53" t="s">
        <v>81</v>
      </c>
      <c r="D25" s="54">
        <v>38</v>
      </c>
      <c r="E25" s="54">
        <v>38</v>
      </c>
      <c r="F25" s="54">
        <v>38</v>
      </c>
      <c r="G25" s="54">
        <v>38</v>
      </c>
      <c r="H25" s="54">
        <v>38</v>
      </c>
      <c r="I25" s="54">
        <v>38</v>
      </c>
      <c r="J25" s="54">
        <v>38</v>
      </c>
      <c r="K25" s="54">
        <v>38</v>
      </c>
      <c r="L25" s="50"/>
    </row>
    <row r="26" spans="2:12" s="51" customFormat="1" ht="126" x14ac:dyDescent="0.25">
      <c r="B26" s="48" t="s">
        <v>265</v>
      </c>
      <c r="C26" s="53" t="s">
        <v>83</v>
      </c>
      <c r="D26" s="54">
        <v>6782</v>
      </c>
      <c r="E26" s="54">
        <v>6800</v>
      </c>
      <c r="F26" s="54">
        <v>6900</v>
      </c>
      <c r="G26" s="54">
        <v>7200</v>
      </c>
      <c r="H26" s="54">
        <v>7482</v>
      </c>
      <c r="I26" s="54">
        <v>7500</v>
      </c>
      <c r="J26" s="54">
        <v>7600</v>
      </c>
      <c r="K26" s="54">
        <v>7900</v>
      </c>
      <c r="L26" s="50" t="s">
        <v>266</v>
      </c>
    </row>
    <row r="27" spans="2:12" s="51" customFormat="1" ht="90" x14ac:dyDescent="0.25">
      <c r="B27" s="48" t="s">
        <v>84</v>
      </c>
      <c r="C27" s="53" t="s">
        <v>85</v>
      </c>
      <c r="D27" s="54">
        <v>5600</v>
      </c>
      <c r="E27" s="54">
        <v>5600</v>
      </c>
      <c r="F27" s="54">
        <v>5800</v>
      </c>
      <c r="G27" s="54">
        <v>6300</v>
      </c>
      <c r="H27" s="54">
        <v>6600</v>
      </c>
      <c r="I27" s="54">
        <v>6600</v>
      </c>
      <c r="J27" s="54">
        <v>6800</v>
      </c>
      <c r="K27" s="54">
        <v>7300</v>
      </c>
      <c r="L27" s="50" t="s">
        <v>267</v>
      </c>
    </row>
    <row r="28" spans="2:12" s="51" customFormat="1" ht="18" x14ac:dyDescent="0.25">
      <c r="B28" s="48" t="s">
        <v>268</v>
      </c>
      <c r="C28" s="53" t="s">
        <v>87</v>
      </c>
      <c r="D28" s="54">
        <v>50</v>
      </c>
      <c r="E28" s="54">
        <v>50</v>
      </c>
      <c r="F28" s="54">
        <v>50</v>
      </c>
      <c r="G28" s="54">
        <v>50</v>
      </c>
      <c r="H28" s="54">
        <v>50</v>
      </c>
      <c r="I28" s="54">
        <v>50</v>
      </c>
      <c r="J28" s="54">
        <v>50</v>
      </c>
      <c r="K28" s="54">
        <v>50</v>
      </c>
      <c r="L28" s="50"/>
    </row>
    <row r="29" spans="2:12" s="51" customFormat="1" ht="18" x14ac:dyDescent="0.25">
      <c r="B29" s="48" t="s">
        <v>88</v>
      </c>
      <c r="C29" s="53" t="s">
        <v>89</v>
      </c>
      <c r="D29" s="54">
        <v>450</v>
      </c>
      <c r="E29" s="54">
        <v>450</v>
      </c>
      <c r="F29" s="54">
        <v>450</v>
      </c>
      <c r="G29" s="54">
        <v>490</v>
      </c>
      <c r="H29" s="54">
        <v>450</v>
      </c>
      <c r="I29" s="54">
        <v>450</v>
      </c>
      <c r="J29" s="54">
        <v>450</v>
      </c>
      <c r="K29" s="54">
        <v>490</v>
      </c>
      <c r="L29" s="50"/>
    </row>
    <row r="30" spans="2:12" s="51" customFormat="1" ht="18" x14ac:dyDescent="0.25">
      <c r="B30" s="48" t="s">
        <v>90</v>
      </c>
      <c r="C30" s="53" t="s">
        <v>91</v>
      </c>
      <c r="D30" s="54">
        <v>9585</v>
      </c>
      <c r="E30" s="54">
        <v>9900</v>
      </c>
      <c r="F30" s="54">
        <v>10085</v>
      </c>
      <c r="G30" s="54">
        <v>10500</v>
      </c>
      <c r="H30" s="54">
        <v>9585</v>
      </c>
      <c r="I30" s="54">
        <v>9900</v>
      </c>
      <c r="J30" s="54">
        <v>10085</v>
      </c>
      <c r="K30" s="54">
        <v>10500</v>
      </c>
      <c r="L30" s="50"/>
    </row>
    <row r="31" spans="2:12" s="51" customFormat="1" ht="30" x14ac:dyDescent="0.25">
      <c r="B31" s="48" t="s">
        <v>92</v>
      </c>
      <c r="C31" s="53" t="s">
        <v>269</v>
      </c>
      <c r="D31" s="54">
        <v>2700</v>
      </c>
      <c r="E31" s="54">
        <v>2700</v>
      </c>
      <c r="F31" s="54">
        <v>2991</v>
      </c>
      <c r="G31" s="54">
        <v>3050</v>
      </c>
      <c r="H31" s="54">
        <v>2700</v>
      </c>
      <c r="I31" s="54">
        <v>2700</v>
      </c>
      <c r="J31" s="54">
        <v>2991</v>
      </c>
      <c r="K31" s="54">
        <v>3050</v>
      </c>
      <c r="L31" s="50"/>
    </row>
    <row r="32" spans="2:12" s="51" customFormat="1" ht="18" x14ac:dyDescent="0.25">
      <c r="B32" s="48" t="s">
        <v>94</v>
      </c>
      <c r="C32" s="53" t="s">
        <v>95</v>
      </c>
      <c r="D32" s="54">
        <v>1200</v>
      </c>
      <c r="E32" s="54">
        <v>1683</v>
      </c>
      <c r="F32" s="54">
        <v>1683</v>
      </c>
      <c r="G32" s="54">
        <v>1683</v>
      </c>
      <c r="H32" s="54">
        <v>1200</v>
      </c>
      <c r="I32" s="54">
        <v>1683</v>
      </c>
      <c r="J32" s="54">
        <v>1683</v>
      </c>
      <c r="K32" s="54">
        <v>1683</v>
      </c>
      <c r="L32" s="50"/>
    </row>
    <row r="33" spans="2:12" s="51" customFormat="1" ht="54" x14ac:dyDescent="0.25">
      <c r="B33" s="48" t="s">
        <v>96</v>
      </c>
      <c r="C33" s="53" t="s">
        <v>97</v>
      </c>
      <c r="D33" s="54">
        <v>2276</v>
      </c>
      <c r="E33" s="54">
        <v>2648</v>
      </c>
      <c r="F33" s="54">
        <v>2648</v>
      </c>
      <c r="G33" s="54">
        <v>2900</v>
      </c>
      <c r="H33" s="54">
        <v>2400</v>
      </c>
      <c r="I33" s="54">
        <v>2772</v>
      </c>
      <c r="J33" s="54">
        <v>2896</v>
      </c>
      <c r="K33" s="54">
        <v>3020</v>
      </c>
      <c r="L33" s="50" t="s">
        <v>270</v>
      </c>
    </row>
    <row r="34" spans="2:12" s="51" customFormat="1" ht="30" x14ac:dyDescent="0.25">
      <c r="B34" s="48" t="s">
        <v>98</v>
      </c>
      <c r="C34" s="53" t="s">
        <v>271</v>
      </c>
      <c r="D34" s="54">
        <v>252</v>
      </c>
      <c r="E34" s="54">
        <v>271</v>
      </c>
      <c r="F34" s="54">
        <v>552</v>
      </c>
      <c r="G34" s="54">
        <v>562</v>
      </c>
      <c r="H34" s="54">
        <v>252</v>
      </c>
      <c r="I34" s="54">
        <v>271</v>
      </c>
      <c r="J34" s="54">
        <v>552</v>
      </c>
      <c r="K34" s="54">
        <v>562</v>
      </c>
      <c r="L34" s="50"/>
    </row>
    <row r="35" spans="2:12" s="51" customFormat="1" ht="30" x14ac:dyDescent="0.25">
      <c r="B35" s="48" t="s">
        <v>100</v>
      </c>
      <c r="C35" s="53" t="s">
        <v>272</v>
      </c>
      <c r="D35" s="54">
        <v>257</v>
      </c>
      <c r="E35" s="54">
        <v>350</v>
      </c>
      <c r="F35" s="54">
        <v>384</v>
      </c>
      <c r="G35" s="54">
        <v>384</v>
      </c>
      <c r="H35" s="54">
        <v>257</v>
      </c>
      <c r="I35" s="54">
        <v>350</v>
      </c>
      <c r="J35" s="54">
        <v>384</v>
      </c>
      <c r="K35" s="54">
        <v>384</v>
      </c>
      <c r="L35" s="50"/>
    </row>
    <row r="36" spans="2:12" s="51" customFormat="1" ht="72" x14ac:dyDescent="0.25">
      <c r="B36" s="48" t="s">
        <v>102</v>
      </c>
      <c r="C36" s="48" t="s">
        <v>103</v>
      </c>
      <c r="D36" s="49">
        <v>46500</v>
      </c>
      <c r="E36" s="49">
        <v>46500</v>
      </c>
      <c r="F36" s="49">
        <v>46500</v>
      </c>
      <c r="G36" s="49">
        <v>46500</v>
      </c>
      <c r="H36" s="49">
        <v>58000</v>
      </c>
      <c r="I36" s="49">
        <v>58000</v>
      </c>
      <c r="J36" s="49">
        <v>58000</v>
      </c>
      <c r="K36" s="49">
        <v>58000</v>
      </c>
      <c r="L36" s="50" t="s">
        <v>273</v>
      </c>
    </row>
    <row r="37" spans="2:12" s="51" customFormat="1" ht="54" x14ac:dyDescent="0.25">
      <c r="B37" s="48" t="s">
        <v>112</v>
      </c>
      <c r="C37" s="48" t="s">
        <v>274</v>
      </c>
      <c r="D37" s="49">
        <v>7300</v>
      </c>
      <c r="E37" s="49">
        <v>8000</v>
      </c>
      <c r="F37" s="49">
        <v>8000</v>
      </c>
      <c r="G37" s="49">
        <v>9000</v>
      </c>
      <c r="H37" s="49">
        <v>7300</v>
      </c>
      <c r="I37" s="49">
        <v>8000</v>
      </c>
      <c r="J37" s="49">
        <v>8000</v>
      </c>
      <c r="K37" s="49">
        <v>9000</v>
      </c>
      <c r="L37" s="48"/>
    </row>
    <row r="38" spans="2:12" x14ac:dyDescent="0.25">
      <c r="B38" s="44"/>
      <c r="C38" s="44"/>
      <c r="D38" s="44"/>
      <c r="E38" s="44"/>
      <c r="F38" s="44"/>
      <c r="G38" s="44"/>
      <c r="H38" s="44"/>
      <c r="I38" s="44"/>
      <c r="J38" s="44"/>
      <c r="K38" s="44"/>
    </row>
    <row r="39" spans="2:12" ht="15.75" x14ac:dyDescent="0.25">
      <c r="B39" s="306"/>
      <c r="C39" s="306"/>
      <c r="D39" s="44"/>
      <c r="E39" s="44"/>
      <c r="F39" s="44"/>
      <c r="G39" s="44"/>
      <c r="H39" s="44"/>
      <c r="I39" s="44"/>
      <c r="J39" s="44"/>
      <c r="K39" s="44"/>
    </row>
    <row r="40" spans="2:12" x14ac:dyDescent="0.25">
      <c r="B40" s="44"/>
      <c r="C40" s="44"/>
      <c r="D40" s="44"/>
      <c r="E40" s="56"/>
      <c r="F40" s="44"/>
      <c r="G40" s="44"/>
      <c r="H40" s="44"/>
      <c r="I40" s="44"/>
      <c r="J40" s="44"/>
      <c r="K40" s="44"/>
    </row>
    <row r="41" spans="2:12" x14ac:dyDescent="0.25">
      <c r="B41" s="307"/>
      <c r="C41" s="307"/>
      <c r="D41" s="44"/>
      <c r="E41" s="44"/>
      <c r="F41" s="44"/>
      <c r="G41" s="44"/>
      <c r="H41" s="44"/>
      <c r="I41" s="44"/>
      <c r="J41" s="44"/>
      <c r="K41" s="44"/>
    </row>
    <row r="42" spans="2:12" x14ac:dyDescent="0.25">
      <c r="B42" s="44"/>
      <c r="C42" s="44"/>
      <c r="D42" s="44"/>
      <c r="E42" s="44"/>
      <c r="F42" s="44"/>
      <c r="G42" s="44"/>
      <c r="H42" s="44"/>
      <c r="I42" s="44"/>
      <c r="J42" s="44"/>
      <c r="K42" s="44"/>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2019-11-15T10:00:01Z</cp:lastPrinted>
  <dcterms:created xsi:type="dcterms:W3CDTF">2019-09-03T07:36:12Z</dcterms:created>
  <dcterms:modified xsi:type="dcterms:W3CDTF">2019-11-25T11:09:32Z</dcterms:modified>
  <cp:category/>
  <cp:contentStatus/>
</cp:coreProperties>
</file>