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.khugashvili\Desktop\ლიმიტები 2019\5 მაისი\"/>
    </mc:Choice>
  </mc:AlternateContent>
  <bookViews>
    <workbookView xWindow="0" yWindow="0" windowWidth="28800" windowHeight="12435" tabRatio="936" activeTab="2"/>
  </bookViews>
  <sheets>
    <sheet name="1 სახელმწიფო ბიუჯეტი" sheetId="37" r:id="rId1"/>
    <sheet name="2 გლობალური ფონდი " sheetId="61" r:id="rId2"/>
    <sheet name="3 საგრანტო პროექტები " sheetId="62" r:id="rId3"/>
  </sheets>
  <definedNames>
    <definedName name="_xlnm._FilterDatabase" localSheetId="0" hidden="1">'1 სახელმწიფო ბიუჯეტი'!#REF!</definedName>
    <definedName name="_xlnm._FilterDatabase" localSheetId="1" hidden="1">'2 გლობალური ფონდი '!$B$5:$J$5</definedName>
    <definedName name="_xlnm._FilterDatabase" localSheetId="2" hidden="1">'3 საგრანტო პროექტები '!$B$3:$L$488</definedName>
    <definedName name="_xlnm.Print_Area" localSheetId="0">'1 სახელმწიფო ბიუჯეტი'!$B$80:$R$96,'1 სახელმწიფო ბიუჯეტი'!$B$62:$R$78,'1 სახელმწიფო ბიუჯეტი'!$B$43:$R$59,'1 სახელმწიფო ბიუჯეტი'!$B$24:$R$40,'1 სახელმწიფო ბიუჯეტი'!$B$5:$R$21,'1 სახელმწიფო ბიუჯეტი'!$B$2:$R$3,'1 სახელმწიფო ბიუჯეტი'!$B$98:$R$114,'1 სახელმწიფო ბიუჯეტი'!$B$116:$R$132</definedName>
    <definedName name="_xlnm.Print_Area" localSheetId="1">'2 გლობალური ფონდი '!$B$2:$J$2,'2 გლობალური ფონდი '!$B$4:$J$20,'2 გლობალური ფონდი '!$B$23:$J$39</definedName>
    <definedName name="_xlnm.Print_Area" localSheetId="2">'3 საგრანტო პროექტები '!$B$472:$J$488,'3 საგრანტო პროექტები '!$B$454:$J$470,'3 საგრანტო პროექტები '!$B$436:$J$452,'3 საგრანტო პროექტები '!$B$418:$J$434,'3 საგრანტო პროექტები '!$B$400:$J$416,'3 საგრანტო პროექტები '!$B$382:$J$398,'3 საგრანტო პროექტები '!$B$364:$J$380,'3 საგრანტო პროექტები '!$B$346:$J$362,'3 საგრანტო პროექტები '!$B$328:$J$344,'3 საგრანტო პროექტები '!$B$310:$J$326,'3 საგრანტო პროექტები '!$B$292:$J$308,'3 საგრანტო პროექტები '!$B$274:$J$290,'3 საგრანტო პროექტები '!$B$256:$J$272,'3 საგრანტო პროექტები '!$B$238:$J$254,'3 საგრანტო პროექტები '!$B$220:$J$236,'3 საგრანტო პროექტები '!$B$202:$J$218,'3 საგრანტო პროექტები '!$B$184:$J$200,'3 საგრანტო პროექტები '!$B$166:$J$182,'3 საგრანტო პროექტები '!$B$148:$J$164,'3 საგრანტო პროექტები '!$B$130:$J$146,'3 საგრანტო პროექტები '!$B$112:$J$128,'3 საგრანტო პროექტები '!$B$94:$J$110,'3 საგრანტო პროექტები '!$B$76:$J$92,'3 საგრანტო პროექტები '!$B$58:$J$74,'3 საგრანტო პროექტები '!$B$40:$J$56,'3 საგრანტო პროექტები '!$B$22:$J$38,'3 საგრანტო პროექტები '!$B$4:$J$20,'3 საგრანტო პროექტები '!$B$2:$J$2,'3 საგრანტო პროექტები '!$B$490:$J$506,'3 საგრანტო პროექტები '!$B$508:$J$524,'3 საგრანტო პროექტები '!$B$526:$J$542,'3 საგრანტო პროექტები '!$B$544:$J$560,'3 საგრანტო პროექტები '!$B$562:$J$578,'3 საგრანტო პროექტები '!$B$580:$J$596,'3 საგრანტო პროექტები '!$B$598:$J$614,'3 საგრანტო პროექტები '!$B$616:$J$632,'3 საგრანტო პროექტები '!$B$634:$J$650,'3 საგრანტო პროექტები '!$B$652:$J$668,'3 საგრანტო პროექტები '!$B$670:$J$686,'3 საგრანტო პროექტები '!$B$742:$J$758,'3 საგრანტო პროექტები '!$B$724:$J$740,'3 საგრანტო პროექტები '!$B$706:$J$722,'3 საგრანტო პროექტები '!$B$688:$J$704</definedName>
  </definedNames>
  <calcPr calcId="152511"/>
</workbook>
</file>

<file path=xl/calcChain.xml><?xml version="1.0" encoding="utf-8"?>
<calcChain xmlns="http://schemas.openxmlformats.org/spreadsheetml/2006/main">
  <c r="F731" i="62" l="1"/>
  <c r="F740" i="62" s="1"/>
  <c r="D713" i="62"/>
  <c r="D722" i="62" s="1"/>
  <c r="G758" i="62"/>
  <c r="F758" i="62"/>
  <c r="D758" i="62"/>
  <c r="J757" i="62"/>
  <c r="I757" i="62"/>
  <c r="H757" i="62"/>
  <c r="J756" i="62"/>
  <c r="I756" i="62"/>
  <c r="H756" i="62"/>
  <c r="J755" i="62"/>
  <c r="I755" i="62"/>
  <c r="H755" i="62"/>
  <c r="J754" i="62"/>
  <c r="I754" i="62"/>
  <c r="H754" i="62"/>
  <c r="J753" i="62"/>
  <c r="I753" i="62"/>
  <c r="H753" i="62"/>
  <c r="J752" i="62"/>
  <c r="I752" i="62"/>
  <c r="H752" i="62"/>
  <c r="J751" i="62"/>
  <c r="I751" i="62"/>
  <c r="H751" i="62"/>
  <c r="J750" i="62"/>
  <c r="I750" i="62"/>
  <c r="H750" i="62"/>
  <c r="J749" i="62"/>
  <c r="I749" i="62"/>
  <c r="H749" i="62"/>
  <c r="J748" i="62"/>
  <c r="I748" i="62"/>
  <c r="H748" i="62"/>
  <c r="J747" i="62"/>
  <c r="I747" i="62"/>
  <c r="H747" i="62"/>
  <c r="J746" i="62"/>
  <c r="I746" i="62"/>
  <c r="H746" i="62"/>
  <c r="G740" i="62"/>
  <c r="D740" i="62"/>
  <c r="J739" i="62"/>
  <c r="I739" i="62"/>
  <c r="H739" i="62"/>
  <c r="J738" i="62"/>
  <c r="I738" i="62"/>
  <c r="H738" i="62"/>
  <c r="J737" i="62"/>
  <c r="I737" i="62"/>
  <c r="H737" i="62"/>
  <c r="J736" i="62"/>
  <c r="I736" i="62"/>
  <c r="H736" i="62"/>
  <c r="J735" i="62"/>
  <c r="I735" i="62"/>
  <c r="H735" i="62"/>
  <c r="J734" i="62"/>
  <c r="I734" i="62"/>
  <c r="H734" i="62"/>
  <c r="J733" i="62"/>
  <c r="I733" i="62"/>
  <c r="H733" i="62"/>
  <c r="J732" i="62"/>
  <c r="I732" i="62"/>
  <c r="H732" i="62"/>
  <c r="J731" i="62"/>
  <c r="H731" i="62"/>
  <c r="J730" i="62"/>
  <c r="J740" i="62" s="1"/>
  <c r="I730" i="62"/>
  <c r="H730" i="62"/>
  <c r="J729" i="62"/>
  <c r="I729" i="62"/>
  <c r="H729" i="62"/>
  <c r="J728" i="62"/>
  <c r="I728" i="62"/>
  <c r="H728" i="62"/>
  <c r="G722" i="62"/>
  <c r="F722" i="62"/>
  <c r="J721" i="62"/>
  <c r="I721" i="62"/>
  <c r="H721" i="62"/>
  <c r="J720" i="62"/>
  <c r="I720" i="62"/>
  <c r="H720" i="62"/>
  <c r="J719" i="62"/>
  <c r="I719" i="62"/>
  <c r="H719" i="62"/>
  <c r="J718" i="62"/>
  <c r="I718" i="62"/>
  <c r="H718" i="62"/>
  <c r="J717" i="62"/>
  <c r="I717" i="62"/>
  <c r="H717" i="62"/>
  <c r="J716" i="62"/>
  <c r="I716" i="62"/>
  <c r="H716" i="62"/>
  <c r="J715" i="62"/>
  <c r="I715" i="62"/>
  <c r="H715" i="62"/>
  <c r="J714" i="62"/>
  <c r="I714" i="62"/>
  <c r="H714" i="62"/>
  <c r="I713" i="62"/>
  <c r="H713" i="62"/>
  <c r="J712" i="62"/>
  <c r="I712" i="62"/>
  <c r="H712" i="62"/>
  <c r="J711" i="62"/>
  <c r="I711" i="62"/>
  <c r="H711" i="62"/>
  <c r="J710" i="62"/>
  <c r="I710" i="62"/>
  <c r="H710" i="62"/>
  <c r="G704" i="62"/>
  <c r="F704" i="62"/>
  <c r="J703" i="62"/>
  <c r="I703" i="62"/>
  <c r="H703" i="62"/>
  <c r="J702" i="62"/>
  <c r="I702" i="62"/>
  <c r="H702" i="62"/>
  <c r="J701" i="62"/>
  <c r="I701" i="62"/>
  <c r="H701" i="62"/>
  <c r="J700" i="62"/>
  <c r="I700" i="62"/>
  <c r="H700" i="62"/>
  <c r="J699" i="62"/>
  <c r="I699" i="62"/>
  <c r="H699" i="62"/>
  <c r="J698" i="62"/>
  <c r="I698" i="62"/>
  <c r="H698" i="62"/>
  <c r="J697" i="62"/>
  <c r="I697" i="62"/>
  <c r="H697" i="62"/>
  <c r="J696" i="62"/>
  <c r="I696" i="62"/>
  <c r="H696" i="62"/>
  <c r="I695" i="62"/>
  <c r="H695" i="62"/>
  <c r="D704" i="62"/>
  <c r="J694" i="62"/>
  <c r="I694" i="62"/>
  <c r="H694" i="62"/>
  <c r="J693" i="62"/>
  <c r="I693" i="62"/>
  <c r="H693" i="62"/>
  <c r="J692" i="62"/>
  <c r="I692" i="62"/>
  <c r="H692" i="62"/>
  <c r="I722" i="62" l="1"/>
  <c r="J758" i="62"/>
  <c r="I758" i="62"/>
  <c r="I731" i="62"/>
  <c r="I740" i="62" s="1"/>
  <c r="J713" i="62"/>
  <c r="J722" i="62" s="1"/>
  <c r="I704" i="62"/>
  <c r="J695" i="62"/>
  <c r="J704" i="62" s="1"/>
  <c r="D677" i="62" l="1"/>
  <c r="F569" i="62"/>
  <c r="D623" i="62"/>
  <c r="F155" i="62"/>
  <c r="H12" i="37"/>
  <c r="J605" i="62" l="1"/>
  <c r="D604" i="62"/>
  <c r="J604" i="62" s="1"/>
  <c r="G686" i="62"/>
  <c r="F686" i="62"/>
  <c r="D686" i="62"/>
  <c r="J685" i="62"/>
  <c r="I685" i="62"/>
  <c r="H685" i="62"/>
  <c r="J684" i="62"/>
  <c r="I684" i="62"/>
  <c r="H684" i="62"/>
  <c r="J683" i="62"/>
  <c r="I683" i="62"/>
  <c r="H683" i="62"/>
  <c r="J682" i="62"/>
  <c r="I682" i="62"/>
  <c r="H682" i="62"/>
  <c r="J681" i="62"/>
  <c r="I681" i="62"/>
  <c r="H681" i="62"/>
  <c r="J680" i="62"/>
  <c r="I680" i="62"/>
  <c r="H680" i="62"/>
  <c r="J679" i="62"/>
  <c r="I679" i="62"/>
  <c r="H679" i="62"/>
  <c r="J678" i="62"/>
  <c r="I678" i="62"/>
  <c r="H678" i="62"/>
  <c r="J677" i="62"/>
  <c r="I677" i="62"/>
  <c r="H677" i="62"/>
  <c r="J676" i="62"/>
  <c r="I676" i="62"/>
  <c r="H676" i="62"/>
  <c r="J675" i="62"/>
  <c r="I675" i="62"/>
  <c r="H675" i="62"/>
  <c r="J674" i="62"/>
  <c r="I674" i="62"/>
  <c r="H674" i="62"/>
  <c r="G668" i="62"/>
  <c r="F668" i="62"/>
  <c r="D668" i="62"/>
  <c r="J667" i="62"/>
  <c r="I667" i="62"/>
  <c r="H667" i="62"/>
  <c r="J666" i="62"/>
  <c r="I666" i="62"/>
  <c r="H666" i="62"/>
  <c r="J665" i="62"/>
  <c r="I665" i="62"/>
  <c r="H665" i="62"/>
  <c r="J664" i="62"/>
  <c r="I664" i="62"/>
  <c r="H664" i="62"/>
  <c r="J663" i="62"/>
  <c r="I663" i="62"/>
  <c r="H663" i="62"/>
  <c r="J662" i="62"/>
  <c r="I662" i="62"/>
  <c r="H662" i="62"/>
  <c r="J661" i="62"/>
  <c r="I661" i="62"/>
  <c r="H661" i="62"/>
  <c r="J660" i="62"/>
  <c r="I660" i="62"/>
  <c r="H660" i="62"/>
  <c r="J659" i="62"/>
  <c r="I659" i="62"/>
  <c r="H659" i="62"/>
  <c r="J658" i="62"/>
  <c r="I658" i="62"/>
  <c r="H658" i="62"/>
  <c r="J657" i="62"/>
  <c r="I657" i="62"/>
  <c r="H657" i="62"/>
  <c r="J656" i="62"/>
  <c r="I656" i="62"/>
  <c r="H656" i="62"/>
  <c r="G650" i="62"/>
  <c r="F650" i="62"/>
  <c r="D650" i="62"/>
  <c r="J649" i="62"/>
  <c r="I649" i="62"/>
  <c r="H649" i="62"/>
  <c r="J648" i="62"/>
  <c r="I648" i="62"/>
  <c r="H648" i="62"/>
  <c r="J647" i="62"/>
  <c r="I647" i="62"/>
  <c r="H647" i="62"/>
  <c r="J646" i="62"/>
  <c r="I646" i="62"/>
  <c r="H646" i="62"/>
  <c r="J645" i="62"/>
  <c r="I645" i="62"/>
  <c r="H645" i="62"/>
  <c r="J644" i="62"/>
  <c r="I644" i="62"/>
  <c r="H644" i="62"/>
  <c r="J643" i="62"/>
  <c r="I643" i="62"/>
  <c r="H643" i="62"/>
  <c r="J642" i="62"/>
  <c r="I642" i="62"/>
  <c r="H642" i="62"/>
  <c r="J641" i="62"/>
  <c r="I641" i="62"/>
  <c r="H641" i="62"/>
  <c r="J640" i="62"/>
  <c r="I640" i="62"/>
  <c r="H640" i="62"/>
  <c r="J639" i="62"/>
  <c r="I639" i="62"/>
  <c r="H639" i="62"/>
  <c r="J638" i="62"/>
  <c r="I638" i="62"/>
  <c r="H638" i="62"/>
  <c r="G632" i="62"/>
  <c r="F632" i="62"/>
  <c r="D632" i="62"/>
  <c r="J631" i="62"/>
  <c r="I631" i="62"/>
  <c r="H631" i="62"/>
  <c r="J630" i="62"/>
  <c r="I630" i="62"/>
  <c r="H630" i="62"/>
  <c r="J629" i="62"/>
  <c r="I629" i="62"/>
  <c r="H629" i="62"/>
  <c r="J628" i="62"/>
  <c r="I628" i="62"/>
  <c r="H628" i="62"/>
  <c r="J627" i="62"/>
  <c r="I627" i="62"/>
  <c r="H627" i="62"/>
  <c r="J626" i="62"/>
  <c r="I626" i="62"/>
  <c r="H626" i="62"/>
  <c r="J625" i="62"/>
  <c r="I625" i="62"/>
  <c r="H625" i="62"/>
  <c r="J624" i="62"/>
  <c r="I624" i="62"/>
  <c r="H624" i="62"/>
  <c r="J623" i="62"/>
  <c r="I623" i="62"/>
  <c r="H623" i="62"/>
  <c r="J622" i="62"/>
  <c r="I622" i="62"/>
  <c r="H622" i="62"/>
  <c r="J621" i="62"/>
  <c r="I621" i="62"/>
  <c r="H621" i="62"/>
  <c r="J620" i="62"/>
  <c r="I620" i="62"/>
  <c r="H620" i="62"/>
  <c r="G614" i="62"/>
  <c r="F614" i="62"/>
  <c r="J613" i="62"/>
  <c r="I613" i="62"/>
  <c r="H613" i="62"/>
  <c r="J612" i="62"/>
  <c r="I612" i="62"/>
  <c r="H612" i="62"/>
  <c r="J611" i="62"/>
  <c r="I611" i="62"/>
  <c r="H611" i="62"/>
  <c r="J610" i="62"/>
  <c r="I610" i="62"/>
  <c r="H610" i="62"/>
  <c r="J609" i="62"/>
  <c r="I609" i="62"/>
  <c r="H609" i="62"/>
  <c r="J608" i="62"/>
  <c r="I608" i="62"/>
  <c r="H608" i="62"/>
  <c r="J607" i="62"/>
  <c r="I607" i="62"/>
  <c r="H607" i="62"/>
  <c r="J606" i="62"/>
  <c r="I606" i="62"/>
  <c r="H606" i="62"/>
  <c r="I605" i="62"/>
  <c r="H605" i="62"/>
  <c r="I604" i="62"/>
  <c r="H604" i="62"/>
  <c r="J603" i="62"/>
  <c r="I603" i="62"/>
  <c r="H603" i="62"/>
  <c r="J602" i="62"/>
  <c r="I602" i="62"/>
  <c r="H602" i="62"/>
  <c r="G596" i="62"/>
  <c r="F596" i="62"/>
  <c r="D596" i="62"/>
  <c r="J595" i="62"/>
  <c r="I595" i="62"/>
  <c r="H595" i="62"/>
  <c r="J594" i="62"/>
  <c r="I594" i="62"/>
  <c r="H594" i="62"/>
  <c r="J593" i="62"/>
  <c r="I593" i="62"/>
  <c r="H593" i="62"/>
  <c r="J592" i="62"/>
  <c r="I592" i="62"/>
  <c r="H592" i="62"/>
  <c r="J591" i="62"/>
  <c r="I591" i="62"/>
  <c r="H591" i="62"/>
  <c r="J590" i="62"/>
  <c r="I590" i="62"/>
  <c r="H590" i="62"/>
  <c r="J589" i="62"/>
  <c r="I589" i="62"/>
  <c r="H589" i="62"/>
  <c r="J588" i="62"/>
  <c r="I588" i="62"/>
  <c r="H588" i="62"/>
  <c r="J587" i="62"/>
  <c r="I587" i="62"/>
  <c r="H587" i="62"/>
  <c r="J586" i="62"/>
  <c r="I586" i="62"/>
  <c r="H586" i="62"/>
  <c r="J585" i="62"/>
  <c r="I585" i="62"/>
  <c r="H585" i="62"/>
  <c r="J584" i="62"/>
  <c r="I584" i="62"/>
  <c r="H584" i="62"/>
  <c r="H30" i="37"/>
  <c r="F11" i="37"/>
  <c r="E11" i="37"/>
  <c r="J686" i="62" l="1"/>
  <c r="I686" i="62"/>
  <c r="D614" i="62"/>
  <c r="I668" i="62"/>
  <c r="J668" i="62"/>
  <c r="I632" i="62"/>
  <c r="J632" i="62"/>
  <c r="I650" i="62"/>
  <c r="J650" i="62"/>
  <c r="I614" i="62"/>
  <c r="J614" i="62"/>
  <c r="J596" i="62"/>
  <c r="I596" i="62"/>
  <c r="G10" i="37"/>
  <c r="G9" i="37"/>
  <c r="G578" i="62" l="1"/>
  <c r="F578" i="62"/>
  <c r="D578" i="62"/>
  <c r="J577" i="62"/>
  <c r="I577" i="62"/>
  <c r="H577" i="62"/>
  <c r="J576" i="62"/>
  <c r="I576" i="62"/>
  <c r="H576" i="62"/>
  <c r="J575" i="62"/>
  <c r="I575" i="62"/>
  <c r="H575" i="62"/>
  <c r="J574" i="62"/>
  <c r="I574" i="62"/>
  <c r="H574" i="62"/>
  <c r="J573" i="62"/>
  <c r="I573" i="62"/>
  <c r="H573" i="62"/>
  <c r="J572" i="62"/>
  <c r="I572" i="62"/>
  <c r="H572" i="62"/>
  <c r="J571" i="62"/>
  <c r="I571" i="62"/>
  <c r="H571" i="62"/>
  <c r="J570" i="62"/>
  <c r="I570" i="62"/>
  <c r="H570" i="62"/>
  <c r="J569" i="62"/>
  <c r="I569" i="62"/>
  <c r="H569" i="62"/>
  <c r="J568" i="62"/>
  <c r="I568" i="62"/>
  <c r="H568" i="62"/>
  <c r="J567" i="62"/>
  <c r="I567" i="62"/>
  <c r="H567" i="62"/>
  <c r="J566" i="62"/>
  <c r="I566" i="62"/>
  <c r="H566" i="62"/>
  <c r="G560" i="62"/>
  <c r="F560" i="62"/>
  <c r="D560" i="62"/>
  <c r="J559" i="62"/>
  <c r="I559" i="62"/>
  <c r="H559" i="62"/>
  <c r="J558" i="62"/>
  <c r="I558" i="62"/>
  <c r="H558" i="62"/>
  <c r="J557" i="62"/>
  <c r="I557" i="62"/>
  <c r="H557" i="62"/>
  <c r="J556" i="62"/>
  <c r="I556" i="62"/>
  <c r="H556" i="62"/>
  <c r="J555" i="62"/>
  <c r="I555" i="62"/>
  <c r="H555" i="62"/>
  <c r="J554" i="62"/>
  <c r="I554" i="62"/>
  <c r="H554" i="62"/>
  <c r="J553" i="62"/>
  <c r="I553" i="62"/>
  <c r="H553" i="62"/>
  <c r="J552" i="62"/>
  <c r="I552" i="62"/>
  <c r="H552" i="62"/>
  <c r="J551" i="62"/>
  <c r="I551" i="62"/>
  <c r="H551" i="62"/>
  <c r="J550" i="62"/>
  <c r="I550" i="62"/>
  <c r="H550" i="62"/>
  <c r="J549" i="62"/>
  <c r="I549" i="62"/>
  <c r="H549" i="62"/>
  <c r="J548" i="62"/>
  <c r="I548" i="62"/>
  <c r="H548" i="62"/>
  <c r="G542" i="62"/>
  <c r="F542" i="62"/>
  <c r="J541" i="62"/>
  <c r="I541" i="62"/>
  <c r="H541" i="62"/>
  <c r="J540" i="62"/>
  <c r="I540" i="62"/>
  <c r="H540" i="62"/>
  <c r="J539" i="62"/>
  <c r="I539" i="62"/>
  <c r="H539" i="62"/>
  <c r="J538" i="62"/>
  <c r="I538" i="62"/>
  <c r="H538" i="62"/>
  <c r="J537" i="62"/>
  <c r="I537" i="62"/>
  <c r="H537" i="62"/>
  <c r="J536" i="62"/>
  <c r="I536" i="62"/>
  <c r="H536" i="62"/>
  <c r="J535" i="62"/>
  <c r="I535" i="62"/>
  <c r="H535" i="62"/>
  <c r="J534" i="62"/>
  <c r="I534" i="62"/>
  <c r="H534" i="62"/>
  <c r="J533" i="62"/>
  <c r="I533" i="62"/>
  <c r="H533" i="62"/>
  <c r="J532" i="62"/>
  <c r="I532" i="62"/>
  <c r="H532" i="62"/>
  <c r="I531" i="62"/>
  <c r="H531" i="62"/>
  <c r="D542" i="62"/>
  <c r="J530" i="62"/>
  <c r="I530" i="62"/>
  <c r="H530" i="62"/>
  <c r="D513" i="62"/>
  <c r="J513" i="62" s="1"/>
  <c r="G524" i="62"/>
  <c r="F524" i="62"/>
  <c r="J523" i="62"/>
  <c r="I523" i="62"/>
  <c r="H523" i="62"/>
  <c r="J522" i="62"/>
  <c r="I522" i="62"/>
  <c r="H522" i="62"/>
  <c r="J521" i="62"/>
  <c r="I521" i="62"/>
  <c r="H521" i="62"/>
  <c r="J520" i="62"/>
  <c r="I520" i="62"/>
  <c r="H520" i="62"/>
  <c r="J519" i="62"/>
  <c r="I519" i="62"/>
  <c r="H519" i="62"/>
  <c r="J518" i="62"/>
  <c r="I518" i="62"/>
  <c r="H518" i="62"/>
  <c r="J517" i="62"/>
  <c r="I517" i="62"/>
  <c r="H517" i="62"/>
  <c r="J516" i="62"/>
  <c r="I516" i="62"/>
  <c r="H516" i="62"/>
  <c r="J515" i="62"/>
  <c r="I515" i="62"/>
  <c r="H515" i="62"/>
  <c r="J514" i="62"/>
  <c r="I514" i="62"/>
  <c r="H514" i="62"/>
  <c r="I513" i="62"/>
  <c r="H513" i="62"/>
  <c r="J512" i="62"/>
  <c r="I512" i="62"/>
  <c r="H512" i="62"/>
  <c r="G506" i="62"/>
  <c r="F506" i="62"/>
  <c r="D506" i="62"/>
  <c r="J505" i="62"/>
  <c r="I505" i="62"/>
  <c r="H505" i="62"/>
  <c r="J504" i="62"/>
  <c r="I504" i="62"/>
  <c r="H504" i="62"/>
  <c r="J503" i="62"/>
  <c r="I503" i="62"/>
  <c r="H503" i="62"/>
  <c r="J502" i="62"/>
  <c r="I502" i="62"/>
  <c r="H502" i="62"/>
  <c r="J501" i="62"/>
  <c r="I501" i="62"/>
  <c r="H501" i="62"/>
  <c r="J500" i="62"/>
  <c r="I500" i="62"/>
  <c r="H500" i="62"/>
  <c r="J499" i="62"/>
  <c r="I499" i="62"/>
  <c r="H499" i="62"/>
  <c r="J498" i="62"/>
  <c r="I498" i="62"/>
  <c r="H498" i="62"/>
  <c r="J497" i="62"/>
  <c r="I497" i="62"/>
  <c r="H497" i="62"/>
  <c r="J496" i="62"/>
  <c r="I496" i="62"/>
  <c r="H496" i="62"/>
  <c r="J495" i="62"/>
  <c r="I495" i="62"/>
  <c r="H495" i="62"/>
  <c r="J494" i="62"/>
  <c r="I494" i="62"/>
  <c r="H494" i="62"/>
  <c r="F315" i="62"/>
  <c r="D81" i="62"/>
  <c r="F405" i="62"/>
  <c r="D405" i="62"/>
  <c r="F153" i="62"/>
  <c r="J578" i="62" l="1"/>
  <c r="I578" i="62"/>
  <c r="J560" i="62"/>
  <c r="I560" i="62"/>
  <c r="I542" i="62"/>
  <c r="J531" i="62"/>
  <c r="J542" i="62" s="1"/>
  <c r="D524" i="62"/>
  <c r="J524" i="62"/>
  <c r="I524" i="62"/>
  <c r="J506" i="62"/>
  <c r="I506" i="62"/>
  <c r="G488" i="62"/>
  <c r="F488" i="62"/>
  <c r="D488" i="62"/>
  <c r="J487" i="62"/>
  <c r="I487" i="62"/>
  <c r="H487" i="62"/>
  <c r="J486" i="62"/>
  <c r="I486" i="62"/>
  <c r="H486" i="62"/>
  <c r="J485" i="62"/>
  <c r="I485" i="62"/>
  <c r="H485" i="62"/>
  <c r="J484" i="62"/>
  <c r="I484" i="62"/>
  <c r="H484" i="62"/>
  <c r="J483" i="62"/>
  <c r="I483" i="62"/>
  <c r="H483" i="62"/>
  <c r="J482" i="62"/>
  <c r="I482" i="62"/>
  <c r="H482" i="62"/>
  <c r="J481" i="62"/>
  <c r="I481" i="62"/>
  <c r="H481" i="62"/>
  <c r="J480" i="62"/>
  <c r="I480" i="62"/>
  <c r="H480" i="62"/>
  <c r="J479" i="62"/>
  <c r="I479" i="62"/>
  <c r="H479" i="62"/>
  <c r="J478" i="62"/>
  <c r="I478" i="62"/>
  <c r="H478" i="62"/>
  <c r="J477" i="62"/>
  <c r="I477" i="62"/>
  <c r="H477" i="62"/>
  <c r="J476" i="62"/>
  <c r="I476" i="62"/>
  <c r="H476" i="62"/>
  <c r="I488" i="62" l="1"/>
  <c r="J488" i="62"/>
  <c r="D80" i="62"/>
  <c r="G470" i="62"/>
  <c r="F470" i="62"/>
  <c r="D470" i="62"/>
  <c r="J469" i="62"/>
  <c r="I469" i="62"/>
  <c r="H469" i="62"/>
  <c r="J468" i="62"/>
  <c r="I468" i="62"/>
  <c r="H468" i="62"/>
  <c r="J467" i="62"/>
  <c r="I467" i="62"/>
  <c r="H467" i="62"/>
  <c r="J466" i="62"/>
  <c r="I466" i="62"/>
  <c r="H466" i="62"/>
  <c r="J465" i="62"/>
  <c r="I465" i="62"/>
  <c r="H465" i="62"/>
  <c r="J464" i="62"/>
  <c r="I464" i="62"/>
  <c r="H464" i="62"/>
  <c r="J463" i="62"/>
  <c r="I463" i="62"/>
  <c r="H463" i="62"/>
  <c r="J462" i="62"/>
  <c r="I462" i="62"/>
  <c r="H462" i="62"/>
  <c r="J461" i="62"/>
  <c r="I461" i="62"/>
  <c r="H461" i="62"/>
  <c r="J460" i="62"/>
  <c r="I460" i="62"/>
  <c r="H460" i="62"/>
  <c r="J459" i="62"/>
  <c r="I459" i="62"/>
  <c r="H459" i="62"/>
  <c r="J458" i="62"/>
  <c r="I458" i="62"/>
  <c r="H458" i="62"/>
  <c r="J80" i="62"/>
  <c r="D404" i="62"/>
  <c r="D416" i="62" s="1"/>
  <c r="F164" i="62"/>
  <c r="D116" i="62"/>
  <c r="J116" i="62" s="1"/>
  <c r="D134" i="62"/>
  <c r="D146" i="62" s="1"/>
  <c r="G452" i="62"/>
  <c r="F452" i="62"/>
  <c r="D452" i="62"/>
  <c r="J451" i="62"/>
  <c r="I451" i="62"/>
  <c r="H451" i="62"/>
  <c r="J450" i="62"/>
  <c r="I450" i="62"/>
  <c r="H450" i="62"/>
  <c r="J449" i="62"/>
  <c r="I449" i="62"/>
  <c r="H449" i="62"/>
  <c r="J448" i="62"/>
  <c r="I448" i="62"/>
  <c r="H448" i="62"/>
  <c r="J447" i="62"/>
  <c r="I447" i="62"/>
  <c r="H447" i="62"/>
  <c r="J446" i="62"/>
  <c r="I446" i="62"/>
  <c r="H446" i="62"/>
  <c r="J445" i="62"/>
  <c r="I445" i="62"/>
  <c r="H445" i="62"/>
  <c r="J444" i="62"/>
  <c r="I444" i="62"/>
  <c r="H444" i="62"/>
  <c r="J443" i="62"/>
  <c r="I443" i="62"/>
  <c r="H443" i="62"/>
  <c r="J442" i="62"/>
  <c r="I442" i="62"/>
  <c r="H442" i="62"/>
  <c r="J441" i="62"/>
  <c r="I441" i="62"/>
  <c r="H441" i="62"/>
  <c r="J440" i="62"/>
  <c r="I440" i="62"/>
  <c r="H440" i="62"/>
  <c r="G434" i="62"/>
  <c r="F434" i="62"/>
  <c r="D434" i="62"/>
  <c r="J433" i="62"/>
  <c r="I433" i="62"/>
  <c r="H433" i="62"/>
  <c r="J432" i="62"/>
  <c r="I432" i="62"/>
  <c r="H432" i="62"/>
  <c r="J431" i="62"/>
  <c r="I431" i="62"/>
  <c r="H431" i="62"/>
  <c r="J430" i="62"/>
  <c r="I430" i="62"/>
  <c r="H430" i="62"/>
  <c r="J429" i="62"/>
  <c r="I429" i="62"/>
  <c r="H429" i="62"/>
  <c r="J428" i="62"/>
  <c r="I428" i="62"/>
  <c r="H428" i="62"/>
  <c r="J427" i="62"/>
  <c r="I427" i="62"/>
  <c r="H427" i="62"/>
  <c r="J426" i="62"/>
  <c r="I426" i="62"/>
  <c r="H426" i="62"/>
  <c r="J425" i="62"/>
  <c r="I425" i="62"/>
  <c r="H425" i="62"/>
  <c r="J424" i="62"/>
  <c r="I424" i="62"/>
  <c r="H424" i="62"/>
  <c r="J423" i="62"/>
  <c r="I423" i="62"/>
  <c r="H423" i="62"/>
  <c r="J422" i="62"/>
  <c r="I422" i="62"/>
  <c r="H422" i="62"/>
  <c r="G416" i="62"/>
  <c r="F416" i="62"/>
  <c r="J415" i="62"/>
  <c r="I415" i="62"/>
  <c r="H415" i="62"/>
  <c r="J414" i="62"/>
  <c r="I414" i="62"/>
  <c r="H414" i="62"/>
  <c r="J413" i="62"/>
  <c r="I413" i="62"/>
  <c r="H413" i="62"/>
  <c r="J412" i="62"/>
  <c r="I412" i="62"/>
  <c r="H412" i="62"/>
  <c r="J411" i="62"/>
  <c r="I411" i="62"/>
  <c r="H411" i="62"/>
  <c r="J410" i="62"/>
  <c r="I410" i="62"/>
  <c r="H410" i="62"/>
  <c r="J409" i="62"/>
  <c r="I409" i="62"/>
  <c r="H409" i="62"/>
  <c r="J408" i="62"/>
  <c r="I408" i="62"/>
  <c r="H408" i="62"/>
  <c r="J407" i="62"/>
  <c r="I407" i="62"/>
  <c r="H407" i="62"/>
  <c r="J406" i="62"/>
  <c r="I406" i="62"/>
  <c r="H406" i="62"/>
  <c r="J405" i="62"/>
  <c r="I405" i="62"/>
  <c r="H405" i="62"/>
  <c r="I404" i="62"/>
  <c r="H404" i="62"/>
  <c r="G398" i="62"/>
  <c r="F398" i="62"/>
  <c r="D398" i="62"/>
  <c r="J397" i="62"/>
  <c r="I397" i="62"/>
  <c r="H397" i="62"/>
  <c r="J396" i="62"/>
  <c r="I396" i="62"/>
  <c r="H396" i="62"/>
  <c r="J395" i="62"/>
  <c r="I395" i="62"/>
  <c r="H395" i="62"/>
  <c r="J394" i="62"/>
  <c r="I394" i="62"/>
  <c r="H394" i="62"/>
  <c r="J393" i="62"/>
  <c r="I393" i="62"/>
  <c r="H393" i="62"/>
  <c r="J392" i="62"/>
  <c r="I392" i="62"/>
  <c r="H392" i="62"/>
  <c r="J391" i="62"/>
  <c r="I391" i="62"/>
  <c r="H391" i="62"/>
  <c r="J390" i="62"/>
  <c r="I390" i="62"/>
  <c r="H390" i="62"/>
  <c r="J389" i="62"/>
  <c r="I389" i="62"/>
  <c r="H389" i="62"/>
  <c r="J388" i="62"/>
  <c r="I388" i="62"/>
  <c r="H388" i="62"/>
  <c r="J387" i="62"/>
  <c r="I387" i="62"/>
  <c r="H387" i="62"/>
  <c r="J386" i="62"/>
  <c r="I386" i="62"/>
  <c r="H386" i="62"/>
  <c r="G380" i="62"/>
  <c r="F380" i="62"/>
  <c r="D380" i="62"/>
  <c r="J379" i="62"/>
  <c r="I379" i="62"/>
  <c r="H379" i="62"/>
  <c r="J378" i="62"/>
  <c r="I378" i="62"/>
  <c r="H378" i="62"/>
  <c r="J377" i="62"/>
  <c r="I377" i="62"/>
  <c r="H377" i="62"/>
  <c r="J376" i="62"/>
  <c r="I376" i="62"/>
  <c r="H376" i="62"/>
  <c r="J375" i="62"/>
  <c r="I375" i="62"/>
  <c r="H375" i="62"/>
  <c r="J374" i="62"/>
  <c r="I374" i="62"/>
  <c r="H374" i="62"/>
  <c r="J373" i="62"/>
  <c r="I373" i="62"/>
  <c r="H373" i="62"/>
  <c r="J372" i="62"/>
  <c r="I372" i="62"/>
  <c r="H372" i="62"/>
  <c r="J371" i="62"/>
  <c r="I371" i="62"/>
  <c r="H371" i="62"/>
  <c r="J370" i="62"/>
  <c r="I370" i="62"/>
  <c r="H370" i="62"/>
  <c r="J369" i="62"/>
  <c r="I369" i="62"/>
  <c r="H369" i="62"/>
  <c r="J368" i="62"/>
  <c r="I368" i="62"/>
  <c r="H368" i="62"/>
  <c r="G362" i="62"/>
  <c r="F362" i="62"/>
  <c r="D362" i="62"/>
  <c r="J361" i="62"/>
  <c r="I361" i="62"/>
  <c r="H361" i="62"/>
  <c r="J360" i="62"/>
  <c r="I360" i="62"/>
  <c r="H360" i="62"/>
  <c r="J359" i="62"/>
  <c r="I359" i="62"/>
  <c r="H359" i="62"/>
  <c r="J358" i="62"/>
  <c r="I358" i="62"/>
  <c r="H358" i="62"/>
  <c r="J357" i="62"/>
  <c r="I357" i="62"/>
  <c r="H357" i="62"/>
  <c r="J356" i="62"/>
  <c r="I356" i="62"/>
  <c r="H356" i="62"/>
  <c r="J355" i="62"/>
  <c r="I355" i="62"/>
  <c r="H355" i="62"/>
  <c r="J354" i="62"/>
  <c r="I354" i="62"/>
  <c r="H354" i="62"/>
  <c r="J353" i="62"/>
  <c r="I353" i="62"/>
  <c r="H353" i="62"/>
  <c r="J352" i="62"/>
  <c r="I352" i="62"/>
  <c r="H352" i="62"/>
  <c r="J351" i="62"/>
  <c r="I351" i="62"/>
  <c r="H351" i="62"/>
  <c r="J350" i="62"/>
  <c r="I350" i="62"/>
  <c r="H350" i="62"/>
  <c r="G344" i="62"/>
  <c r="F344" i="62"/>
  <c r="D344" i="62"/>
  <c r="J343" i="62"/>
  <c r="I343" i="62"/>
  <c r="H343" i="62"/>
  <c r="J342" i="62"/>
  <c r="I342" i="62"/>
  <c r="H342" i="62"/>
  <c r="J341" i="62"/>
  <c r="I341" i="62"/>
  <c r="H341" i="62"/>
  <c r="J340" i="62"/>
  <c r="I340" i="62"/>
  <c r="H340" i="62"/>
  <c r="J339" i="62"/>
  <c r="I339" i="62"/>
  <c r="H339" i="62"/>
  <c r="J338" i="62"/>
  <c r="I338" i="62"/>
  <c r="H338" i="62"/>
  <c r="J337" i="62"/>
  <c r="I337" i="62"/>
  <c r="H337" i="62"/>
  <c r="J336" i="62"/>
  <c r="I336" i="62"/>
  <c r="H336" i="62"/>
  <c r="J335" i="62"/>
  <c r="I335" i="62"/>
  <c r="H335" i="62"/>
  <c r="J334" i="62"/>
  <c r="I334" i="62"/>
  <c r="H334" i="62"/>
  <c r="J333" i="62"/>
  <c r="I333" i="62"/>
  <c r="H333" i="62"/>
  <c r="J332" i="62"/>
  <c r="I332" i="62"/>
  <c r="H332" i="62"/>
  <c r="G326" i="62"/>
  <c r="F326" i="62"/>
  <c r="D326" i="62"/>
  <c r="J325" i="62"/>
  <c r="I325" i="62"/>
  <c r="H325" i="62"/>
  <c r="J324" i="62"/>
  <c r="I324" i="62"/>
  <c r="H324" i="62"/>
  <c r="J323" i="62"/>
  <c r="I323" i="62"/>
  <c r="H323" i="62"/>
  <c r="J322" i="62"/>
  <c r="I322" i="62"/>
  <c r="H322" i="62"/>
  <c r="J321" i="62"/>
  <c r="I321" i="62"/>
  <c r="H321" i="62"/>
  <c r="J320" i="62"/>
  <c r="I320" i="62"/>
  <c r="H320" i="62"/>
  <c r="J319" i="62"/>
  <c r="I319" i="62"/>
  <c r="H319" i="62"/>
  <c r="J318" i="62"/>
  <c r="I318" i="62"/>
  <c r="H318" i="62"/>
  <c r="J317" i="62"/>
  <c r="I317" i="62"/>
  <c r="H317" i="62"/>
  <c r="J316" i="62"/>
  <c r="I316" i="62"/>
  <c r="H316" i="62"/>
  <c r="J315" i="62"/>
  <c r="I315" i="62"/>
  <c r="H315" i="62"/>
  <c r="J314" i="62"/>
  <c r="I314" i="62"/>
  <c r="H314" i="62"/>
  <c r="G308" i="62"/>
  <c r="F308" i="62"/>
  <c r="D308" i="62"/>
  <c r="J307" i="62"/>
  <c r="I307" i="62"/>
  <c r="H307" i="62"/>
  <c r="J306" i="62"/>
  <c r="I306" i="62"/>
  <c r="H306" i="62"/>
  <c r="J305" i="62"/>
  <c r="I305" i="62"/>
  <c r="H305" i="62"/>
  <c r="J304" i="62"/>
  <c r="I304" i="62"/>
  <c r="H304" i="62"/>
  <c r="J303" i="62"/>
  <c r="I303" i="62"/>
  <c r="H303" i="62"/>
  <c r="J302" i="62"/>
  <c r="I302" i="62"/>
  <c r="H302" i="62"/>
  <c r="J301" i="62"/>
  <c r="I301" i="62"/>
  <c r="H301" i="62"/>
  <c r="J300" i="62"/>
  <c r="I300" i="62"/>
  <c r="H300" i="62"/>
  <c r="J299" i="62"/>
  <c r="I299" i="62"/>
  <c r="H299" i="62"/>
  <c r="J298" i="62"/>
  <c r="I298" i="62"/>
  <c r="H298" i="62"/>
  <c r="J297" i="62"/>
  <c r="I297" i="62"/>
  <c r="H297" i="62"/>
  <c r="J296" i="62"/>
  <c r="I296" i="62"/>
  <c r="H296" i="62"/>
  <c r="G290" i="62"/>
  <c r="F290" i="62"/>
  <c r="D290" i="62"/>
  <c r="J289" i="62"/>
  <c r="I289" i="62"/>
  <c r="H289" i="62"/>
  <c r="J288" i="62"/>
  <c r="I288" i="62"/>
  <c r="H288" i="62"/>
  <c r="J287" i="62"/>
  <c r="I287" i="62"/>
  <c r="H287" i="62"/>
  <c r="J286" i="62"/>
  <c r="I286" i="62"/>
  <c r="H286" i="62"/>
  <c r="J285" i="62"/>
  <c r="I285" i="62"/>
  <c r="H285" i="62"/>
  <c r="J284" i="62"/>
  <c r="I284" i="62"/>
  <c r="H284" i="62"/>
  <c r="J283" i="62"/>
  <c r="I283" i="62"/>
  <c r="H283" i="62"/>
  <c r="J282" i="62"/>
  <c r="I282" i="62"/>
  <c r="H282" i="62"/>
  <c r="J281" i="62"/>
  <c r="I281" i="62"/>
  <c r="H281" i="62"/>
  <c r="J280" i="62"/>
  <c r="I280" i="62"/>
  <c r="H280" i="62"/>
  <c r="J279" i="62"/>
  <c r="I279" i="62"/>
  <c r="H279" i="62"/>
  <c r="J278" i="62"/>
  <c r="I278" i="62"/>
  <c r="H278" i="62"/>
  <c r="G272" i="62"/>
  <c r="F272" i="62"/>
  <c r="D272" i="62"/>
  <c r="J271" i="62"/>
  <c r="I271" i="62"/>
  <c r="H271" i="62"/>
  <c r="J270" i="62"/>
  <c r="I270" i="62"/>
  <c r="H270" i="62"/>
  <c r="J269" i="62"/>
  <c r="I269" i="62"/>
  <c r="H269" i="62"/>
  <c r="J268" i="62"/>
  <c r="I268" i="62"/>
  <c r="H268" i="62"/>
  <c r="J267" i="62"/>
  <c r="I267" i="62"/>
  <c r="H267" i="62"/>
  <c r="J266" i="62"/>
  <c r="I266" i="62"/>
  <c r="H266" i="62"/>
  <c r="J265" i="62"/>
  <c r="I265" i="62"/>
  <c r="H265" i="62"/>
  <c r="J264" i="62"/>
  <c r="I264" i="62"/>
  <c r="H264" i="62"/>
  <c r="J263" i="62"/>
  <c r="I263" i="62"/>
  <c r="H263" i="62"/>
  <c r="J262" i="62"/>
  <c r="I262" i="62"/>
  <c r="H262" i="62"/>
  <c r="J261" i="62"/>
  <c r="I261" i="62"/>
  <c r="H261" i="62"/>
  <c r="J260" i="62"/>
  <c r="I260" i="62"/>
  <c r="H260" i="62"/>
  <c r="G254" i="62"/>
  <c r="F254" i="62"/>
  <c r="D254" i="62"/>
  <c r="J253" i="62"/>
  <c r="I253" i="62"/>
  <c r="H253" i="62"/>
  <c r="J252" i="62"/>
  <c r="I252" i="62"/>
  <c r="H252" i="62"/>
  <c r="J251" i="62"/>
  <c r="I251" i="62"/>
  <c r="H251" i="62"/>
  <c r="J250" i="62"/>
  <c r="I250" i="62"/>
  <c r="H250" i="62"/>
  <c r="J249" i="62"/>
  <c r="I249" i="62"/>
  <c r="H249" i="62"/>
  <c r="J248" i="62"/>
  <c r="I248" i="62"/>
  <c r="H248" i="62"/>
  <c r="J247" i="62"/>
  <c r="I247" i="62"/>
  <c r="H247" i="62"/>
  <c r="J246" i="62"/>
  <c r="I246" i="62"/>
  <c r="H246" i="62"/>
  <c r="J245" i="62"/>
  <c r="I245" i="62"/>
  <c r="H245" i="62"/>
  <c r="J244" i="62"/>
  <c r="I244" i="62"/>
  <c r="H244" i="62"/>
  <c r="J243" i="62"/>
  <c r="I243" i="62"/>
  <c r="H243" i="62"/>
  <c r="J242" i="62"/>
  <c r="I242" i="62"/>
  <c r="H242" i="62"/>
  <c r="G236" i="62"/>
  <c r="F236" i="62"/>
  <c r="D236" i="62"/>
  <c r="J235" i="62"/>
  <c r="I235" i="62"/>
  <c r="H235" i="62"/>
  <c r="J234" i="62"/>
  <c r="I234" i="62"/>
  <c r="H234" i="62"/>
  <c r="J233" i="62"/>
  <c r="I233" i="62"/>
  <c r="H233" i="62"/>
  <c r="J232" i="62"/>
  <c r="I232" i="62"/>
  <c r="H232" i="62"/>
  <c r="J231" i="62"/>
  <c r="I231" i="62"/>
  <c r="H231" i="62"/>
  <c r="J230" i="62"/>
  <c r="I230" i="62"/>
  <c r="H230" i="62"/>
  <c r="J229" i="62"/>
  <c r="I229" i="62"/>
  <c r="H229" i="62"/>
  <c r="J228" i="62"/>
  <c r="I228" i="62"/>
  <c r="H228" i="62"/>
  <c r="J227" i="62"/>
  <c r="I227" i="62"/>
  <c r="H227" i="62"/>
  <c r="J226" i="62"/>
  <c r="I226" i="62"/>
  <c r="H226" i="62"/>
  <c r="J225" i="62"/>
  <c r="I225" i="62"/>
  <c r="H225" i="62"/>
  <c r="J224" i="62"/>
  <c r="I224" i="62"/>
  <c r="H224" i="62"/>
  <c r="G218" i="62"/>
  <c r="F218" i="62"/>
  <c r="D218" i="62"/>
  <c r="J217" i="62"/>
  <c r="I217" i="62"/>
  <c r="H217" i="62"/>
  <c r="J216" i="62"/>
  <c r="I216" i="62"/>
  <c r="H216" i="62"/>
  <c r="J215" i="62"/>
  <c r="I215" i="62"/>
  <c r="H215" i="62"/>
  <c r="J214" i="62"/>
  <c r="I214" i="62"/>
  <c r="H214" i="62"/>
  <c r="J213" i="62"/>
  <c r="I213" i="62"/>
  <c r="H213" i="62"/>
  <c r="J212" i="62"/>
  <c r="I212" i="62"/>
  <c r="H212" i="62"/>
  <c r="J211" i="62"/>
  <c r="I211" i="62"/>
  <c r="H211" i="62"/>
  <c r="J210" i="62"/>
  <c r="I210" i="62"/>
  <c r="H210" i="62"/>
  <c r="J209" i="62"/>
  <c r="I209" i="62"/>
  <c r="H209" i="62"/>
  <c r="J208" i="62"/>
  <c r="I208" i="62"/>
  <c r="H208" i="62"/>
  <c r="J207" i="62"/>
  <c r="I207" i="62"/>
  <c r="H207" i="62"/>
  <c r="J206" i="62"/>
  <c r="I206" i="62"/>
  <c r="H206" i="62"/>
  <c r="G200" i="62"/>
  <c r="F200" i="62"/>
  <c r="D200" i="62"/>
  <c r="J199" i="62"/>
  <c r="I199" i="62"/>
  <c r="H199" i="62"/>
  <c r="J198" i="62"/>
  <c r="I198" i="62"/>
  <c r="H198" i="62"/>
  <c r="J197" i="62"/>
  <c r="I197" i="62"/>
  <c r="H197" i="62"/>
  <c r="J196" i="62"/>
  <c r="I196" i="62"/>
  <c r="H196" i="62"/>
  <c r="J195" i="62"/>
  <c r="I195" i="62"/>
  <c r="H195" i="62"/>
  <c r="J194" i="62"/>
  <c r="I194" i="62"/>
  <c r="H194" i="62"/>
  <c r="J193" i="62"/>
  <c r="I193" i="62"/>
  <c r="H193" i="62"/>
  <c r="J192" i="62"/>
  <c r="I192" i="62"/>
  <c r="H192" i="62"/>
  <c r="J191" i="62"/>
  <c r="I191" i="62"/>
  <c r="H191" i="62"/>
  <c r="J190" i="62"/>
  <c r="I190" i="62"/>
  <c r="H190" i="62"/>
  <c r="J189" i="62"/>
  <c r="I189" i="62"/>
  <c r="H189" i="62"/>
  <c r="J188" i="62"/>
  <c r="I188" i="62"/>
  <c r="H188" i="62"/>
  <c r="G182" i="62"/>
  <c r="F182" i="62"/>
  <c r="D182" i="62"/>
  <c r="J181" i="62"/>
  <c r="I181" i="62"/>
  <c r="H181" i="62"/>
  <c r="J180" i="62"/>
  <c r="I180" i="62"/>
  <c r="H180" i="62"/>
  <c r="J179" i="62"/>
  <c r="I179" i="62"/>
  <c r="H179" i="62"/>
  <c r="J178" i="62"/>
  <c r="I178" i="62"/>
  <c r="H178" i="62"/>
  <c r="J177" i="62"/>
  <c r="I177" i="62"/>
  <c r="H177" i="62"/>
  <c r="J176" i="62"/>
  <c r="I176" i="62"/>
  <c r="H176" i="62"/>
  <c r="J175" i="62"/>
  <c r="I175" i="62"/>
  <c r="H175" i="62"/>
  <c r="J174" i="62"/>
  <c r="I174" i="62"/>
  <c r="H174" i="62"/>
  <c r="J173" i="62"/>
  <c r="I173" i="62"/>
  <c r="H173" i="62"/>
  <c r="J172" i="62"/>
  <c r="I172" i="62"/>
  <c r="H172" i="62"/>
  <c r="J171" i="62"/>
  <c r="I171" i="62"/>
  <c r="H171" i="62"/>
  <c r="J170" i="62"/>
  <c r="I170" i="62"/>
  <c r="H170" i="62"/>
  <c r="G164" i="62"/>
  <c r="D164" i="62"/>
  <c r="J163" i="62"/>
  <c r="I163" i="62"/>
  <c r="H163" i="62"/>
  <c r="J162" i="62"/>
  <c r="I162" i="62"/>
  <c r="H162" i="62"/>
  <c r="J161" i="62"/>
  <c r="I161" i="62"/>
  <c r="H161" i="62"/>
  <c r="J160" i="62"/>
  <c r="I160" i="62"/>
  <c r="H160" i="62"/>
  <c r="J159" i="62"/>
  <c r="I159" i="62"/>
  <c r="H159" i="62"/>
  <c r="J158" i="62"/>
  <c r="I158" i="62"/>
  <c r="H158" i="62"/>
  <c r="J157" i="62"/>
  <c r="I157" i="62"/>
  <c r="H157" i="62"/>
  <c r="J156" i="62"/>
  <c r="I156" i="62"/>
  <c r="H156" i="62"/>
  <c r="J155" i="62"/>
  <c r="I155" i="62"/>
  <c r="H155" i="62"/>
  <c r="J154" i="62"/>
  <c r="I154" i="62"/>
  <c r="H154" i="62"/>
  <c r="J153" i="62"/>
  <c r="I153" i="62"/>
  <c r="H153" i="62"/>
  <c r="J152" i="62"/>
  <c r="H152" i="62"/>
  <c r="G146" i="62"/>
  <c r="F146" i="62"/>
  <c r="J145" i="62"/>
  <c r="I145" i="62"/>
  <c r="H145" i="62"/>
  <c r="J144" i="62"/>
  <c r="I144" i="62"/>
  <c r="H144" i="62"/>
  <c r="J143" i="62"/>
  <c r="I143" i="62"/>
  <c r="H143" i="62"/>
  <c r="J142" i="62"/>
  <c r="I142" i="62"/>
  <c r="H142" i="62"/>
  <c r="J141" i="62"/>
  <c r="I141" i="62"/>
  <c r="H141" i="62"/>
  <c r="J140" i="62"/>
  <c r="I140" i="62"/>
  <c r="H140" i="62"/>
  <c r="J139" i="62"/>
  <c r="I139" i="62"/>
  <c r="H139" i="62"/>
  <c r="J138" i="62"/>
  <c r="I138" i="62"/>
  <c r="H138" i="62"/>
  <c r="J137" i="62"/>
  <c r="I137" i="62"/>
  <c r="H137" i="62"/>
  <c r="J136" i="62"/>
  <c r="I136" i="62"/>
  <c r="H136" i="62"/>
  <c r="J135" i="62"/>
  <c r="I135" i="62"/>
  <c r="H135" i="62"/>
  <c r="I134" i="62"/>
  <c r="H134" i="62"/>
  <c r="G128" i="62"/>
  <c r="F128" i="62"/>
  <c r="J127" i="62"/>
  <c r="I127" i="62"/>
  <c r="H127" i="62"/>
  <c r="J126" i="62"/>
  <c r="I126" i="62"/>
  <c r="H126" i="62"/>
  <c r="J125" i="62"/>
  <c r="I125" i="62"/>
  <c r="H125" i="62"/>
  <c r="J124" i="62"/>
  <c r="I124" i="62"/>
  <c r="H124" i="62"/>
  <c r="J123" i="62"/>
  <c r="I123" i="62"/>
  <c r="H123" i="62"/>
  <c r="J122" i="62"/>
  <c r="I122" i="62"/>
  <c r="H122" i="62"/>
  <c r="J121" i="62"/>
  <c r="I121" i="62"/>
  <c r="H121" i="62"/>
  <c r="J120" i="62"/>
  <c r="I120" i="62"/>
  <c r="H120" i="62"/>
  <c r="J119" i="62"/>
  <c r="I119" i="62"/>
  <c r="H119" i="62"/>
  <c r="J118" i="62"/>
  <c r="I118" i="62"/>
  <c r="H118" i="62"/>
  <c r="J117" i="62"/>
  <c r="I117" i="62"/>
  <c r="H117" i="62"/>
  <c r="I116" i="62"/>
  <c r="H116" i="62"/>
  <c r="G110" i="62"/>
  <c r="F110" i="62"/>
  <c r="D110" i="62"/>
  <c r="J109" i="62"/>
  <c r="I109" i="62"/>
  <c r="H109" i="62"/>
  <c r="J108" i="62"/>
  <c r="I108" i="62"/>
  <c r="H108" i="62"/>
  <c r="J107" i="62"/>
  <c r="I107" i="62"/>
  <c r="H107" i="62"/>
  <c r="J106" i="62"/>
  <c r="I106" i="62"/>
  <c r="H106" i="62"/>
  <c r="J105" i="62"/>
  <c r="I105" i="62"/>
  <c r="H105" i="62"/>
  <c r="J104" i="62"/>
  <c r="I104" i="62"/>
  <c r="H104" i="62"/>
  <c r="J103" i="62"/>
  <c r="I103" i="62"/>
  <c r="H103" i="62"/>
  <c r="J102" i="62"/>
  <c r="I102" i="62"/>
  <c r="H102" i="62"/>
  <c r="J101" i="62"/>
  <c r="I101" i="62"/>
  <c r="H101" i="62"/>
  <c r="J100" i="62"/>
  <c r="I100" i="62"/>
  <c r="H100" i="62"/>
  <c r="J99" i="62"/>
  <c r="I99" i="62"/>
  <c r="H99" i="62"/>
  <c r="J98" i="62"/>
  <c r="I98" i="62"/>
  <c r="H98" i="62"/>
  <c r="G92" i="62"/>
  <c r="F92" i="62"/>
  <c r="D92" i="62"/>
  <c r="J91" i="62"/>
  <c r="I91" i="62"/>
  <c r="H91" i="62"/>
  <c r="J90" i="62"/>
  <c r="I90" i="62"/>
  <c r="H90" i="62"/>
  <c r="J89" i="62"/>
  <c r="I89" i="62"/>
  <c r="H89" i="62"/>
  <c r="J88" i="62"/>
  <c r="I88" i="62"/>
  <c r="H88" i="62"/>
  <c r="J87" i="62"/>
  <c r="I87" i="62"/>
  <c r="H87" i="62"/>
  <c r="J86" i="62"/>
  <c r="I86" i="62"/>
  <c r="H86" i="62"/>
  <c r="J85" i="62"/>
  <c r="I85" i="62"/>
  <c r="H85" i="62"/>
  <c r="J84" i="62"/>
  <c r="I84" i="62"/>
  <c r="H84" i="62"/>
  <c r="J83" i="62"/>
  <c r="I83" i="62"/>
  <c r="H83" i="62"/>
  <c r="J82" i="62"/>
  <c r="I82" i="62"/>
  <c r="H82" i="62"/>
  <c r="J81" i="62"/>
  <c r="I81" i="62"/>
  <c r="H81" i="62"/>
  <c r="I80" i="62"/>
  <c r="H80" i="62"/>
  <c r="G74" i="62"/>
  <c r="F74" i="62"/>
  <c r="D74" i="62"/>
  <c r="J73" i="62"/>
  <c r="I73" i="62"/>
  <c r="H73" i="62"/>
  <c r="J72" i="62"/>
  <c r="I72" i="62"/>
  <c r="H72" i="62"/>
  <c r="J71" i="62"/>
  <c r="I71" i="62"/>
  <c r="H71" i="62"/>
  <c r="J70" i="62"/>
  <c r="I70" i="62"/>
  <c r="H70" i="62"/>
  <c r="J69" i="62"/>
  <c r="I69" i="62"/>
  <c r="H69" i="62"/>
  <c r="J68" i="62"/>
  <c r="I68" i="62"/>
  <c r="H68" i="62"/>
  <c r="J67" i="62"/>
  <c r="I67" i="62"/>
  <c r="H67" i="62"/>
  <c r="J66" i="62"/>
  <c r="I66" i="62"/>
  <c r="H66" i="62"/>
  <c r="J65" i="62"/>
  <c r="I65" i="62"/>
  <c r="H65" i="62"/>
  <c r="J64" i="62"/>
  <c r="I64" i="62"/>
  <c r="H64" i="62"/>
  <c r="J63" i="62"/>
  <c r="I63" i="62"/>
  <c r="H63" i="62"/>
  <c r="J62" i="62"/>
  <c r="I62" i="62"/>
  <c r="H62" i="62"/>
  <c r="N132" i="37"/>
  <c r="M132" i="37"/>
  <c r="L132" i="37"/>
  <c r="K132" i="37"/>
  <c r="J132" i="37"/>
  <c r="H132" i="37"/>
  <c r="G132" i="37"/>
  <c r="F132" i="37"/>
  <c r="E132" i="37"/>
  <c r="D132" i="37"/>
  <c r="R131" i="37"/>
  <c r="Q131" i="37"/>
  <c r="P131" i="37"/>
  <c r="O131" i="37"/>
  <c r="R130" i="37"/>
  <c r="Q130" i="37"/>
  <c r="P130" i="37"/>
  <c r="O130" i="37"/>
  <c r="R129" i="37"/>
  <c r="Q129" i="37"/>
  <c r="P129" i="37"/>
  <c r="O129" i="37"/>
  <c r="R128" i="37"/>
  <c r="Q128" i="37"/>
  <c r="P128" i="37"/>
  <c r="O128" i="37"/>
  <c r="R127" i="37"/>
  <c r="Q127" i="37"/>
  <c r="P127" i="37"/>
  <c r="O127" i="37"/>
  <c r="R126" i="37"/>
  <c r="Q126" i="37"/>
  <c r="P126" i="37"/>
  <c r="O126" i="37"/>
  <c r="R125" i="37"/>
  <c r="Q125" i="37"/>
  <c r="P125" i="37"/>
  <c r="O125" i="37"/>
  <c r="R124" i="37"/>
  <c r="Q124" i="37"/>
  <c r="P124" i="37"/>
  <c r="O124" i="37"/>
  <c r="R123" i="37"/>
  <c r="Q123" i="37"/>
  <c r="P123" i="37"/>
  <c r="O123" i="37"/>
  <c r="R122" i="37"/>
  <c r="Q122" i="37"/>
  <c r="P122" i="37"/>
  <c r="O122" i="37"/>
  <c r="R121" i="37"/>
  <c r="Q121" i="37"/>
  <c r="P121" i="37"/>
  <c r="O121" i="37"/>
  <c r="R120" i="37"/>
  <c r="Q120" i="37"/>
  <c r="Q132" i="37" s="1"/>
  <c r="P120" i="37"/>
  <c r="O120" i="37"/>
  <c r="N114" i="37"/>
  <c r="M114" i="37"/>
  <c r="L114" i="37"/>
  <c r="K114" i="37"/>
  <c r="J114" i="37"/>
  <c r="H114" i="37"/>
  <c r="G114" i="37"/>
  <c r="F114" i="37"/>
  <c r="E114" i="37"/>
  <c r="D114" i="37"/>
  <c r="R113" i="37"/>
  <c r="Q113" i="37"/>
  <c r="P113" i="37"/>
  <c r="O113" i="37"/>
  <c r="R112" i="37"/>
  <c r="Q112" i="37"/>
  <c r="P112" i="37"/>
  <c r="O112" i="37"/>
  <c r="R111" i="37"/>
  <c r="Q111" i="37"/>
  <c r="P111" i="37"/>
  <c r="O111" i="37"/>
  <c r="R110" i="37"/>
  <c r="Q110" i="37"/>
  <c r="P110" i="37"/>
  <c r="O110" i="37"/>
  <c r="R109" i="37"/>
  <c r="Q109" i="37"/>
  <c r="P109" i="37"/>
  <c r="O109" i="37"/>
  <c r="R108" i="37"/>
  <c r="Q108" i="37"/>
  <c r="P108" i="37"/>
  <c r="O108" i="37"/>
  <c r="R107" i="37"/>
  <c r="Q107" i="37"/>
  <c r="P107" i="37"/>
  <c r="O107" i="37"/>
  <c r="R106" i="37"/>
  <c r="Q106" i="37"/>
  <c r="P106" i="37"/>
  <c r="O106" i="37"/>
  <c r="R105" i="37"/>
  <c r="Q105" i="37"/>
  <c r="P105" i="37"/>
  <c r="O105" i="37"/>
  <c r="R104" i="37"/>
  <c r="Q104" i="37"/>
  <c r="P104" i="37"/>
  <c r="O104" i="37"/>
  <c r="R103" i="37"/>
  <c r="Q103" i="37"/>
  <c r="P103" i="37"/>
  <c r="O103" i="37"/>
  <c r="R102" i="37"/>
  <c r="Q102" i="37"/>
  <c r="P102" i="37"/>
  <c r="O102" i="37"/>
  <c r="Q114" i="37" l="1"/>
  <c r="R132" i="37"/>
  <c r="R114" i="37"/>
  <c r="P132" i="37"/>
  <c r="P114" i="37"/>
  <c r="J134" i="62"/>
  <c r="J146" i="62" s="1"/>
  <c r="I152" i="62"/>
  <c r="I164" i="62" s="1"/>
  <c r="D128" i="62"/>
  <c r="J110" i="62"/>
  <c r="J182" i="62"/>
  <c r="J254" i="62"/>
  <c r="I308" i="62"/>
  <c r="J434" i="62"/>
  <c r="I128" i="62"/>
  <c r="I218" i="62"/>
  <c r="J218" i="62"/>
  <c r="J308" i="62"/>
  <c r="I398" i="62"/>
  <c r="I110" i="62"/>
  <c r="I146" i="62"/>
  <c r="J200" i="62"/>
  <c r="I272" i="62"/>
  <c r="J326" i="62"/>
  <c r="I344" i="62"/>
  <c r="I380" i="62"/>
  <c r="I416" i="62"/>
  <c r="I452" i="62"/>
  <c r="I470" i="62"/>
  <c r="J470" i="62"/>
  <c r="J164" i="62"/>
  <c r="I182" i="62"/>
  <c r="I254" i="62"/>
  <c r="J344" i="62"/>
  <c r="I362" i="62"/>
  <c r="J398" i="62"/>
  <c r="I434" i="62"/>
  <c r="J452" i="62"/>
  <c r="J404" i="62"/>
  <c r="J416" i="62" s="1"/>
  <c r="J272" i="62"/>
  <c r="J380" i="62"/>
  <c r="J362" i="62"/>
  <c r="I326" i="62"/>
  <c r="I290" i="62"/>
  <c r="J290" i="62"/>
  <c r="I236" i="62"/>
  <c r="J236" i="62"/>
  <c r="I200" i="62"/>
  <c r="J128" i="62"/>
  <c r="I92" i="62"/>
  <c r="J92" i="62"/>
  <c r="I74" i="62"/>
  <c r="J74" i="62"/>
  <c r="D8" i="62" l="1"/>
  <c r="G56" i="62" l="1"/>
  <c r="F56" i="62"/>
  <c r="D56" i="62"/>
  <c r="J55" i="62"/>
  <c r="I55" i="62"/>
  <c r="H55" i="62"/>
  <c r="J54" i="62"/>
  <c r="I54" i="62"/>
  <c r="H54" i="62"/>
  <c r="J53" i="62"/>
  <c r="I53" i="62"/>
  <c r="H53" i="62"/>
  <c r="J52" i="62"/>
  <c r="I52" i="62"/>
  <c r="H52" i="62"/>
  <c r="J51" i="62"/>
  <c r="I51" i="62"/>
  <c r="H51" i="62"/>
  <c r="J50" i="62"/>
  <c r="I50" i="62"/>
  <c r="H50" i="62"/>
  <c r="J49" i="62"/>
  <c r="I49" i="62"/>
  <c r="H49" i="62"/>
  <c r="J48" i="62"/>
  <c r="I48" i="62"/>
  <c r="H48" i="62"/>
  <c r="J47" i="62"/>
  <c r="I47" i="62"/>
  <c r="H47" i="62"/>
  <c r="J46" i="62"/>
  <c r="I46" i="62"/>
  <c r="H46" i="62"/>
  <c r="J45" i="62"/>
  <c r="I45" i="62"/>
  <c r="H45" i="62"/>
  <c r="J44" i="62"/>
  <c r="I44" i="62"/>
  <c r="H44" i="62"/>
  <c r="G38" i="62"/>
  <c r="F38" i="62"/>
  <c r="D38" i="62"/>
  <c r="J37" i="62"/>
  <c r="I37" i="62"/>
  <c r="H37" i="62"/>
  <c r="J36" i="62"/>
  <c r="I36" i="62"/>
  <c r="H36" i="62"/>
  <c r="J35" i="62"/>
  <c r="I35" i="62"/>
  <c r="H35" i="62"/>
  <c r="J34" i="62"/>
  <c r="I34" i="62"/>
  <c r="H34" i="62"/>
  <c r="J33" i="62"/>
  <c r="I33" i="62"/>
  <c r="H33" i="62"/>
  <c r="J32" i="62"/>
  <c r="I32" i="62"/>
  <c r="H32" i="62"/>
  <c r="J31" i="62"/>
  <c r="I31" i="62"/>
  <c r="H31" i="62"/>
  <c r="J30" i="62"/>
  <c r="I30" i="62"/>
  <c r="H30" i="62"/>
  <c r="J29" i="62"/>
  <c r="I29" i="62"/>
  <c r="H29" i="62"/>
  <c r="J28" i="62"/>
  <c r="I28" i="62"/>
  <c r="H28" i="62"/>
  <c r="J27" i="62"/>
  <c r="I27" i="62"/>
  <c r="H27" i="62"/>
  <c r="J26" i="62"/>
  <c r="I26" i="62"/>
  <c r="H26" i="62"/>
  <c r="J12" i="62"/>
  <c r="I12" i="62"/>
  <c r="H12" i="62"/>
  <c r="J31" i="61"/>
  <c r="I31" i="61"/>
  <c r="H31" i="61"/>
  <c r="J12" i="61"/>
  <c r="I12" i="61"/>
  <c r="H12" i="61"/>
  <c r="J38" i="62" l="1"/>
  <c r="I38" i="62"/>
  <c r="I56" i="62"/>
  <c r="J56" i="62"/>
  <c r="R95" i="37" l="1"/>
  <c r="Q95" i="37"/>
  <c r="P95" i="37"/>
  <c r="O95" i="37"/>
  <c r="R94" i="37"/>
  <c r="Q94" i="37"/>
  <c r="P94" i="37"/>
  <c r="O94" i="37"/>
  <c r="R93" i="37"/>
  <c r="Q93" i="37"/>
  <c r="P93" i="37"/>
  <c r="O93" i="37"/>
  <c r="R92" i="37"/>
  <c r="Q92" i="37"/>
  <c r="P92" i="37"/>
  <c r="O92" i="37"/>
  <c r="R91" i="37"/>
  <c r="Q91" i="37"/>
  <c r="P91" i="37"/>
  <c r="O91" i="37"/>
  <c r="R90" i="37"/>
  <c r="Q90" i="37"/>
  <c r="P90" i="37"/>
  <c r="O90" i="37"/>
  <c r="R89" i="37"/>
  <c r="Q89" i="37"/>
  <c r="P89" i="37"/>
  <c r="O89" i="37"/>
  <c r="R88" i="37"/>
  <c r="Q88" i="37"/>
  <c r="P88" i="37"/>
  <c r="O88" i="37"/>
  <c r="R87" i="37"/>
  <c r="Q87" i="37"/>
  <c r="P87" i="37"/>
  <c r="O87" i="37"/>
  <c r="R86" i="37"/>
  <c r="Q86" i="37"/>
  <c r="P86" i="37"/>
  <c r="O86" i="37"/>
  <c r="R85" i="37"/>
  <c r="Q85" i="37"/>
  <c r="P85" i="37"/>
  <c r="O85" i="37"/>
  <c r="R84" i="37"/>
  <c r="Q84" i="37"/>
  <c r="P84" i="37"/>
  <c r="O84" i="37"/>
  <c r="R77" i="37"/>
  <c r="Q77" i="37"/>
  <c r="P77" i="37"/>
  <c r="O77" i="37"/>
  <c r="R76" i="37"/>
  <c r="Q76" i="37"/>
  <c r="P76" i="37"/>
  <c r="O76" i="37"/>
  <c r="R75" i="37"/>
  <c r="Q75" i="37"/>
  <c r="P75" i="37"/>
  <c r="O75" i="37"/>
  <c r="R74" i="37"/>
  <c r="Q74" i="37"/>
  <c r="P74" i="37"/>
  <c r="O74" i="37"/>
  <c r="R73" i="37"/>
  <c r="Q73" i="37"/>
  <c r="P73" i="37"/>
  <c r="O73" i="37"/>
  <c r="R72" i="37"/>
  <c r="Q72" i="37"/>
  <c r="P72" i="37"/>
  <c r="O72" i="37"/>
  <c r="R71" i="37"/>
  <c r="Q71" i="37"/>
  <c r="P71" i="37"/>
  <c r="O71" i="37"/>
  <c r="R70" i="37"/>
  <c r="Q70" i="37"/>
  <c r="P70" i="37"/>
  <c r="O70" i="37"/>
  <c r="R69" i="37"/>
  <c r="Q69" i="37"/>
  <c r="P69" i="37"/>
  <c r="O69" i="37"/>
  <c r="R68" i="37"/>
  <c r="Q68" i="37"/>
  <c r="P68" i="37"/>
  <c r="O68" i="37"/>
  <c r="R67" i="37"/>
  <c r="Q67" i="37"/>
  <c r="P67" i="37"/>
  <c r="O67" i="37"/>
  <c r="R66" i="37"/>
  <c r="Q66" i="37"/>
  <c r="P66" i="37"/>
  <c r="O66" i="37"/>
  <c r="R58" i="37"/>
  <c r="Q58" i="37"/>
  <c r="P58" i="37"/>
  <c r="O58" i="37"/>
  <c r="R57" i="37"/>
  <c r="Q57" i="37"/>
  <c r="P57" i="37"/>
  <c r="O57" i="37"/>
  <c r="R56" i="37"/>
  <c r="Q56" i="37"/>
  <c r="P56" i="37"/>
  <c r="O56" i="37"/>
  <c r="R55" i="37"/>
  <c r="Q55" i="37"/>
  <c r="P55" i="37"/>
  <c r="O55" i="37"/>
  <c r="R54" i="37"/>
  <c r="Q54" i="37"/>
  <c r="P54" i="37"/>
  <c r="O54" i="37"/>
  <c r="R53" i="37"/>
  <c r="Q53" i="37"/>
  <c r="P53" i="37"/>
  <c r="O53" i="37"/>
  <c r="R52" i="37"/>
  <c r="Q52" i="37"/>
  <c r="P52" i="37"/>
  <c r="O52" i="37"/>
  <c r="R51" i="37"/>
  <c r="Q51" i="37"/>
  <c r="P51" i="37"/>
  <c r="O51" i="37"/>
  <c r="R50" i="37"/>
  <c r="Q50" i="37"/>
  <c r="P50" i="37"/>
  <c r="O50" i="37"/>
  <c r="R49" i="37"/>
  <c r="Q49" i="37"/>
  <c r="P49" i="37"/>
  <c r="O49" i="37"/>
  <c r="R48" i="37"/>
  <c r="Q48" i="37"/>
  <c r="P48" i="37"/>
  <c r="O48" i="37"/>
  <c r="R47" i="37"/>
  <c r="Q47" i="37"/>
  <c r="P47" i="37"/>
  <c r="O47" i="37"/>
  <c r="R39" i="37"/>
  <c r="Q39" i="37"/>
  <c r="P39" i="37"/>
  <c r="O39" i="37"/>
  <c r="R38" i="37"/>
  <c r="Q38" i="37"/>
  <c r="P38" i="37"/>
  <c r="O38" i="37"/>
  <c r="R37" i="37"/>
  <c r="Q37" i="37"/>
  <c r="P37" i="37"/>
  <c r="O37" i="37"/>
  <c r="R36" i="37"/>
  <c r="Q36" i="37"/>
  <c r="P36" i="37"/>
  <c r="O36" i="37"/>
  <c r="R35" i="37"/>
  <c r="Q35" i="37"/>
  <c r="P35" i="37"/>
  <c r="O35" i="37"/>
  <c r="R34" i="37"/>
  <c r="Q34" i="37"/>
  <c r="P34" i="37"/>
  <c r="O34" i="37"/>
  <c r="R33" i="37"/>
  <c r="Q33" i="37"/>
  <c r="P33" i="37"/>
  <c r="O33" i="37"/>
  <c r="R32" i="37"/>
  <c r="Q32" i="37"/>
  <c r="P32" i="37"/>
  <c r="O32" i="37"/>
  <c r="R31" i="37"/>
  <c r="Q31" i="37"/>
  <c r="P31" i="37"/>
  <c r="O31" i="37"/>
  <c r="R30" i="37"/>
  <c r="Q30" i="37"/>
  <c r="P30" i="37"/>
  <c r="O30" i="37"/>
  <c r="R29" i="37"/>
  <c r="Q29" i="37"/>
  <c r="P29" i="37"/>
  <c r="O29" i="37"/>
  <c r="R28" i="37"/>
  <c r="Q28" i="37"/>
  <c r="P28" i="37"/>
  <c r="O28" i="37"/>
  <c r="O9" i="37" l="1"/>
  <c r="P9" i="37"/>
  <c r="Q9" i="37"/>
  <c r="R9" i="37"/>
  <c r="O10" i="37"/>
  <c r="P10" i="37"/>
  <c r="Q10" i="37"/>
  <c r="R10" i="37"/>
  <c r="O11" i="37"/>
  <c r="P11" i="37"/>
  <c r="Q11" i="37"/>
  <c r="R11" i="37"/>
  <c r="O12" i="37"/>
  <c r="P12" i="37"/>
  <c r="Q12" i="37"/>
  <c r="R12" i="37"/>
  <c r="O13" i="37"/>
  <c r="P13" i="37"/>
  <c r="Q13" i="37"/>
  <c r="R13" i="37"/>
  <c r="O14" i="37"/>
  <c r="P14" i="37"/>
  <c r="Q14" i="37"/>
  <c r="R14" i="37"/>
  <c r="O15" i="37"/>
  <c r="P15" i="37"/>
  <c r="Q15" i="37"/>
  <c r="R15" i="37"/>
  <c r="O16" i="37"/>
  <c r="P16" i="37"/>
  <c r="Q16" i="37"/>
  <c r="R16" i="37"/>
  <c r="O17" i="37"/>
  <c r="P17" i="37"/>
  <c r="Q17" i="37"/>
  <c r="R17" i="37"/>
  <c r="O18" i="37"/>
  <c r="P18" i="37"/>
  <c r="Q18" i="37"/>
  <c r="R18" i="37"/>
  <c r="O19" i="37"/>
  <c r="P19" i="37"/>
  <c r="Q19" i="37"/>
  <c r="R19" i="37"/>
  <c r="O20" i="37"/>
  <c r="P20" i="37"/>
  <c r="Q20" i="37"/>
  <c r="R20" i="37"/>
  <c r="D21" i="37"/>
  <c r="F21" i="37"/>
  <c r="G21" i="37"/>
  <c r="H21" i="37"/>
  <c r="J21" i="37"/>
  <c r="L21" i="37"/>
  <c r="M21" i="37"/>
  <c r="N21" i="37"/>
  <c r="D40" i="37"/>
  <c r="F40" i="37"/>
  <c r="G40" i="37"/>
  <c r="H40" i="37"/>
  <c r="J40" i="37"/>
  <c r="L40" i="37"/>
  <c r="M40" i="37"/>
  <c r="N40" i="37"/>
  <c r="P40" i="37"/>
  <c r="Q59" i="37"/>
  <c r="R59" i="37"/>
  <c r="D59" i="37"/>
  <c r="G59" i="37"/>
  <c r="H59" i="37"/>
  <c r="J59" i="37"/>
  <c r="K59" i="37"/>
  <c r="L59" i="37"/>
  <c r="M59" i="37"/>
  <c r="N59" i="37"/>
  <c r="D78" i="37"/>
  <c r="E78" i="37"/>
  <c r="F78" i="37"/>
  <c r="G78" i="37"/>
  <c r="H78" i="37"/>
  <c r="J78" i="37"/>
  <c r="K78" i="37"/>
  <c r="L78" i="37"/>
  <c r="M78" i="37"/>
  <c r="N78" i="37"/>
  <c r="R78" i="37"/>
  <c r="D96" i="37"/>
  <c r="E96" i="37"/>
  <c r="F96" i="37"/>
  <c r="G96" i="37"/>
  <c r="H96" i="37"/>
  <c r="J96" i="37"/>
  <c r="K96" i="37"/>
  <c r="L96" i="37"/>
  <c r="M96" i="37"/>
  <c r="N96" i="37"/>
  <c r="Q96" i="37"/>
  <c r="R96" i="37"/>
  <c r="R21" i="37" l="1"/>
  <c r="Q21" i="37"/>
  <c r="P78" i="37"/>
  <c r="P96" i="37"/>
  <c r="Q78" i="37"/>
  <c r="R40" i="37"/>
  <c r="Q40" i="37"/>
  <c r="P21" i="37"/>
  <c r="P59" i="37"/>
  <c r="D20" i="62" l="1"/>
  <c r="I19" i="61"/>
  <c r="I18" i="61"/>
  <c r="I17" i="61"/>
  <c r="I16" i="61"/>
  <c r="I15" i="61"/>
  <c r="I14" i="61"/>
  <c r="I13" i="61"/>
  <c r="I11" i="61"/>
  <c r="I10" i="61"/>
  <c r="I9" i="61"/>
  <c r="I8" i="61"/>
  <c r="G20" i="62"/>
  <c r="F20" i="62"/>
  <c r="J19" i="62"/>
  <c r="I19" i="62"/>
  <c r="H19" i="62"/>
  <c r="J18" i="62"/>
  <c r="I18" i="62"/>
  <c r="H18" i="62"/>
  <c r="J17" i="62"/>
  <c r="I17" i="62"/>
  <c r="H17" i="62"/>
  <c r="J16" i="62"/>
  <c r="I16" i="62"/>
  <c r="H16" i="62"/>
  <c r="J15" i="62"/>
  <c r="I15" i="62"/>
  <c r="H15" i="62"/>
  <c r="J14" i="62"/>
  <c r="I14" i="62"/>
  <c r="H14" i="62"/>
  <c r="J13" i="62"/>
  <c r="I13" i="62"/>
  <c r="H13" i="62"/>
  <c r="J11" i="62"/>
  <c r="I11" i="62"/>
  <c r="H11" i="62"/>
  <c r="J10" i="62"/>
  <c r="I10" i="62"/>
  <c r="H10" i="62"/>
  <c r="J9" i="62"/>
  <c r="I9" i="62"/>
  <c r="H9" i="62"/>
  <c r="J8" i="62"/>
  <c r="I8" i="62"/>
  <c r="H8" i="62"/>
  <c r="I20" i="62" l="1"/>
  <c r="J20" i="62"/>
  <c r="I38" i="61"/>
  <c r="I37" i="61"/>
  <c r="I36" i="61"/>
  <c r="I35" i="61"/>
  <c r="I34" i="61"/>
  <c r="I33" i="61"/>
  <c r="I32" i="61"/>
  <c r="I30" i="61"/>
  <c r="I29" i="61"/>
  <c r="I28" i="61"/>
  <c r="I27" i="61"/>
  <c r="G39" i="61" l="1"/>
  <c r="F39" i="61"/>
  <c r="D39" i="61"/>
  <c r="J38" i="61"/>
  <c r="H38" i="61"/>
  <c r="J37" i="61"/>
  <c r="H37" i="61"/>
  <c r="J36" i="61"/>
  <c r="H36" i="61"/>
  <c r="J35" i="61"/>
  <c r="H35" i="61"/>
  <c r="J34" i="61"/>
  <c r="H34" i="61"/>
  <c r="J33" i="61"/>
  <c r="H33" i="61"/>
  <c r="J32" i="61"/>
  <c r="H32" i="61"/>
  <c r="J30" i="61"/>
  <c r="H30" i="61"/>
  <c r="J29" i="61"/>
  <c r="H29" i="61"/>
  <c r="J28" i="61"/>
  <c r="H28" i="61"/>
  <c r="J27" i="61"/>
  <c r="H27" i="61"/>
  <c r="G20" i="61"/>
  <c r="F20" i="61"/>
  <c r="D20" i="61"/>
  <c r="J19" i="61"/>
  <c r="H19" i="61"/>
  <c r="J18" i="61"/>
  <c r="H18" i="61"/>
  <c r="J17" i="61"/>
  <c r="H17" i="61"/>
  <c r="J16" i="61"/>
  <c r="H16" i="61"/>
  <c r="J15" i="61"/>
  <c r="H15" i="61"/>
  <c r="J14" i="61"/>
  <c r="H14" i="61"/>
  <c r="J13" i="61"/>
  <c r="H13" i="61"/>
  <c r="J11" i="61"/>
  <c r="H11" i="61"/>
  <c r="J10" i="61"/>
  <c r="H10" i="61"/>
  <c r="J9" i="61"/>
  <c r="H9" i="61"/>
  <c r="J8" i="61"/>
  <c r="H8" i="61"/>
  <c r="J39" i="61" l="1"/>
  <c r="I39" i="61"/>
  <c r="I20" i="61"/>
  <c r="J20" i="61"/>
</calcChain>
</file>

<file path=xl/sharedStrings.xml><?xml version="1.0" encoding="utf-8"?>
<sst xmlns="http://schemas.openxmlformats.org/spreadsheetml/2006/main" count="1495" uniqueCount="102">
  <si>
    <t>დანართი N1</t>
  </si>
  <si>
    <t>თვე</t>
  </si>
  <si>
    <t>იანვარი</t>
  </si>
  <si>
    <t>თებერვალი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</si>
  <si>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</si>
  <si>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</si>
  <si>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</si>
  <si>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</si>
  <si>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</si>
  <si>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</si>
  <si>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</si>
  <si>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</si>
  <si>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</si>
  <si>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</si>
  <si>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სულ ჯამი:</t>
  </si>
  <si>
    <t>საშტატო რიცხოვნობა</t>
  </si>
  <si>
    <t>თანამდებობრივი სარგო</t>
  </si>
  <si>
    <t>სულ ჯამი</t>
  </si>
  <si>
    <t>რიცხოვნობა</t>
  </si>
  <si>
    <t>სარგო/ანაზღაურება</t>
  </si>
  <si>
    <t>შტატგარეშე თანამშრომელთა შრომის ანაზღაურება (თვეში)</t>
  </si>
  <si>
    <t>შტატგარეშე მომუშავეთა რიცხოვნობა</t>
  </si>
  <si>
    <t>დანამატის ოდენობა (ლარებში)</t>
  </si>
  <si>
    <t>დანამატი</t>
  </si>
  <si>
    <t>X</t>
  </si>
  <si>
    <t>ს.ს.ი.პ - ლ. საყვარელიძის სახელობის დაავადებათა კონტროლის და საზოგადოებრივი ჯანმრთელობის ეროვნული ცენტრის აპარატი</t>
  </si>
  <si>
    <t>დაავადებათა კონტროლისა და ეპიდემიოლოგიური უსაფრთხოების პროგრამის მართვა</t>
  </si>
  <si>
    <t>დაავადებათა კონტროლისა და ეპიდემიოლოგიური უსაფრთხოების პროგრამის მართვა- ეკონომიკური საქმიანობიდან მიღებული შემოსავლები</t>
  </si>
  <si>
    <t>ინფორმაცია თანამშრომელთათვის გამოსაყოფი სახსრების შესახებ</t>
  </si>
  <si>
    <r>
      <t xml:space="preserve">მ. შ. </t>
    </r>
    <r>
      <rPr>
        <u/>
        <sz val="11"/>
        <rFont val="Sylfaen"/>
        <family val="1"/>
        <charset val="204"/>
      </rPr>
      <t>ფაქტიური საშტატო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</si>
  <si>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მომუშავეთა რიცხოვნობა</t>
    </r>
  </si>
  <si>
    <r>
      <t xml:space="preserve">მ. შ. </t>
    </r>
    <r>
      <rPr>
        <u/>
        <sz val="11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</si>
  <si>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t>დანართი N2</t>
  </si>
  <si>
    <t>დანართი N3</t>
  </si>
  <si>
    <t>დანართი N4</t>
  </si>
  <si>
    <t>გლობალური ფონდის მიერ დაფინანსებული პროექტები</t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</si>
  <si>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თანამდებობრივი სარგო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</si>
  <si>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შტატგარეშე თანამშრომელთა შრომის ანაზღაურება (თვეში)</t>
    </r>
  </si>
  <si>
    <r>
      <t xml:space="preserve">მ. შ. </t>
    </r>
    <r>
      <rPr>
        <u/>
        <sz val="11"/>
        <color rgb="FFFF0000"/>
        <rFont val="Sylfaen"/>
        <family val="1"/>
        <charset val="204"/>
      </rPr>
      <t>ფაქტიური საშტატო რიცხოვნობა</t>
    </r>
  </si>
  <si>
    <t xml:space="preserve"> ყველა ფორმის ტუბერკულოზის ხარისხიან დიაგნოსტიკასა და მკურნალობაზე უნივერსალური ხელმისაწავდომობის პროგრამა </t>
  </si>
  <si>
    <t xml:space="preserve">საქართველოში აივ/შიდსის პრევენციის მიზნით არსებული ეროვნული რეაგირების მხარდაჭერა,აივ/შიდსით დაავადებულთა სიცოცხლის მაჩვენებლების გაუმჯობესება მკურნალობიასა და მოვლის ღონისძიებების გაძლიერების გზით"   </t>
  </si>
  <si>
    <t>დანართი N2-1</t>
  </si>
  <si>
    <t>დანართი N2-2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</si>
  <si>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</si>
  <si>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</si>
  <si>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გავის მხარდაჭერა ქვეყნის შერჩევით ადმინისტრაციულ ტერიტორიებზე ადამიანის პაპილომა ვირუსის (აპვ) საწინააღმდეგო ვაქცინაციის დანერგვის მიზნით (1419)</t>
  </si>
  <si>
    <t>DTRA - მოლეკულური ვირუსოლოგიის კვლევები საქართველოში (1439)</t>
  </si>
  <si>
    <t>მ. შ. ფაქტიური შტატგარეშე მომუშავეთა რიცხოვნობა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</si>
  <si>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(1250)</t>
  </si>
  <si>
    <t>ჯილდოს ოდენობა (ლარებში)</t>
  </si>
  <si>
    <t>ჯილდო</t>
  </si>
  <si>
    <t xml:space="preserve"> ერთიანი ჯანმრთელობის პრინციპებზე დამყარებული ზედამხედველობის დაწესება გადამტანებით გადაცემად დაავადებებზე CDC _ GHSA  (1538)</t>
  </si>
  <si>
    <t>გავის გარდამავალი გრანტის აქტივობების განხორცილება საქართველოში(1602)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</si>
  <si>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CDC _ GHSA  (1668)</t>
  </si>
  <si>
    <t>27 01 03</t>
  </si>
  <si>
    <t>27 03 02 05</t>
  </si>
  <si>
    <t>27 03 02 07 03</t>
  </si>
  <si>
    <t>27 03 02 06 02</t>
  </si>
  <si>
    <t>27 03 02 11 02</t>
  </si>
  <si>
    <t>27 03 02 06 03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</si>
  <si>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</si>
  <si>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დაავადებათა ადრეული გამოვლენა და სკრინინგი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</si>
  <si>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27 03 02 01</t>
  </si>
  <si>
    <t>უსაფრთხო სისხლი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</si>
  <si>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საგრანტო პროექტები </t>
  </si>
  <si>
    <t>ცხელებით და კანის დაზიანებებით მიმდინარე ზოონოზური ინფექციების შემთხვევების გამოვლენისა და დიაგნოზის შესაძლებლობების გაძლიერება საქართველოში  (1059)</t>
  </si>
  <si>
    <t>გრიპზე ეპიდზედამხედველობის სიმძლავრის შენარჩუნება ჯანმრთელობის ეროვნული ორგანოების მიერ ამერიკის შეერთებული შტატების ფარგლებს გარეთ  (1441)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</si>
  <si>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(1440)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</si>
  <si>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 (1060)</t>
  </si>
  <si>
    <t>ქართულ-ნორვეგიული თანამშრომლობა საზოგადოებრივ ჯანდაცვაში (GeNoC-PH)   (1290)</t>
  </si>
  <si>
    <t>მოლეკულურ ვირუსოლოგიური კვლევები საქართველოში  (1635)</t>
  </si>
  <si>
    <t>ცენტრის კომუნალური ხარჯების ორაგიზაციულ-ტექნიკური მხარდაჭერა  (1545)</t>
  </si>
  <si>
    <t>მიკრონუტრიენტთა დეფიციტის ზედამხედველობის სისტემის გაძლიერება საქართველოში  (1675)</t>
  </si>
  <si>
    <t>2019 ESPAD მონაცემთა შეგროვებისთვის ქვეყნების მხარდაჭერა (საქათველო)  (1640)</t>
  </si>
  <si>
    <t>2019 ESPAD მონაცემთა შეგროვებისთვის ქვეყნების მხარდაჭერა (საქათველო)  (1669)</t>
  </si>
  <si>
    <t>თამბაქოს კვამლისგან თავისუფალი კოალიციები საქართველოსა და სომხეთში: რანდომიზირებული სათემო კვლევა  (1653)</t>
  </si>
  <si>
    <t>C ჰეპატიტის ვირუსის გენეტიკური თავისებურებები საქართველოში და მისი როლი C ჰეპატიტის ელიმინაციის სახელმწიფო პროგრამაში  (1676)</t>
  </si>
  <si>
    <t>თამბაქოს კონტროლის ჩარჩო-კონვენცია - FCTC 2030   (1679)</t>
  </si>
  <si>
    <t>თამბაქოს კონტროლის ჩარჩო-კონვენცია - FCTC 2030   (1695)</t>
  </si>
  <si>
    <t>სამხრეთ კავკასიის საველე ეპიდემიოლოგიისა და ლაბორატორიული სწავლების პროგრამა - FCTC 2030   (1537)</t>
  </si>
  <si>
    <t>ლაბორატორიების ხარისხის კონტროლის ეროვნული პროგრამის დანერგვა საქართველოში  (1536)</t>
  </si>
  <si>
    <t>ენტეროვირუსების  ზედამხედველობის  დანერგვა საქართველო  (1535)</t>
  </si>
  <si>
    <t>ანტიმიკრობული რეზისტენტობის გავრცელებასთან ბრძოლა საქართველოში (1531)</t>
  </si>
  <si>
    <t>საქართველოში დიარეით მიმდინარე დაავადებების შემთხვევებისა და ეპიდაფეთქებების გამოვლენის, მათზე რეაგირებისა და პრევენციის გაძლიერება  (1532)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</si>
  <si>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 (1497)</t>
  </si>
  <si>
    <t>დაბადების რეგისტრის სისტემის გაძლიერების ხელშეწყობა  (1689)</t>
  </si>
  <si>
    <t>27 03 02 04</t>
  </si>
  <si>
    <t>ნარკოტიკების ინექციური გზით მომხმარებლებში დაავადების კონფირმაციისა და მკურნალობისას HCV ვირემიაზე ტესტირების მოდელების განხორციელების შესაძლებლობის, მიმღებლობის, ეფექტურობის და ხარჯთეფექტურობის შეფასება საქართველოში (1475)</t>
  </si>
  <si>
    <t>Xpert HBV VL ტესტირების შესრულების კლინიკური შეფასება (1605)</t>
  </si>
  <si>
    <t>Yersinia - ს სახეობების მოლეკულური ეპიდემიოლოგია და ეკოლოგია შავი ჭირის ენდემურ ტრანსასაზღვრო ტერიტორიაზე, საქართველოსა და აზერბაიჯანში (1663)</t>
  </si>
  <si>
    <t>CAESAR ამრ მონაცემთა შეგროვების ხელშეწყობა საქართველოში  (1712)</t>
  </si>
  <si>
    <t>NCV RNA(NAT) ტესტირების ვალიდაცია სისხლის მშრალი წვეთების გამოყენებით და C ჰეპატიტის აქტიური ინფექციის კონფირმაციისას Genedrive HCV მეთოდის დიაგნოსტიკური შეაძლებლობების შეფასება  (1713)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</si>
  <si>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- 1440</t>
  </si>
  <si>
    <t>ქიმიური ნივთიერებების მდგრადი მართვის ეროვნული სისტემის ძირითადი ელემენტების დანერგვა აღმოსავლეთ ევროპის, კავკასიის და ცენტრალური აზიის ზოგიერთ ქვეყანაში: ბელარუსი, საქართველო, ყაზახეთი   -   1637</t>
  </si>
  <si>
    <t>საზოგადოებრივი ჯანმრთელობის პროგრამებში გრიპის საწინააღმდეგო ვაქცინის გამოყენების დანერგვა ან გაფართოება ამერიკის შეერთებული შტატების ფარგლებს გარეთ  - 1657</t>
  </si>
  <si>
    <t>ტექნიკური მხარდაჭერა C - ჰეპატიტის მეექვსე ორდღიანი ეროვნული სემინარისთვის, რომელიც ჩატარდება 2019 წლის 6 და 7 მარტს      -    1733</t>
  </si>
  <si>
    <t>დარგობრივი ინსტიტუტების მხარდაჭერა საქართველოში-დასავლეთ აზიური ქსელის შექმნა კავკასიის რეგიონში ბიოუსაფრთხოების გასაუმჯობესებლად  -  1734</t>
  </si>
  <si>
    <t>დასავლეთ აზიაში  ღამურის მიერ გამოწვეული ზოონოზური დავადებების რისკების ანალიზი  -  1742</t>
  </si>
  <si>
    <t>ცენტრის ექსპლუატაციისა და  მომსახურებების (O &amp;M) ორაგიზაციულ-ტექნიკური მხარდაჭერა -  (1544)</t>
  </si>
  <si>
    <t>ცე ჰეპატიტის ვირუსის საწინააღმდეგო ანტისხეულების გამომვლენი სწრაფი დიაგნოსტიკური ტესტების (სდტ) შეფასება -1630</t>
  </si>
  <si>
    <t>ცე ჰეპატიტის ვირუსის საწინააღმდეგო ანტისხეულების გამომვლენი სწრაფი დიაგნოსტიკური ტესტების (სდტ) შეფასება  -1699</t>
  </si>
  <si>
    <t>2019 წლის ევროპის იმუნიზაციის კვირეულის საკომუნიკაციო კამპანია საქართველოში -  1755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</si>
</sst>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₾_-;\-* #,##0.00\ _₾_-;_-* &quot;-&quot;??\ _₾_-;_-@_-"/>
    <numFmt numFmtId="164" formatCode="_(* #,##0_);_(* \(#,##0\);_(* &quot;-&quot;??_);_(@_)"/>
    <numFmt numFmtId="165" formatCode="_(* #,##0.0_);_(* \(#,##0.0\);_(* &quot;-&quot;??_);_(@_)"/>
    <numFmt numFmtId="166" formatCode="#,##0.0"/>
  </numFmts>
  <fonts count="29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LitNusx"/>
      <family val="2"/>
    </font>
    <font>
      <b/>
      <u/>
      <sz val="18"/>
      <name val="LitNusx"/>
      <family val="2"/>
    </font>
    <font>
      <sz val="11"/>
      <color indexed="8"/>
      <name val="AcadNusx"/>
    </font>
    <font>
      <b/>
      <sz val="11"/>
      <color indexed="8"/>
      <name val="Calibri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8"/>
      <name val="Sylfaen"/>
      <family val="1"/>
      <charset val="204"/>
    </font>
    <font>
      <b/>
      <sz val="11"/>
      <color indexed="8"/>
      <name val="Sylfaen"/>
      <family val="1"/>
      <charset val="204"/>
    </font>
    <font>
      <b/>
      <sz val="11"/>
      <name val="Sylfaen"/>
      <family val="1"/>
      <charset val="204"/>
    </font>
    <font>
      <sz val="10"/>
      <color indexed="8"/>
      <name val="Sylfaen"/>
      <family val="1"/>
      <charset val="204"/>
    </font>
    <font>
      <sz val="11"/>
      <color indexed="8"/>
      <name val="Calibri"/>
      <family val="2"/>
    </font>
    <font>
      <b/>
      <u/>
      <sz val="11"/>
      <name val="Sylfaen"/>
      <family val="1"/>
      <charset val="204"/>
    </font>
    <font>
      <b/>
      <i/>
      <u/>
      <sz val="11"/>
      <name val="Sylfaen"/>
      <family val="1"/>
      <charset val="204"/>
    </font>
    <font>
      <u/>
      <sz val="11"/>
      <name val="Sylfaen"/>
      <family val="1"/>
      <charset val="204"/>
    </font>
    <font>
      <u/>
      <sz val="11"/>
      <color rgb="FFFF0000"/>
      <name val="Sylfaen"/>
      <family val="1"/>
      <charset val="204"/>
    </font>
    <font>
      <b/>
      <sz val="12"/>
      <name val="Sylfaen"/>
      <family val="2"/>
    </font>
    <font>
      <b/>
      <sz val="13"/>
      <name val="Sylfaen"/>
      <family val="2"/>
    </font>
    <font>
      <sz val="11"/>
      <name val="Calibri"/>
      <family val="2"/>
      <scheme val="minor"/>
    </font>
    <font>
      <b/>
      <sz val="14"/>
      <name val="Sylfaen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Sylfaen"/>
      <family val="1"/>
      <charset val="204"/>
    </font>
    <font>
      <b/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" fillId="0" borderId="0"/>
    <xf numFmtId="0" fontId="2" fillId="0" borderId="0"/>
  </cellStyleXfs>
  <cellXfs count="174">
    <xf numFmtId="0" fontId="0" fillId="0" borderId="0" xfId="0"/>
    <xf numFmtId="0" fontId="3" fillId="0" borderId="0" xfId="2" applyFont="1" applyFill="1" applyBorder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43" fontId="7" fillId="0" borderId="0" xfId="1" applyFont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/>
    </xf>
    <xf numFmtId="0" fontId="12" fillId="2" borderId="0" xfId="2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10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43" fontId="7" fillId="0" borderId="16" xfId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43" fontId="7" fillId="0" borderId="17" xfId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43" fontId="8" fillId="0" borderId="20" xfId="1" applyFont="1" applyFill="1" applyBorder="1" applyAlignment="1">
      <alignment horizontal="center" vertical="center"/>
    </xf>
    <xf numFmtId="3" fontId="8" fillId="0" borderId="20" xfId="0" applyNumberFormat="1" applyFont="1" applyFill="1" applyBorder="1" applyAlignment="1">
      <alignment horizontal="center" vertical="center"/>
    </xf>
    <xf numFmtId="43" fontId="8" fillId="0" borderId="20" xfId="1" applyFont="1" applyBorder="1" applyAlignment="1">
      <alignment horizontal="center" vertical="center"/>
    </xf>
    <xf numFmtId="43" fontId="8" fillId="0" borderId="21" xfId="1" applyFont="1" applyBorder="1" applyAlignment="1">
      <alignment horizontal="center" vertical="center"/>
    </xf>
    <xf numFmtId="3" fontId="9" fillId="0" borderId="19" xfId="0" applyNumberFormat="1" applyFont="1" applyBorder="1" applyAlignment="1">
      <alignment horizontal="center" vertical="center"/>
    </xf>
    <xf numFmtId="164" fontId="9" fillId="0" borderId="20" xfId="1" applyNumberFormat="1" applyFont="1" applyBorder="1" applyAlignment="1">
      <alignment horizontal="right" vertical="center"/>
    </xf>
    <xf numFmtId="43" fontId="9" fillId="0" borderId="20" xfId="1" applyFont="1" applyBorder="1" applyAlignment="1">
      <alignment horizontal="center" vertical="center"/>
    </xf>
    <xf numFmtId="43" fontId="9" fillId="0" borderId="21" xfId="1" applyFont="1" applyBorder="1" applyAlignment="1">
      <alignment horizontal="center" vertical="center"/>
    </xf>
    <xf numFmtId="43" fontId="8" fillId="0" borderId="24" xfId="1" applyFont="1" applyFill="1" applyBorder="1" applyAlignment="1">
      <alignment horizontal="center" vertical="center"/>
    </xf>
    <xf numFmtId="3" fontId="8" fillId="0" borderId="24" xfId="0" applyNumberFormat="1" applyFont="1" applyFill="1" applyBorder="1" applyAlignment="1">
      <alignment horizontal="center" vertical="center"/>
    </xf>
    <xf numFmtId="43" fontId="8" fillId="0" borderId="24" xfId="1" applyFont="1" applyBorder="1" applyAlignment="1">
      <alignment horizontal="center" vertical="center"/>
    </xf>
    <xf numFmtId="43" fontId="8" fillId="0" borderId="25" xfId="1" applyFont="1" applyBorder="1" applyAlignment="1">
      <alignment horizontal="center" vertical="center"/>
    </xf>
    <xf numFmtId="3" fontId="9" fillId="0" borderId="23" xfId="0" applyNumberFormat="1" applyFont="1" applyBorder="1" applyAlignment="1">
      <alignment horizontal="center" vertical="center"/>
    </xf>
    <xf numFmtId="164" fontId="9" fillId="0" borderId="24" xfId="1" applyNumberFormat="1" applyFont="1" applyBorder="1" applyAlignment="1">
      <alignment horizontal="center" vertical="center"/>
    </xf>
    <xf numFmtId="43" fontId="9" fillId="0" borderId="24" xfId="1" applyFont="1" applyBorder="1" applyAlignment="1">
      <alignment horizontal="center" vertical="center"/>
    </xf>
    <xf numFmtId="43" fontId="9" fillId="0" borderId="25" xfId="1" applyFont="1" applyBorder="1" applyAlignment="1">
      <alignment horizontal="center" vertical="center"/>
    </xf>
    <xf numFmtId="43" fontId="8" fillId="0" borderId="25" xfId="1" applyFont="1" applyFill="1" applyBorder="1" applyAlignment="1">
      <alignment horizontal="center" vertical="center"/>
    </xf>
    <xf numFmtId="3" fontId="8" fillId="0" borderId="24" xfId="0" applyNumberFormat="1" applyFont="1" applyBorder="1" applyAlignment="1">
      <alignment horizontal="center" vertical="center"/>
    </xf>
    <xf numFmtId="43" fontId="8" fillId="0" borderId="28" xfId="1" applyFont="1" applyFill="1" applyBorder="1" applyAlignment="1">
      <alignment horizontal="center" vertical="center"/>
    </xf>
    <xf numFmtId="3" fontId="8" fillId="0" borderId="28" xfId="0" applyNumberFormat="1" applyFont="1" applyFill="1" applyBorder="1" applyAlignment="1">
      <alignment horizontal="center" vertical="center"/>
    </xf>
    <xf numFmtId="43" fontId="8" fillId="0" borderId="28" xfId="1" applyFont="1" applyBorder="1" applyAlignment="1">
      <alignment horizontal="center" vertical="center"/>
    </xf>
    <xf numFmtId="43" fontId="8" fillId="0" borderId="29" xfId="1" applyFont="1" applyBorder="1" applyAlignment="1">
      <alignment horizontal="center" vertical="center"/>
    </xf>
    <xf numFmtId="3" fontId="9" fillId="0" borderId="27" xfId="0" applyNumberFormat="1" applyFont="1" applyBorder="1" applyAlignment="1">
      <alignment horizontal="center" vertical="center"/>
    </xf>
    <xf numFmtId="164" fontId="9" fillId="0" borderId="28" xfId="1" applyNumberFormat="1" applyFont="1" applyBorder="1" applyAlignment="1">
      <alignment horizontal="center" vertical="center"/>
    </xf>
    <xf numFmtId="43" fontId="9" fillId="0" borderId="28" xfId="1" applyFont="1" applyBorder="1" applyAlignment="1">
      <alignment horizontal="center" vertical="center"/>
    </xf>
    <xf numFmtId="43" fontId="9" fillId="0" borderId="29" xfId="1" applyFont="1" applyBorder="1" applyAlignment="1">
      <alignment horizontal="center" vertical="center"/>
    </xf>
    <xf numFmtId="0" fontId="13" fillId="0" borderId="18" xfId="0" applyFont="1" applyBorder="1"/>
    <xf numFmtId="0" fontId="13" fillId="0" borderId="22" xfId="0" applyFont="1" applyBorder="1"/>
    <xf numFmtId="0" fontId="13" fillId="0" borderId="22" xfId="0" applyFont="1" applyFill="1" applyBorder="1"/>
    <xf numFmtId="0" fontId="13" fillId="0" borderId="26" xfId="0" applyFont="1" applyBorder="1"/>
    <xf numFmtId="1" fontId="8" fillId="0" borderId="1" xfId="0" applyNumberFormat="1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7" fillId="0" borderId="0" xfId="1" applyNumberFormat="1" applyFont="1" applyBorder="1" applyAlignment="1">
      <alignment horizontal="center" vertical="center"/>
    </xf>
    <xf numFmtId="3" fontId="8" fillId="4" borderId="20" xfId="0" applyNumberFormat="1" applyFont="1" applyFill="1" applyBorder="1" applyAlignment="1">
      <alignment horizontal="center" vertical="center"/>
    </xf>
    <xf numFmtId="3" fontId="8" fillId="4" borderId="24" xfId="0" applyNumberFormat="1" applyFont="1" applyFill="1" applyBorder="1" applyAlignment="1">
      <alignment horizontal="center" vertical="center"/>
    </xf>
    <xf numFmtId="3" fontId="8" fillId="4" borderId="28" xfId="0" applyNumberFormat="1" applyFont="1" applyFill="1" applyBorder="1" applyAlignment="1">
      <alignment horizontal="center" vertical="center"/>
    </xf>
    <xf numFmtId="164" fontId="7" fillId="0" borderId="30" xfId="1" applyNumberFormat="1" applyFont="1" applyBorder="1" applyAlignment="1">
      <alignment horizontal="center" vertical="center"/>
    </xf>
    <xf numFmtId="3" fontId="8" fillId="4" borderId="19" xfId="0" applyNumberFormat="1" applyFont="1" applyFill="1" applyBorder="1" applyAlignment="1">
      <alignment horizontal="center" vertical="center"/>
    </xf>
    <xf numFmtId="3" fontId="8" fillId="4" borderId="23" xfId="0" applyNumberFormat="1" applyFont="1" applyFill="1" applyBorder="1" applyAlignment="1">
      <alignment horizontal="center" vertical="center"/>
    </xf>
    <xf numFmtId="165" fontId="8" fillId="0" borderId="20" xfId="1" applyNumberFormat="1" applyFont="1" applyFill="1" applyBorder="1" applyAlignment="1">
      <alignment horizontal="center" vertical="center"/>
    </xf>
    <xf numFmtId="165" fontId="8" fillId="0" borderId="24" xfId="1" applyNumberFormat="1" applyFont="1" applyFill="1" applyBorder="1" applyAlignment="1">
      <alignment horizontal="center" vertical="center"/>
    </xf>
    <xf numFmtId="0" fontId="19" fillId="3" borderId="3" xfId="2" applyFont="1" applyFill="1" applyBorder="1" applyAlignment="1">
      <alignment horizontal="center" vertical="center" wrapText="1"/>
    </xf>
    <xf numFmtId="0" fontId="21" fillId="0" borderId="0" xfId="0" applyFont="1"/>
    <xf numFmtId="43" fontId="23" fillId="0" borderId="24" xfId="1" applyFont="1" applyBorder="1" applyAlignment="1">
      <alignment horizontal="center" vertical="center"/>
    </xf>
    <xf numFmtId="3" fontId="8" fillId="5" borderId="24" xfId="0" applyNumberFormat="1" applyFont="1" applyFill="1" applyBorder="1" applyAlignment="1">
      <alignment horizontal="center" vertical="center"/>
    </xf>
    <xf numFmtId="3" fontId="8" fillId="5" borderId="28" xfId="0" applyNumberFormat="1" applyFont="1" applyFill="1" applyBorder="1" applyAlignment="1">
      <alignment horizontal="center" vertical="center"/>
    </xf>
    <xf numFmtId="165" fontId="8" fillId="4" borderId="20" xfId="1" applyNumberFormat="1" applyFont="1" applyFill="1" applyBorder="1" applyAlignment="1">
      <alignment horizontal="center" vertical="center"/>
    </xf>
    <xf numFmtId="165" fontId="8" fillId="4" borderId="24" xfId="1" applyNumberFormat="1" applyFont="1" applyFill="1" applyBorder="1" applyAlignment="1">
      <alignment horizontal="center" vertical="center"/>
    </xf>
    <xf numFmtId="165" fontId="8" fillId="0" borderId="24" xfId="1" applyNumberFormat="1" applyFont="1" applyBorder="1" applyAlignment="1">
      <alignment horizontal="center" vertical="center"/>
    </xf>
    <xf numFmtId="165" fontId="8" fillId="0" borderId="28" xfId="1" applyNumberFormat="1" applyFont="1" applyFill="1" applyBorder="1" applyAlignment="1">
      <alignment horizontal="center" vertical="center"/>
    </xf>
    <xf numFmtId="165" fontId="8" fillId="4" borderId="28" xfId="1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3" fontId="8" fillId="0" borderId="36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165" fontId="2" fillId="0" borderId="24" xfId="1" applyNumberFormat="1" applyFont="1" applyFill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165" fontId="2" fillId="4" borderId="24" xfId="1" applyNumberFormat="1" applyFont="1" applyFill="1" applyBorder="1" applyAlignment="1">
      <alignment horizontal="center" vertical="center"/>
    </xf>
    <xf numFmtId="0" fontId="19" fillId="6" borderId="3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vertical="center" wrapText="1"/>
    </xf>
    <xf numFmtId="166" fontId="16" fillId="0" borderId="0" xfId="2" applyNumberFormat="1" applyFont="1" applyFill="1" applyBorder="1" applyAlignment="1">
      <alignment vertical="center" wrapText="1"/>
    </xf>
    <xf numFmtId="166" fontId="7" fillId="0" borderId="16" xfId="1" applyNumberFormat="1" applyFont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1" fillId="0" borderId="34" xfId="0" applyFont="1" applyBorder="1" applyAlignment="1">
      <alignment horizontal="center"/>
    </xf>
    <xf numFmtId="3" fontId="7" fillId="0" borderId="32" xfId="0" applyNumberFormat="1" applyFont="1" applyBorder="1" applyAlignment="1">
      <alignment horizontal="center" vertical="center"/>
    </xf>
    <xf numFmtId="166" fontId="7" fillId="0" borderId="31" xfId="1" applyNumberFormat="1" applyFont="1" applyBorder="1" applyAlignment="1">
      <alignment horizontal="center" vertical="center"/>
    </xf>
    <xf numFmtId="3" fontId="7" fillId="0" borderId="31" xfId="0" applyNumberFormat="1" applyFont="1" applyBorder="1" applyAlignment="1">
      <alignment horizontal="center" vertical="center"/>
    </xf>
    <xf numFmtId="43" fontId="7" fillId="0" borderId="9" xfId="1" applyFont="1" applyBorder="1" applyAlignment="1">
      <alignment horizontal="center" vertical="center"/>
    </xf>
    <xf numFmtId="164" fontId="7" fillId="0" borderId="31" xfId="1" applyNumberFormat="1" applyFont="1" applyBorder="1" applyAlignment="1">
      <alignment horizontal="center" vertical="center"/>
    </xf>
    <xf numFmtId="0" fontId="25" fillId="0" borderId="0" xfId="0" applyFont="1"/>
    <xf numFmtId="166" fontId="25" fillId="0" borderId="0" xfId="0" applyNumberFormat="1" applyFont="1"/>
    <xf numFmtId="0" fontId="26" fillId="0" borderId="0" xfId="0" applyFont="1"/>
    <xf numFmtId="1" fontId="9" fillId="0" borderId="15" xfId="0" applyNumberFormat="1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66" fontId="9" fillId="0" borderId="16" xfId="0" applyNumberFormat="1" applyFont="1" applyBorder="1" applyAlignment="1">
      <alignment horizontal="center" vertical="center"/>
    </xf>
    <xf numFmtId="1" fontId="9" fillId="0" borderId="17" xfId="0" applyNumberFormat="1" applyFont="1" applyBorder="1" applyAlignment="1">
      <alignment horizontal="center" vertical="center"/>
    </xf>
    <xf numFmtId="0" fontId="27" fillId="0" borderId="18" xfId="0" applyFont="1" applyBorder="1"/>
    <xf numFmtId="3" fontId="9" fillId="4" borderId="19" xfId="0" applyNumberFormat="1" applyFont="1" applyFill="1" applyBorder="1" applyAlignment="1">
      <alignment horizontal="center" vertical="center"/>
    </xf>
    <xf numFmtId="166" fontId="9" fillId="4" borderId="20" xfId="1" applyNumberFormat="1" applyFont="1" applyFill="1" applyBorder="1" applyAlignment="1">
      <alignment horizontal="center" vertical="center"/>
    </xf>
    <xf numFmtId="3" fontId="9" fillId="4" borderId="20" xfId="0" applyNumberFormat="1" applyFont="1" applyFill="1" applyBorder="1" applyAlignment="1">
      <alignment horizontal="center" vertical="center"/>
    </xf>
    <xf numFmtId="0" fontId="27" fillId="0" borderId="22" xfId="0" applyFont="1" applyBorder="1"/>
    <xf numFmtId="3" fontId="9" fillId="4" borderId="23" xfId="0" applyNumberFormat="1" applyFont="1" applyFill="1" applyBorder="1" applyAlignment="1">
      <alignment horizontal="center" vertical="center"/>
    </xf>
    <xf numFmtId="166" fontId="9" fillId="4" borderId="24" xfId="1" applyNumberFormat="1" applyFont="1" applyFill="1" applyBorder="1" applyAlignment="1">
      <alignment horizontal="center" vertical="center"/>
    </xf>
    <xf numFmtId="3" fontId="9" fillId="4" borderId="24" xfId="0" applyNumberFormat="1" applyFont="1" applyFill="1" applyBorder="1" applyAlignment="1">
      <alignment horizontal="center" vertical="center"/>
    </xf>
    <xf numFmtId="0" fontId="27" fillId="0" borderId="22" xfId="0" applyFont="1" applyFill="1" applyBorder="1"/>
    <xf numFmtId="43" fontId="9" fillId="0" borderId="25" xfId="1" applyFont="1" applyFill="1" applyBorder="1" applyAlignment="1">
      <alignment horizontal="center" vertical="center"/>
    </xf>
    <xf numFmtId="3" fontId="28" fillId="4" borderId="23" xfId="0" applyNumberFormat="1" applyFont="1" applyFill="1" applyBorder="1" applyAlignment="1">
      <alignment horizontal="center" vertical="center"/>
    </xf>
    <xf numFmtId="166" fontId="28" fillId="4" borderId="24" xfId="1" applyNumberFormat="1" applyFont="1" applyFill="1" applyBorder="1" applyAlignment="1">
      <alignment horizontal="center" vertical="center"/>
    </xf>
    <xf numFmtId="0" fontId="27" fillId="0" borderId="26" xfId="0" applyFont="1" applyBorder="1"/>
    <xf numFmtId="3" fontId="9" fillId="4" borderId="27" xfId="0" applyNumberFormat="1" applyFont="1" applyFill="1" applyBorder="1" applyAlignment="1">
      <alignment horizontal="center" vertical="center"/>
    </xf>
    <xf numFmtId="166" fontId="9" fillId="4" borderId="28" xfId="1" applyNumberFormat="1" applyFont="1" applyFill="1" applyBorder="1" applyAlignment="1">
      <alignment horizontal="center" vertical="center"/>
    </xf>
    <xf numFmtId="3" fontId="9" fillId="4" borderId="28" xfId="0" applyNumberFormat="1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22" fillId="3" borderId="2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center" vertical="center" wrapText="1"/>
    </xf>
    <xf numFmtId="0" fontId="12" fillId="3" borderId="33" xfId="2" applyFont="1" applyFill="1" applyBorder="1" applyAlignment="1">
      <alignment horizontal="center" vertical="center" wrapText="1"/>
    </xf>
    <xf numFmtId="0" fontId="12" fillId="3" borderId="34" xfId="2" applyFont="1" applyFill="1" applyBorder="1" applyAlignment="1">
      <alignment horizontal="center" vertical="center" wrapText="1"/>
    </xf>
    <xf numFmtId="0" fontId="12" fillId="3" borderId="10" xfId="2" applyFont="1" applyFill="1" applyBorder="1" applyAlignment="1">
      <alignment horizontal="center" vertical="center" wrapText="1"/>
    </xf>
    <xf numFmtId="0" fontId="12" fillId="3" borderId="32" xfId="2" applyFont="1" applyFill="1" applyBorder="1" applyAlignment="1">
      <alignment horizontal="center" vertical="center" wrapText="1"/>
    </xf>
    <xf numFmtId="0" fontId="12" fillId="3" borderId="7" xfId="2" applyFont="1" applyFill="1" applyBorder="1" applyAlignment="1">
      <alignment horizontal="center" vertical="center" wrapText="1"/>
    </xf>
    <xf numFmtId="0" fontId="12" fillId="3" borderId="31" xfId="2" applyFont="1" applyFill="1" applyBorder="1" applyAlignment="1">
      <alignment horizontal="center" vertical="center" wrapText="1"/>
    </xf>
    <xf numFmtId="0" fontId="15" fillId="3" borderId="7" xfId="2" applyFont="1" applyFill="1" applyBorder="1" applyAlignment="1">
      <alignment horizontal="center" vertical="center" wrapText="1"/>
    </xf>
    <xf numFmtId="0" fontId="15" fillId="3" borderId="31" xfId="2" applyFont="1" applyFill="1" applyBorder="1" applyAlignment="1">
      <alignment horizontal="center" vertical="center" wrapText="1"/>
    </xf>
    <xf numFmtId="0" fontId="12" fillId="3" borderId="8" xfId="2" applyFont="1" applyFill="1" applyBorder="1" applyAlignment="1">
      <alignment horizontal="center" vertical="center" wrapText="1"/>
    </xf>
    <xf numFmtId="0" fontId="12" fillId="3" borderId="9" xfId="2" applyFont="1" applyFill="1" applyBorder="1" applyAlignment="1">
      <alignment horizontal="center" vertical="center" wrapText="1"/>
    </xf>
    <xf numFmtId="0" fontId="12" fillId="3" borderId="2" xfId="2" applyFont="1" applyFill="1" applyBorder="1" applyAlignment="1">
      <alignment horizontal="center" vertical="center" wrapText="1"/>
    </xf>
    <xf numFmtId="0" fontId="12" fillId="3" borderId="4" xfId="2" applyFont="1" applyFill="1" applyBorder="1" applyAlignment="1">
      <alignment horizontal="center" vertical="center" wrapText="1"/>
    </xf>
    <xf numFmtId="0" fontId="12" fillId="3" borderId="5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right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6" fillId="0" borderId="0" xfId="2" applyFont="1" applyFill="1" applyBorder="1" applyAlignment="1">
      <alignment horizontal="right" vertical="center" wrapText="1"/>
    </xf>
    <xf numFmtId="0" fontId="12" fillId="3" borderId="12" xfId="2" applyFont="1" applyFill="1" applyBorder="1" applyAlignment="1">
      <alignment horizontal="center" vertical="center" wrapText="1"/>
    </xf>
    <xf numFmtId="0" fontId="12" fillId="3" borderId="14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center" vertical="center" wrapText="1"/>
    </xf>
    <xf numFmtId="0" fontId="20" fillId="3" borderId="4" xfId="2" applyFont="1" applyFill="1" applyBorder="1" applyAlignment="1">
      <alignment horizontal="center" vertical="center" wrapText="1"/>
    </xf>
    <xf numFmtId="0" fontId="20" fillId="3" borderId="5" xfId="2" applyFont="1" applyFill="1" applyBorder="1" applyAlignment="1">
      <alignment horizontal="center" vertical="center" wrapText="1"/>
    </xf>
    <xf numFmtId="0" fontId="12" fillId="3" borderId="3" xfId="2" applyFont="1" applyFill="1" applyBorder="1" applyAlignment="1">
      <alignment horizontal="center" vertical="center" wrapText="1"/>
    </xf>
    <xf numFmtId="0" fontId="12" fillId="3" borderId="6" xfId="2" applyFont="1" applyFill="1" applyBorder="1" applyAlignment="1">
      <alignment horizontal="center" vertical="center" wrapText="1"/>
    </xf>
    <xf numFmtId="0" fontId="12" fillId="3" borderId="11" xfId="2" applyFont="1" applyFill="1" applyBorder="1" applyAlignment="1">
      <alignment horizontal="center" vertical="center" wrapText="1"/>
    </xf>
    <xf numFmtId="0" fontId="12" fillId="3" borderId="13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 wrapText="1"/>
    </xf>
    <xf numFmtId="0" fontId="10" fillId="4" borderId="0" xfId="2" applyFont="1" applyFill="1" applyBorder="1" applyAlignment="1">
      <alignment horizontal="center" vertical="center"/>
    </xf>
    <xf numFmtId="166" fontId="12" fillId="3" borderId="12" xfId="2" applyNumberFormat="1" applyFont="1" applyFill="1" applyBorder="1" applyAlignment="1">
      <alignment horizontal="center" vertical="center" wrapText="1"/>
    </xf>
    <xf numFmtId="166" fontId="12" fillId="3" borderId="14" xfId="2" applyNumberFormat="1" applyFont="1" applyFill="1" applyBorder="1" applyAlignment="1">
      <alignment horizontal="center" vertical="center" wrapText="1"/>
    </xf>
    <xf numFmtId="0" fontId="20" fillId="6" borderId="2" xfId="2" applyFont="1" applyFill="1" applyBorder="1" applyAlignment="1">
      <alignment horizontal="center" vertical="center" wrapText="1"/>
    </xf>
    <xf numFmtId="0" fontId="20" fillId="6" borderId="4" xfId="2" applyFont="1" applyFill="1" applyBorder="1" applyAlignment="1">
      <alignment horizontal="center" vertical="center" wrapText="1"/>
    </xf>
    <xf numFmtId="0" fontId="20" fillId="6" borderId="5" xfId="2" applyFont="1" applyFill="1" applyBorder="1" applyAlignment="1">
      <alignment horizontal="center" vertical="center" wrapText="1"/>
    </xf>
    <xf numFmtId="0" fontId="10" fillId="6" borderId="2" xfId="2" applyFont="1" applyFill="1" applyBorder="1" applyAlignment="1">
      <alignment horizontal="center" vertical="center" wrapText="1"/>
    </xf>
    <xf numFmtId="0" fontId="10" fillId="6" borderId="4" xfId="2" applyFont="1" applyFill="1" applyBorder="1" applyAlignment="1">
      <alignment horizontal="center" vertical="center" wrapText="1"/>
    </xf>
    <xf numFmtId="0" fontId="10" fillId="6" borderId="5" xfId="2" applyFont="1" applyFill="1" applyBorder="1" applyAlignment="1">
      <alignment horizontal="center" vertical="center" wrapText="1"/>
    </xf>
    <xf numFmtId="0" fontId="12" fillId="3" borderId="37" xfId="2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</cellXfs>
  <cellStyles count="4">
    <cellStyle name="Comma" xfId="1" builtinId="3"/>
    <cellStyle name="Normal" xfId="0" builtinId="0"/>
    <cellStyle name="Normal 2" xfId="2"/>
    <cellStyle name="Обычный_Лист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AB132"/>
  <sheetViews>
    <sheetView view="pageBreakPreview" zoomScale="70" zoomScaleSheetLayoutView="70" workbookViewId="0">
      <selection activeCell="H21" sqref="H21"/>
    </sheetView>
  </sheetViews>
  <sheetFormatPr defaultRowHeight="15"/>
  <cols>
    <col min="1" max="1" width="2.85546875" customWidth="1"/>
    <col min="2" max="2" width="20.5703125" customWidth="1"/>
    <col min="3" max="18" width="16.28515625" customWidth="1"/>
    <col min="19" max="19" width="12.42578125" customWidth="1"/>
    <col min="20" max="20" width="9.85546875" customWidth="1"/>
    <col min="28" max="28" width="13.140625" bestFit="1" customWidth="1"/>
  </cols>
  <sheetData>
    <row r="2" spans="2:28" ht="32.25" customHeight="1">
      <c r="B2" s="151" t="s">
        <v>28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7"/>
      <c r="T2" s="1"/>
      <c r="U2" s="1"/>
      <c r="V2" s="1"/>
      <c r="W2" s="1"/>
      <c r="X2" s="1"/>
      <c r="Y2" s="1"/>
      <c r="Z2" s="1"/>
      <c r="AA2" s="1"/>
      <c r="AB2" s="1"/>
    </row>
    <row r="3" spans="2:28" ht="38.25" customHeight="1">
      <c r="B3" s="151" t="s">
        <v>25</v>
      </c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6"/>
      <c r="T3" s="4"/>
      <c r="U3" s="1"/>
      <c r="V3" s="1"/>
      <c r="W3" s="1"/>
      <c r="X3" s="1"/>
      <c r="Y3" s="1"/>
      <c r="Z3" s="1"/>
      <c r="AA3" s="1"/>
    </row>
    <row r="4" spans="2:28" ht="24.75" thickBot="1">
      <c r="B4" s="150" t="s">
        <v>0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4"/>
      <c r="T4" s="4"/>
      <c r="U4" s="1"/>
      <c r="V4" s="1"/>
      <c r="W4" s="1"/>
      <c r="X4" s="1"/>
      <c r="Y4" s="1"/>
      <c r="Z4" s="1"/>
      <c r="AA4" s="1"/>
    </row>
    <row r="5" spans="2:28" ht="37.5" customHeight="1" thickBot="1">
      <c r="B5" s="66" t="s">
        <v>54</v>
      </c>
      <c r="C5" s="134" t="s">
        <v>26</v>
      </c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6"/>
    </row>
    <row r="6" spans="2:28" s="2" customFormat="1" thickBot="1">
      <c r="B6" s="51">
        <v>1</v>
      </c>
      <c r="C6" s="52">
        <v>2</v>
      </c>
      <c r="D6" s="53">
        <v>3</v>
      </c>
      <c r="E6" s="53">
        <v>4</v>
      </c>
      <c r="F6" s="53">
        <v>5</v>
      </c>
      <c r="G6" s="53">
        <v>6</v>
      </c>
      <c r="H6" s="53">
        <v>7</v>
      </c>
      <c r="I6" s="53">
        <v>8</v>
      </c>
      <c r="J6" s="53">
        <v>9</v>
      </c>
      <c r="K6" s="53">
        <v>10</v>
      </c>
      <c r="L6" s="53">
        <v>11</v>
      </c>
      <c r="M6" s="53">
        <v>12</v>
      </c>
      <c r="N6" s="54">
        <v>13</v>
      </c>
      <c r="O6" s="52">
        <v>14</v>
      </c>
      <c r="P6" s="53">
        <v>15</v>
      </c>
      <c r="Q6" s="53">
        <v>16</v>
      </c>
      <c r="R6" s="54">
        <v>17</v>
      </c>
      <c r="S6" s="10"/>
    </row>
    <row r="7" spans="2:28" s="2" customFormat="1" ht="16.5" customHeight="1" thickBot="1">
      <c r="B7" s="137" t="s">
        <v>1</v>
      </c>
      <c r="C7" s="139" t="s">
        <v>15</v>
      </c>
      <c r="D7" s="141" t="s">
        <v>16</v>
      </c>
      <c r="E7" s="143" t="s">
        <v>29</v>
      </c>
      <c r="F7" s="143" t="s">
        <v>36</v>
      </c>
      <c r="G7" s="141" t="s">
        <v>49</v>
      </c>
      <c r="H7" s="141" t="s">
        <v>22</v>
      </c>
      <c r="I7" s="141" t="s">
        <v>21</v>
      </c>
      <c r="J7" s="141" t="s">
        <v>20</v>
      </c>
      <c r="K7" s="143" t="s">
        <v>47</v>
      </c>
      <c r="L7" s="143" t="s">
        <v>37</v>
      </c>
      <c r="M7" s="141" t="s">
        <v>49</v>
      </c>
      <c r="N7" s="145" t="s">
        <v>22</v>
      </c>
      <c r="O7" s="147" t="s">
        <v>17</v>
      </c>
      <c r="P7" s="148"/>
      <c r="Q7" s="148"/>
      <c r="R7" s="149"/>
      <c r="S7" s="10"/>
    </row>
    <row r="8" spans="2:28" s="2" customFormat="1" ht="72" customHeight="1" thickBot="1">
      <c r="B8" s="138"/>
      <c r="C8" s="140"/>
      <c r="D8" s="142"/>
      <c r="E8" s="144"/>
      <c r="F8" s="144"/>
      <c r="G8" s="142"/>
      <c r="H8" s="142"/>
      <c r="I8" s="142"/>
      <c r="J8" s="142"/>
      <c r="K8" s="144"/>
      <c r="L8" s="144"/>
      <c r="M8" s="142"/>
      <c r="N8" s="146"/>
      <c r="O8" s="80" t="s">
        <v>18</v>
      </c>
      <c r="P8" s="81" t="s">
        <v>19</v>
      </c>
      <c r="Q8" s="81" t="s">
        <v>50</v>
      </c>
      <c r="R8" s="79" t="s">
        <v>23</v>
      </c>
      <c r="S8" s="10"/>
    </row>
    <row r="9" spans="2:28" s="2" customFormat="1" ht="15.75">
      <c r="B9" s="47" t="s">
        <v>2</v>
      </c>
      <c r="C9" s="22">
        <v>302</v>
      </c>
      <c r="D9" s="64">
        <v>292000</v>
      </c>
      <c r="E9" s="58">
        <v>290</v>
      </c>
      <c r="F9" s="71">
        <v>277357.5</v>
      </c>
      <c r="G9" s="21">
        <f>D9-F9</f>
        <v>14642.5</v>
      </c>
      <c r="H9" s="64"/>
      <c r="I9" s="22">
        <v>44</v>
      </c>
      <c r="J9" s="21">
        <v>45000</v>
      </c>
      <c r="K9" s="58">
        <v>44</v>
      </c>
      <c r="L9" s="71">
        <v>41000</v>
      </c>
      <c r="M9" s="31"/>
      <c r="N9" s="24"/>
      <c r="O9" s="25">
        <f t="shared" ref="O9:P20" si="0">C9+I9</f>
        <v>346</v>
      </c>
      <c r="P9" s="26">
        <f t="shared" si="0"/>
        <v>337000</v>
      </c>
      <c r="Q9" s="27">
        <f t="shared" ref="Q9:R20" si="1">G9+M9</f>
        <v>14642.5</v>
      </c>
      <c r="R9" s="28">
        <f t="shared" si="1"/>
        <v>0</v>
      </c>
      <c r="S9" s="10"/>
    </row>
    <row r="10" spans="2:28" s="2" customFormat="1" ht="15.75">
      <c r="B10" s="48" t="s">
        <v>3</v>
      </c>
      <c r="C10" s="30">
        <v>302</v>
      </c>
      <c r="D10" s="65">
        <v>292000</v>
      </c>
      <c r="E10" s="59">
        <v>287</v>
      </c>
      <c r="F10" s="72">
        <v>274925</v>
      </c>
      <c r="G10" s="29">
        <f>D10-F10</f>
        <v>17075</v>
      </c>
      <c r="H10" s="65"/>
      <c r="I10" s="30">
        <v>44</v>
      </c>
      <c r="J10" s="29">
        <v>45000</v>
      </c>
      <c r="K10" s="59">
        <v>44</v>
      </c>
      <c r="L10" s="72">
        <v>41525</v>
      </c>
      <c r="M10" s="31"/>
      <c r="N10" s="32"/>
      <c r="O10" s="33">
        <f t="shared" si="0"/>
        <v>346</v>
      </c>
      <c r="P10" s="34">
        <f t="shared" si="0"/>
        <v>337000</v>
      </c>
      <c r="Q10" s="35">
        <f t="shared" si="1"/>
        <v>17075</v>
      </c>
      <c r="R10" s="36">
        <f t="shared" si="1"/>
        <v>0</v>
      </c>
      <c r="S10" s="10"/>
    </row>
    <row r="11" spans="2:28" s="2" customFormat="1" ht="15.75">
      <c r="B11" s="48" t="s">
        <v>4</v>
      </c>
      <c r="C11" s="30">
        <v>302</v>
      </c>
      <c r="D11" s="65">
        <v>292000</v>
      </c>
      <c r="E11" s="59">
        <f>1+286</f>
        <v>287</v>
      </c>
      <c r="F11" s="72">
        <f>195+272178.22</f>
        <v>272373.21999999997</v>
      </c>
      <c r="G11" s="29"/>
      <c r="H11" s="65">
        <v>10750</v>
      </c>
      <c r="I11" s="30">
        <v>44</v>
      </c>
      <c r="J11" s="29">
        <v>45000</v>
      </c>
      <c r="K11" s="59">
        <v>44</v>
      </c>
      <c r="L11" s="72">
        <v>41625</v>
      </c>
      <c r="M11" s="31"/>
      <c r="N11" s="32">
        <v>4000</v>
      </c>
      <c r="O11" s="33">
        <f t="shared" si="0"/>
        <v>346</v>
      </c>
      <c r="P11" s="34">
        <f>D11+J11</f>
        <v>337000</v>
      </c>
      <c r="Q11" s="35">
        <f t="shared" si="1"/>
        <v>0</v>
      </c>
      <c r="R11" s="36">
        <f t="shared" si="1"/>
        <v>14750</v>
      </c>
      <c r="S11" s="10"/>
    </row>
    <row r="12" spans="2:28" s="2" customFormat="1" ht="15.75">
      <c r="B12" s="48" t="s">
        <v>5</v>
      </c>
      <c r="C12" s="69">
        <v>302</v>
      </c>
      <c r="D12" s="65">
        <v>292000</v>
      </c>
      <c r="E12" s="59">
        <v>287</v>
      </c>
      <c r="F12" s="72">
        <v>276844.15999999997</v>
      </c>
      <c r="G12" s="29">
        <v>6920</v>
      </c>
      <c r="H12" s="65">
        <f>9700</f>
        <v>9700</v>
      </c>
      <c r="I12" s="30">
        <v>44</v>
      </c>
      <c r="J12" s="29">
        <v>45000</v>
      </c>
      <c r="K12" s="59">
        <v>45</v>
      </c>
      <c r="L12" s="72">
        <v>41353.94</v>
      </c>
      <c r="M12" s="68"/>
      <c r="N12" s="32"/>
      <c r="O12" s="33">
        <f t="shared" si="0"/>
        <v>346</v>
      </c>
      <c r="P12" s="34">
        <f t="shared" si="0"/>
        <v>337000</v>
      </c>
      <c r="Q12" s="35">
        <f>G12+M12</f>
        <v>6920</v>
      </c>
      <c r="R12" s="36">
        <f t="shared" si="1"/>
        <v>9700</v>
      </c>
      <c r="S12" s="10"/>
    </row>
    <row r="13" spans="2:28" s="2" customFormat="1" ht="15.75">
      <c r="B13" s="48" t="s">
        <v>6</v>
      </c>
      <c r="C13" s="69">
        <v>302</v>
      </c>
      <c r="D13" s="65">
        <v>292000</v>
      </c>
      <c r="E13" s="59"/>
      <c r="F13" s="72"/>
      <c r="G13" s="29"/>
      <c r="H13" s="65"/>
      <c r="I13" s="30">
        <v>45</v>
      </c>
      <c r="J13" s="29">
        <v>45000</v>
      </c>
      <c r="K13" s="59"/>
      <c r="L13" s="72"/>
      <c r="M13" s="31"/>
      <c r="N13" s="32"/>
      <c r="O13" s="33">
        <f t="shared" si="0"/>
        <v>347</v>
      </c>
      <c r="P13" s="34">
        <f t="shared" si="0"/>
        <v>337000</v>
      </c>
      <c r="Q13" s="35">
        <f t="shared" si="1"/>
        <v>0</v>
      </c>
      <c r="R13" s="36">
        <f t="shared" si="1"/>
        <v>0</v>
      </c>
      <c r="S13" s="10"/>
    </row>
    <row r="14" spans="2:28" s="2" customFormat="1" ht="15.75">
      <c r="B14" s="48" t="s">
        <v>7</v>
      </c>
      <c r="C14" s="69"/>
      <c r="D14" s="65"/>
      <c r="E14" s="59"/>
      <c r="F14" s="72"/>
      <c r="G14" s="29"/>
      <c r="H14" s="65"/>
      <c r="I14" s="30"/>
      <c r="J14" s="29"/>
      <c r="K14" s="59"/>
      <c r="L14" s="72"/>
      <c r="M14" s="31"/>
      <c r="N14" s="32"/>
      <c r="O14" s="33">
        <f t="shared" si="0"/>
        <v>0</v>
      </c>
      <c r="P14" s="34">
        <f t="shared" si="0"/>
        <v>0</v>
      </c>
      <c r="Q14" s="35">
        <f t="shared" si="1"/>
        <v>0</v>
      </c>
      <c r="R14" s="36">
        <f t="shared" si="1"/>
        <v>0</v>
      </c>
      <c r="S14" s="10"/>
    </row>
    <row r="15" spans="2:28" s="2" customFormat="1" ht="15.75">
      <c r="B15" s="49" t="s">
        <v>8</v>
      </c>
      <c r="C15" s="84"/>
      <c r="D15" s="85"/>
      <c r="E15" s="86"/>
      <c r="F15" s="87"/>
      <c r="G15" s="29"/>
      <c r="H15" s="65"/>
      <c r="I15" s="30"/>
      <c r="J15" s="29"/>
      <c r="K15" s="59"/>
      <c r="L15" s="72"/>
      <c r="M15" s="31"/>
      <c r="N15" s="32"/>
      <c r="O15" s="33">
        <f t="shared" si="0"/>
        <v>0</v>
      </c>
      <c r="P15" s="34">
        <f t="shared" si="0"/>
        <v>0</v>
      </c>
      <c r="Q15" s="35">
        <f t="shared" si="1"/>
        <v>0</v>
      </c>
      <c r="R15" s="36">
        <f t="shared" si="1"/>
        <v>0</v>
      </c>
      <c r="S15" s="10"/>
    </row>
    <row r="16" spans="2:28" s="2" customFormat="1" ht="15.75">
      <c r="B16" s="48" t="s">
        <v>9</v>
      </c>
      <c r="C16" s="84"/>
      <c r="D16" s="85"/>
      <c r="E16" s="86"/>
      <c r="F16" s="87"/>
      <c r="G16" s="29"/>
      <c r="H16" s="65"/>
      <c r="I16" s="30"/>
      <c r="J16" s="29"/>
      <c r="K16" s="59"/>
      <c r="L16" s="72"/>
      <c r="M16" s="29"/>
      <c r="N16" s="37"/>
      <c r="O16" s="33">
        <f t="shared" si="0"/>
        <v>0</v>
      </c>
      <c r="P16" s="34">
        <f t="shared" si="0"/>
        <v>0</v>
      </c>
      <c r="Q16" s="35">
        <f t="shared" si="1"/>
        <v>0</v>
      </c>
      <c r="R16" s="36">
        <f t="shared" si="1"/>
        <v>0</v>
      </c>
      <c r="S16" s="10"/>
    </row>
    <row r="17" spans="2:19" s="2" customFormat="1" ht="15.75">
      <c r="B17" s="48" t="s">
        <v>10</v>
      </c>
      <c r="C17" s="84"/>
      <c r="D17" s="85"/>
      <c r="E17" s="86"/>
      <c r="F17" s="87"/>
      <c r="G17" s="29"/>
      <c r="H17" s="65"/>
      <c r="I17" s="30"/>
      <c r="J17" s="29"/>
      <c r="K17" s="59"/>
      <c r="L17" s="72"/>
      <c r="M17" s="29"/>
      <c r="N17" s="32"/>
      <c r="O17" s="33">
        <f t="shared" si="0"/>
        <v>0</v>
      </c>
      <c r="P17" s="34">
        <f t="shared" si="0"/>
        <v>0</v>
      </c>
      <c r="Q17" s="35">
        <f t="shared" si="1"/>
        <v>0</v>
      </c>
      <c r="R17" s="36">
        <f t="shared" si="1"/>
        <v>0</v>
      </c>
      <c r="S17" s="10"/>
    </row>
    <row r="18" spans="2:19" ht="15.75">
      <c r="B18" s="48" t="s">
        <v>11</v>
      </c>
      <c r="C18" s="84"/>
      <c r="D18" s="85"/>
      <c r="E18" s="59"/>
      <c r="F18" s="72"/>
      <c r="G18" s="31"/>
      <c r="H18" s="73"/>
      <c r="I18" s="38"/>
      <c r="J18" s="31"/>
      <c r="K18" s="59"/>
      <c r="L18" s="72"/>
      <c r="M18" s="31"/>
      <c r="N18" s="32"/>
      <c r="O18" s="33">
        <f t="shared" si="0"/>
        <v>0</v>
      </c>
      <c r="P18" s="34">
        <f t="shared" si="0"/>
        <v>0</v>
      </c>
      <c r="Q18" s="35">
        <f t="shared" si="1"/>
        <v>0</v>
      </c>
      <c r="R18" s="36">
        <f t="shared" si="1"/>
        <v>0</v>
      </c>
      <c r="S18" s="5"/>
    </row>
    <row r="19" spans="2:19" ht="15.75">
      <c r="B19" s="48" t="s">
        <v>12</v>
      </c>
      <c r="C19" s="84"/>
      <c r="D19" s="85"/>
      <c r="E19" s="59"/>
      <c r="F19" s="72"/>
      <c r="G19" s="29"/>
      <c r="H19" s="65"/>
      <c r="I19" s="30"/>
      <c r="J19" s="29"/>
      <c r="K19" s="59"/>
      <c r="L19" s="72"/>
      <c r="M19" s="29"/>
      <c r="N19" s="37"/>
      <c r="O19" s="33">
        <f t="shared" si="0"/>
        <v>0</v>
      </c>
      <c r="P19" s="34">
        <f t="shared" si="0"/>
        <v>0</v>
      </c>
      <c r="Q19" s="35">
        <f t="shared" si="1"/>
        <v>0</v>
      </c>
      <c r="R19" s="36">
        <f t="shared" si="1"/>
        <v>0</v>
      </c>
      <c r="S19" s="5"/>
    </row>
    <row r="20" spans="2:19" ht="16.5" thickBot="1">
      <c r="B20" s="50" t="s">
        <v>13</v>
      </c>
      <c r="C20" s="70"/>
      <c r="D20" s="74"/>
      <c r="E20" s="60"/>
      <c r="F20" s="75"/>
      <c r="G20" s="39"/>
      <c r="H20" s="74"/>
      <c r="I20" s="40"/>
      <c r="J20" s="39"/>
      <c r="K20" s="60"/>
      <c r="L20" s="75"/>
      <c r="M20" s="41"/>
      <c r="N20" s="42"/>
      <c r="O20" s="43">
        <f t="shared" si="0"/>
        <v>0</v>
      </c>
      <c r="P20" s="44">
        <f t="shared" si="0"/>
        <v>0</v>
      </c>
      <c r="Q20" s="45">
        <f t="shared" si="1"/>
        <v>0</v>
      </c>
      <c r="R20" s="46">
        <f t="shared" si="1"/>
        <v>0</v>
      </c>
    </row>
    <row r="21" spans="2:19" s="67" customFormat="1" ht="15.75" thickBot="1">
      <c r="B21" s="55" t="s">
        <v>14</v>
      </c>
      <c r="C21" s="16" t="s">
        <v>24</v>
      </c>
      <c r="D21" s="20">
        <f>SUM(D9:D20)</f>
        <v>1460000</v>
      </c>
      <c r="E21" s="18" t="s">
        <v>24</v>
      </c>
      <c r="F21" s="20">
        <f t="shared" ref="F21" si="2">SUM(F9:F20)</f>
        <v>1101499.8799999999</v>
      </c>
      <c r="G21" s="17">
        <f>SUM(G9:G20)</f>
        <v>38637.5</v>
      </c>
      <c r="H21" s="17">
        <f>SUM(H9:H20)</f>
        <v>20450</v>
      </c>
      <c r="I21" s="18" t="s">
        <v>24</v>
      </c>
      <c r="J21" s="61">
        <f>SUM(J9:J20)</f>
        <v>225000</v>
      </c>
      <c r="K21" s="18" t="s">
        <v>24</v>
      </c>
      <c r="L21" s="20">
        <f t="shared" ref="L21" si="3">SUM(L9:L20)</f>
        <v>165503.94</v>
      </c>
      <c r="M21" s="17">
        <f>SUM(M9:M20)</f>
        <v>0</v>
      </c>
      <c r="N21" s="19">
        <f>SUM(N9:N20)</f>
        <v>4000</v>
      </c>
      <c r="O21" s="16" t="s">
        <v>24</v>
      </c>
      <c r="P21" s="20">
        <f>SUM(P9:P20)</f>
        <v>1685000</v>
      </c>
      <c r="Q21" s="17">
        <f>SUM(Q9:Q20)</f>
        <v>38637.5</v>
      </c>
      <c r="R21" s="19">
        <f>SUM(R9:R20)</f>
        <v>24450</v>
      </c>
    </row>
    <row r="22" spans="2:19" ht="13.5" customHeight="1">
      <c r="B22" s="56"/>
      <c r="C22" s="12"/>
      <c r="D22" s="57"/>
      <c r="E22" s="57"/>
      <c r="F22" s="57"/>
      <c r="G22" s="13"/>
      <c r="H22" s="13"/>
      <c r="I22" s="12"/>
      <c r="J22" s="57"/>
      <c r="K22" s="57"/>
      <c r="L22" s="57"/>
      <c r="M22" s="13"/>
      <c r="N22" s="13"/>
      <c r="O22" s="12"/>
      <c r="P22" s="57"/>
      <c r="Q22" s="13"/>
      <c r="R22" s="13"/>
    </row>
    <row r="23" spans="2:19" ht="30.75" customHeight="1" thickBot="1">
      <c r="B23" s="150" t="s">
        <v>32</v>
      </c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</row>
    <row r="24" spans="2:19" ht="37.5" customHeight="1" thickBot="1">
      <c r="B24" s="66" t="s">
        <v>54</v>
      </c>
      <c r="C24" s="134" t="s">
        <v>27</v>
      </c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6"/>
    </row>
    <row r="25" spans="2:19" ht="15.75" thickBot="1">
      <c r="B25" s="51">
        <v>1</v>
      </c>
      <c r="C25" s="52">
        <v>2</v>
      </c>
      <c r="D25" s="53">
        <v>3</v>
      </c>
      <c r="E25" s="53">
        <v>4</v>
      </c>
      <c r="F25" s="53">
        <v>5</v>
      </c>
      <c r="G25" s="53">
        <v>6</v>
      </c>
      <c r="H25" s="53">
        <v>7</v>
      </c>
      <c r="I25" s="53">
        <v>8</v>
      </c>
      <c r="J25" s="53">
        <v>9</v>
      </c>
      <c r="K25" s="53">
        <v>10</v>
      </c>
      <c r="L25" s="53">
        <v>11</v>
      </c>
      <c r="M25" s="53">
        <v>12</v>
      </c>
      <c r="N25" s="54">
        <v>13</v>
      </c>
      <c r="O25" s="52">
        <v>14</v>
      </c>
      <c r="P25" s="53">
        <v>15</v>
      </c>
      <c r="Q25" s="53">
        <v>16</v>
      </c>
      <c r="R25" s="54">
        <v>17</v>
      </c>
    </row>
    <row r="26" spans="2:19" s="2" customFormat="1" ht="16.5" customHeight="1" thickBot="1">
      <c r="B26" s="137" t="s">
        <v>1</v>
      </c>
      <c r="C26" s="139" t="s">
        <v>15</v>
      </c>
      <c r="D26" s="141" t="s">
        <v>16</v>
      </c>
      <c r="E26" s="143" t="s">
        <v>29</v>
      </c>
      <c r="F26" s="143" t="s">
        <v>36</v>
      </c>
      <c r="G26" s="141" t="s">
        <v>49</v>
      </c>
      <c r="H26" s="141" t="s">
        <v>22</v>
      </c>
      <c r="I26" s="141" t="s">
        <v>21</v>
      </c>
      <c r="J26" s="141" t="s">
        <v>20</v>
      </c>
      <c r="K26" s="143" t="s">
        <v>30</v>
      </c>
      <c r="L26" s="143" t="s">
        <v>37</v>
      </c>
      <c r="M26" s="141" t="s">
        <v>49</v>
      </c>
      <c r="N26" s="145" t="s">
        <v>22</v>
      </c>
      <c r="O26" s="147" t="s">
        <v>17</v>
      </c>
      <c r="P26" s="148"/>
      <c r="Q26" s="148"/>
      <c r="R26" s="149"/>
      <c r="S26" s="10"/>
    </row>
    <row r="27" spans="2:19" s="2" customFormat="1" ht="72" customHeight="1" thickBot="1">
      <c r="B27" s="138"/>
      <c r="C27" s="140"/>
      <c r="D27" s="142"/>
      <c r="E27" s="144"/>
      <c r="F27" s="144"/>
      <c r="G27" s="142"/>
      <c r="H27" s="142"/>
      <c r="I27" s="142"/>
      <c r="J27" s="142"/>
      <c r="K27" s="144"/>
      <c r="L27" s="144"/>
      <c r="M27" s="142"/>
      <c r="N27" s="146"/>
      <c r="O27" s="80" t="s">
        <v>18</v>
      </c>
      <c r="P27" s="81" t="s">
        <v>19</v>
      </c>
      <c r="Q27" s="82" t="s">
        <v>50</v>
      </c>
      <c r="R27" s="79" t="s">
        <v>23</v>
      </c>
      <c r="S27" s="10"/>
    </row>
    <row r="28" spans="2:19" ht="15.75">
      <c r="B28" s="47" t="s">
        <v>2</v>
      </c>
      <c r="C28" s="22">
        <v>302</v>
      </c>
      <c r="D28" s="64"/>
      <c r="E28" s="58">
        <v>44</v>
      </c>
      <c r="F28" s="71">
        <v>9031.5</v>
      </c>
      <c r="G28" s="21"/>
      <c r="H28" s="64">
        <v>9031.5</v>
      </c>
      <c r="I28" s="22">
        <v>44</v>
      </c>
      <c r="J28" s="21">
        <v>1000</v>
      </c>
      <c r="K28" s="58">
        <v>1</v>
      </c>
      <c r="L28" s="71">
        <v>450</v>
      </c>
      <c r="M28" s="31"/>
      <c r="N28" s="24"/>
      <c r="O28" s="25">
        <f t="shared" ref="O28:O39" si="4">C28+I28</f>
        <v>346</v>
      </c>
      <c r="P28" s="26">
        <f t="shared" ref="P28:P39" si="5">D28+J28</f>
        <v>1000</v>
      </c>
      <c r="Q28" s="27">
        <f t="shared" ref="Q28:Q30" si="6">G28+M28</f>
        <v>0</v>
      </c>
      <c r="R28" s="28">
        <f t="shared" ref="R28:R39" si="7">H28+N28</f>
        <v>9031.5</v>
      </c>
    </row>
    <row r="29" spans="2:19" ht="15.75">
      <c r="B29" s="48" t="s">
        <v>3</v>
      </c>
      <c r="C29" s="30">
        <v>302</v>
      </c>
      <c r="D29" s="65"/>
      <c r="E29" s="59">
        <v>44</v>
      </c>
      <c r="F29" s="72">
        <v>6358</v>
      </c>
      <c r="G29" s="29"/>
      <c r="H29" s="65">
        <v>6358</v>
      </c>
      <c r="I29" s="30">
        <v>44</v>
      </c>
      <c r="J29" s="29">
        <v>2250</v>
      </c>
      <c r="K29" s="59">
        <v>5</v>
      </c>
      <c r="L29" s="72">
        <v>2250</v>
      </c>
      <c r="M29" s="31"/>
      <c r="N29" s="32"/>
      <c r="O29" s="33">
        <f t="shared" si="4"/>
        <v>346</v>
      </c>
      <c r="P29" s="34">
        <f t="shared" si="5"/>
        <v>2250</v>
      </c>
      <c r="Q29" s="35">
        <f t="shared" si="6"/>
        <v>0</v>
      </c>
      <c r="R29" s="36">
        <f t="shared" si="7"/>
        <v>6358</v>
      </c>
    </row>
    <row r="30" spans="2:19" ht="15.75">
      <c r="B30" s="48" t="s">
        <v>4</v>
      </c>
      <c r="C30" s="30">
        <v>302</v>
      </c>
      <c r="D30" s="65"/>
      <c r="E30" s="59"/>
      <c r="F30" s="72"/>
      <c r="G30" s="29"/>
      <c r="H30" s="65">
        <f>8649.8+670.4</f>
        <v>9320.1999999999989</v>
      </c>
      <c r="I30" s="30">
        <v>44</v>
      </c>
      <c r="J30" s="29">
        <v>3000</v>
      </c>
      <c r="K30" s="59"/>
      <c r="L30" s="72"/>
      <c r="M30" s="31"/>
      <c r="N30" s="32"/>
      <c r="O30" s="33">
        <f t="shared" si="4"/>
        <v>346</v>
      </c>
      <c r="P30" s="34">
        <f t="shared" si="5"/>
        <v>3000</v>
      </c>
      <c r="Q30" s="35">
        <f t="shared" si="6"/>
        <v>0</v>
      </c>
      <c r="R30" s="36">
        <f t="shared" si="7"/>
        <v>9320.1999999999989</v>
      </c>
    </row>
    <row r="31" spans="2:19" ht="15.75">
      <c r="B31" s="48" t="s">
        <v>5</v>
      </c>
      <c r="C31" s="69">
        <v>302</v>
      </c>
      <c r="D31" s="65"/>
      <c r="E31" s="59"/>
      <c r="F31" s="72"/>
      <c r="G31" s="29"/>
      <c r="H31" s="65">
        <v>12766.7</v>
      </c>
      <c r="I31" s="30">
        <v>44</v>
      </c>
      <c r="J31" s="29">
        <v>3000</v>
      </c>
      <c r="K31" s="59">
        <v>2</v>
      </c>
      <c r="L31" s="72"/>
      <c r="M31" s="68"/>
      <c r="N31" s="32">
        <v>1517.6</v>
      </c>
      <c r="O31" s="33">
        <f t="shared" si="4"/>
        <v>346</v>
      </c>
      <c r="P31" s="34">
        <f t="shared" si="5"/>
        <v>3000</v>
      </c>
      <c r="Q31" s="35">
        <f>G31+M31</f>
        <v>0</v>
      </c>
      <c r="R31" s="36">
        <f t="shared" si="7"/>
        <v>14284.300000000001</v>
      </c>
    </row>
    <row r="32" spans="2:19" ht="15.75">
      <c r="B32" s="48" t="s">
        <v>6</v>
      </c>
      <c r="C32" s="69">
        <v>302</v>
      </c>
      <c r="D32" s="65"/>
      <c r="E32" s="59"/>
      <c r="F32" s="72"/>
      <c r="G32" s="29"/>
      <c r="H32" s="65">
        <v>20000</v>
      </c>
      <c r="I32" s="30">
        <v>44</v>
      </c>
      <c r="J32" s="29">
        <v>3000</v>
      </c>
      <c r="K32" s="59"/>
      <c r="L32" s="72"/>
      <c r="M32" s="31"/>
      <c r="N32" s="32"/>
      <c r="O32" s="33">
        <f t="shared" si="4"/>
        <v>346</v>
      </c>
      <c r="P32" s="34">
        <f t="shared" si="5"/>
        <v>3000</v>
      </c>
      <c r="Q32" s="35">
        <f t="shared" ref="Q32:Q39" si="8">G32+M32</f>
        <v>0</v>
      </c>
      <c r="R32" s="36">
        <f t="shared" si="7"/>
        <v>20000</v>
      </c>
    </row>
    <row r="33" spans="2:18" ht="15.75">
      <c r="B33" s="48" t="s">
        <v>7</v>
      </c>
      <c r="C33" s="69"/>
      <c r="D33" s="65"/>
      <c r="E33" s="59"/>
      <c r="F33" s="72"/>
      <c r="G33" s="29"/>
      <c r="H33" s="65"/>
      <c r="I33" s="30"/>
      <c r="J33" s="29"/>
      <c r="K33" s="59"/>
      <c r="L33" s="72"/>
      <c r="M33" s="31"/>
      <c r="N33" s="32"/>
      <c r="O33" s="33">
        <f t="shared" si="4"/>
        <v>0</v>
      </c>
      <c r="P33" s="34">
        <f t="shared" si="5"/>
        <v>0</v>
      </c>
      <c r="Q33" s="35">
        <f t="shared" si="8"/>
        <v>0</v>
      </c>
      <c r="R33" s="36">
        <f t="shared" si="7"/>
        <v>0</v>
      </c>
    </row>
    <row r="34" spans="2:18" ht="15.75">
      <c r="B34" s="49" t="s">
        <v>8</v>
      </c>
      <c r="C34" s="69"/>
      <c r="D34" s="65"/>
      <c r="E34" s="59"/>
      <c r="F34" s="72"/>
      <c r="G34" s="29"/>
      <c r="H34" s="65"/>
      <c r="I34" s="30"/>
      <c r="J34" s="29"/>
      <c r="K34" s="59"/>
      <c r="L34" s="72"/>
      <c r="M34" s="31"/>
      <c r="N34" s="32"/>
      <c r="O34" s="33">
        <f t="shared" si="4"/>
        <v>0</v>
      </c>
      <c r="P34" s="34">
        <f t="shared" si="5"/>
        <v>0</v>
      </c>
      <c r="Q34" s="35">
        <f t="shared" si="8"/>
        <v>0</v>
      </c>
      <c r="R34" s="36">
        <f t="shared" si="7"/>
        <v>0</v>
      </c>
    </row>
    <row r="35" spans="2:18" ht="15.75">
      <c r="B35" s="48" t="s">
        <v>9</v>
      </c>
      <c r="C35" s="69"/>
      <c r="D35" s="65"/>
      <c r="E35" s="59"/>
      <c r="F35" s="72"/>
      <c r="G35" s="29"/>
      <c r="H35" s="65"/>
      <c r="I35" s="30"/>
      <c r="J35" s="29"/>
      <c r="K35" s="59"/>
      <c r="L35" s="72"/>
      <c r="M35" s="29"/>
      <c r="N35" s="37"/>
      <c r="O35" s="33">
        <f t="shared" si="4"/>
        <v>0</v>
      </c>
      <c r="P35" s="34">
        <f t="shared" si="5"/>
        <v>0</v>
      </c>
      <c r="Q35" s="35">
        <f t="shared" si="8"/>
        <v>0</v>
      </c>
      <c r="R35" s="36">
        <f t="shared" si="7"/>
        <v>0</v>
      </c>
    </row>
    <row r="36" spans="2:18" ht="15.75">
      <c r="B36" s="48" t="s">
        <v>10</v>
      </c>
      <c r="C36" s="69"/>
      <c r="D36" s="65"/>
      <c r="E36" s="59"/>
      <c r="F36" s="72"/>
      <c r="G36" s="29"/>
      <c r="H36" s="65"/>
      <c r="I36" s="30"/>
      <c r="J36" s="29"/>
      <c r="K36" s="59"/>
      <c r="L36" s="72"/>
      <c r="M36" s="29"/>
      <c r="N36" s="32"/>
      <c r="O36" s="33">
        <f t="shared" si="4"/>
        <v>0</v>
      </c>
      <c r="P36" s="34">
        <f t="shared" si="5"/>
        <v>0</v>
      </c>
      <c r="Q36" s="35">
        <f t="shared" si="8"/>
        <v>0</v>
      </c>
      <c r="R36" s="36">
        <f t="shared" si="7"/>
        <v>0</v>
      </c>
    </row>
    <row r="37" spans="2:18" ht="15.75">
      <c r="B37" s="48" t="s">
        <v>11</v>
      </c>
      <c r="C37" s="69"/>
      <c r="D37" s="73"/>
      <c r="E37" s="59"/>
      <c r="F37" s="72"/>
      <c r="G37" s="31"/>
      <c r="H37" s="65"/>
      <c r="I37" s="38"/>
      <c r="J37" s="31"/>
      <c r="K37" s="59"/>
      <c r="L37" s="72"/>
      <c r="M37" s="31"/>
      <c r="N37" s="32"/>
      <c r="O37" s="33">
        <f t="shared" si="4"/>
        <v>0</v>
      </c>
      <c r="P37" s="34">
        <f t="shared" si="5"/>
        <v>0</v>
      </c>
      <c r="Q37" s="35">
        <f t="shared" si="8"/>
        <v>0</v>
      </c>
      <c r="R37" s="36">
        <f t="shared" si="7"/>
        <v>0</v>
      </c>
    </row>
    <row r="38" spans="2:18" ht="15.75">
      <c r="B38" s="48" t="s">
        <v>12</v>
      </c>
      <c r="C38" s="69"/>
      <c r="D38" s="65"/>
      <c r="E38" s="59"/>
      <c r="F38" s="72"/>
      <c r="G38" s="29"/>
      <c r="H38" s="65"/>
      <c r="I38" s="30"/>
      <c r="J38" s="29"/>
      <c r="K38" s="59"/>
      <c r="L38" s="72"/>
      <c r="M38" s="29"/>
      <c r="N38" s="37"/>
      <c r="O38" s="33">
        <f t="shared" si="4"/>
        <v>0</v>
      </c>
      <c r="P38" s="34">
        <f t="shared" si="5"/>
        <v>0</v>
      </c>
      <c r="Q38" s="35">
        <f t="shared" si="8"/>
        <v>0</v>
      </c>
      <c r="R38" s="36">
        <f t="shared" si="7"/>
        <v>0</v>
      </c>
    </row>
    <row r="39" spans="2:18" ht="16.5" thickBot="1">
      <c r="B39" s="50" t="s">
        <v>13</v>
      </c>
      <c r="C39" s="70"/>
      <c r="D39" s="74"/>
      <c r="E39" s="60"/>
      <c r="F39" s="75"/>
      <c r="G39" s="39"/>
      <c r="H39" s="74"/>
      <c r="I39" s="40"/>
      <c r="J39" s="39"/>
      <c r="K39" s="60"/>
      <c r="L39" s="75"/>
      <c r="M39" s="41"/>
      <c r="N39" s="42"/>
      <c r="O39" s="43">
        <f t="shared" si="4"/>
        <v>0</v>
      </c>
      <c r="P39" s="44">
        <f t="shared" si="5"/>
        <v>0</v>
      </c>
      <c r="Q39" s="45">
        <f t="shared" si="8"/>
        <v>0</v>
      </c>
      <c r="R39" s="46">
        <f t="shared" si="7"/>
        <v>0</v>
      </c>
    </row>
    <row r="40" spans="2:18" s="67" customFormat="1" ht="15.75" thickBot="1">
      <c r="B40" s="55" t="s">
        <v>14</v>
      </c>
      <c r="C40" s="16" t="s">
        <v>24</v>
      </c>
      <c r="D40" s="20">
        <f>SUM(D28:D39)</f>
        <v>0</v>
      </c>
      <c r="E40" s="18" t="s">
        <v>24</v>
      </c>
      <c r="F40" s="20">
        <f t="shared" ref="F40" si="9">SUM(F28:F39)</f>
        <v>15389.5</v>
      </c>
      <c r="G40" s="17">
        <f>SUM(G28:G39)</f>
        <v>0</v>
      </c>
      <c r="H40" s="17">
        <f>SUM(H28:H39)</f>
        <v>57476.399999999994</v>
      </c>
      <c r="I40" s="18" t="s">
        <v>24</v>
      </c>
      <c r="J40" s="61">
        <f>SUM(J28:J39)</f>
        <v>12250</v>
      </c>
      <c r="K40" s="18" t="s">
        <v>24</v>
      </c>
      <c r="L40" s="20">
        <f t="shared" ref="L40" si="10">SUM(L28:L39)</f>
        <v>2700</v>
      </c>
      <c r="M40" s="17">
        <f>SUM(M28:M39)</f>
        <v>0</v>
      </c>
      <c r="N40" s="19">
        <f>SUM(N28:N39)</f>
        <v>1517.6</v>
      </c>
      <c r="O40" s="16" t="s">
        <v>24</v>
      </c>
      <c r="P40" s="20">
        <f>SUM(P28:P39)</f>
        <v>12250</v>
      </c>
      <c r="Q40" s="17">
        <f>SUM(Q28:Q39)</f>
        <v>0</v>
      </c>
      <c r="R40" s="19">
        <f>SUM(R28:R39)</f>
        <v>58994</v>
      </c>
    </row>
    <row r="41" spans="2:18">
      <c r="I41" s="83"/>
    </row>
    <row r="42" spans="2:18" ht="28.5" customHeight="1" thickBot="1">
      <c r="B42" s="150" t="s">
        <v>33</v>
      </c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</row>
    <row r="43" spans="2:18" ht="37.5" customHeight="1" thickBot="1">
      <c r="B43" s="66" t="s">
        <v>57</v>
      </c>
      <c r="C43" s="134" t="s">
        <v>43</v>
      </c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6"/>
    </row>
    <row r="44" spans="2:18" ht="15.75" thickBot="1">
      <c r="B44" s="51">
        <v>1</v>
      </c>
      <c r="C44" s="52">
        <v>2</v>
      </c>
      <c r="D44" s="53">
        <v>3</v>
      </c>
      <c r="E44" s="53">
        <v>4</v>
      </c>
      <c r="F44" s="53">
        <v>5</v>
      </c>
      <c r="G44" s="53">
        <v>6</v>
      </c>
      <c r="H44" s="53">
        <v>7</v>
      </c>
      <c r="I44" s="53">
        <v>8</v>
      </c>
      <c r="J44" s="53">
        <v>9</v>
      </c>
      <c r="K44" s="53">
        <v>10</v>
      </c>
      <c r="L44" s="53">
        <v>11</v>
      </c>
      <c r="M44" s="53">
        <v>12</v>
      </c>
      <c r="N44" s="54">
        <v>13</v>
      </c>
      <c r="O44" s="52">
        <v>14</v>
      </c>
      <c r="P44" s="53">
        <v>15</v>
      </c>
      <c r="Q44" s="53">
        <v>16</v>
      </c>
      <c r="R44" s="54">
        <v>17</v>
      </c>
    </row>
    <row r="45" spans="2:18" ht="15.75" customHeight="1" thickBot="1">
      <c r="B45" s="137" t="s">
        <v>1</v>
      </c>
      <c r="C45" s="139" t="s">
        <v>15</v>
      </c>
      <c r="D45" s="141" t="s">
        <v>16</v>
      </c>
      <c r="E45" s="143" t="s">
        <v>38</v>
      </c>
      <c r="F45" s="143" t="s">
        <v>36</v>
      </c>
      <c r="G45" s="141" t="s">
        <v>49</v>
      </c>
      <c r="H45" s="141" t="s">
        <v>22</v>
      </c>
      <c r="I45" s="141" t="s">
        <v>21</v>
      </c>
      <c r="J45" s="141" t="s">
        <v>20</v>
      </c>
      <c r="K45" s="143" t="s">
        <v>30</v>
      </c>
      <c r="L45" s="143" t="s">
        <v>31</v>
      </c>
      <c r="M45" s="141" t="s">
        <v>49</v>
      </c>
      <c r="N45" s="145" t="s">
        <v>22</v>
      </c>
      <c r="O45" s="147" t="s">
        <v>17</v>
      </c>
      <c r="P45" s="148"/>
      <c r="Q45" s="148"/>
      <c r="R45" s="149"/>
    </row>
    <row r="46" spans="2:18" ht="54" customHeight="1" thickBot="1">
      <c r="B46" s="138"/>
      <c r="C46" s="140"/>
      <c r="D46" s="142"/>
      <c r="E46" s="144"/>
      <c r="F46" s="144"/>
      <c r="G46" s="142"/>
      <c r="H46" s="142"/>
      <c r="I46" s="142"/>
      <c r="J46" s="142"/>
      <c r="K46" s="144"/>
      <c r="L46" s="144"/>
      <c r="M46" s="142"/>
      <c r="N46" s="146"/>
      <c r="O46" s="80" t="s">
        <v>18</v>
      </c>
      <c r="P46" s="81" t="s">
        <v>19</v>
      </c>
      <c r="Q46" s="82" t="s">
        <v>50</v>
      </c>
      <c r="R46" s="79" t="s">
        <v>23</v>
      </c>
    </row>
    <row r="47" spans="2:18" ht="15.75">
      <c r="B47" s="47" t="s">
        <v>2</v>
      </c>
      <c r="C47" s="22"/>
      <c r="D47" s="64"/>
      <c r="E47" s="58"/>
      <c r="F47" s="71"/>
      <c r="G47" s="21"/>
      <c r="H47" s="64"/>
      <c r="I47" s="22">
        <v>31</v>
      </c>
      <c r="J47" s="21">
        <v>16750</v>
      </c>
      <c r="K47" s="58">
        <v>30</v>
      </c>
      <c r="L47" s="71">
        <v>16750</v>
      </c>
      <c r="M47" s="23"/>
      <c r="N47" s="24"/>
      <c r="O47" s="25">
        <f t="shared" ref="O47:O58" si="11">C47+I47</f>
        <v>31</v>
      </c>
      <c r="P47" s="26">
        <f t="shared" ref="P47:P58" si="12">D47+J47</f>
        <v>16750</v>
      </c>
      <c r="Q47" s="27">
        <f t="shared" ref="Q47:Q49" si="13">G47+M47</f>
        <v>0</v>
      </c>
      <c r="R47" s="28">
        <f t="shared" ref="R47:R58" si="14">H47+N47</f>
        <v>0</v>
      </c>
    </row>
    <row r="48" spans="2:18" ht="15.75">
      <c r="B48" s="48" t="s">
        <v>3</v>
      </c>
      <c r="C48" s="30"/>
      <c r="D48" s="65"/>
      <c r="E48" s="59"/>
      <c r="F48" s="72"/>
      <c r="G48" s="29"/>
      <c r="H48" s="65"/>
      <c r="I48" s="30">
        <v>31</v>
      </c>
      <c r="J48" s="29">
        <v>16750</v>
      </c>
      <c r="K48" s="59">
        <v>30</v>
      </c>
      <c r="L48" s="72">
        <v>16750</v>
      </c>
      <c r="M48" s="31"/>
      <c r="N48" s="32"/>
      <c r="O48" s="33">
        <f t="shared" si="11"/>
        <v>31</v>
      </c>
      <c r="P48" s="34">
        <f t="shared" si="12"/>
        <v>16750</v>
      </c>
      <c r="Q48" s="35">
        <f t="shared" si="13"/>
        <v>0</v>
      </c>
      <c r="R48" s="36">
        <f t="shared" si="14"/>
        <v>0</v>
      </c>
    </row>
    <row r="49" spans="2:18" ht="15.75">
      <c r="B49" s="48" t="s">
        <v>4</v>
      </c>
      <c r="C49" s="69"/>
      <c r="D49" s="65"/>
      <c r="E49" s="59"/>
      <c r="F49" s="72"/>
      <c r="G49" s="29"/>
      <c r="H49" s="65"/>
      <c r="I49" s="30">
        <v>31</v>
      </c>
      <c r="J49" s="29">
        <v>16750</v>
      </c>
      <c r="K49" s="59">
        <v>30</v>
      </c>
      <c r="L49" s="72">
        <v>16750</v>
      </c>
      <c r="M49" s="31"/>
      <c r="N49" s="32"/>
      <c r="O49" s="33">
        <f t="shared" si="11"/>
        <v>31</v>
      </c>
      <c r="P49" s="34">
        <f t="shared" si="12"/>
        <v>16750</v>
      </c>
      <c r="Q49" s="35">
        <f t="shared" si="13"/>
        <v>0</v>
      </c>
      <c r="R49" s="36">
        <f t="shared" si="14"/>
        <v>0</v>
      </c>
    </row>
    <row r="50" spans="2:18" ht="15.75">
      <c r="B50" s="48" t="s">
        <v>5</v>
      </c>
      <c r="C50" s="69"/>
      <c r="D50" s="65"/>
      <c r="E50" s="59"/>
      <c r="F50" s="72"/>
      <c r="G50" s="29"/>
      <c r="H50" s="65"/>
      <c r="I50" s="30">
        <v>31</v>
      </c>
      <c r="J50" s="29">
        <v>16750</v>
      </c>
      <c r="K50" s="59">
        <v>30</v>
      </c>
      <c r="L50" s="72">
        <v>16750</v>
      </c>
      <c r="M50" s="68"/>
      <c r="N50" s="32"/>
      <c r="O50" s="33">
        <f t="shared" si="11"/>
        <v>31</v>
      </c>
      <c r="P50" s="34">
        <f t="shared" si="12"/>
        <v>16750</v>
      </c>
      <c r="Q50" s="35">
        <f>G50+M50</f>
        <v>0</v>
      </c>
      <c r="R50" s="36">
        <f t="shared" si="14"/>
        <v>0</v>
      </c>
    </row>
    <row r="51" spans="2:18" ht="15.75">
      <c r="B51" s="48" t="s">
        <v>6</v>
      </c>
      <c r="C51" s="69"/>
      <c r="D51" s="65"/>
      <c r="E51" s="59"/>
      <c r="F51" s="72"/>
      <c r="G51" s="29"/>
      <c r="H51" s="65"/>
      <c r="I51" s="30">
        <v>31</v>
      </c>
      <c r="J51" s="29">
        <v>16750</v>
      </c>
      <c r="K51" s="59"/>
      <c r="L51" s="72"/>
      <c r="M51" s="31"/>
      <c r="N51" s="32"/>
      <c r="O51" s="33">
        <f t="shared" si="11"/>
        <v>31</v>
      </c>
      <c r="P51" s="34">
        <f t="shared" si="12"/>
        <v>16750</v>
      </c>
      <c r="Q51" s="35">
        <f t="shared" ref="Q51:Q58" si="15">G51+M51</f>
        <v>0</v>
      </c>
      <c r="R51" s="36">
        <f t="shared" si="14"/>
        <v>0</v>
      </c>
    </row>
    <row r="52" spans="2:18" ht="15.75">
      <c r="B52" s="48" t="s">
        <v>7</v>
      </c>
      <c r="C52" s="69"/>
      <c r="D52" s="65"/>
      <c r="E52" s="59"/>
      <c r="F52" s="72"/>
      <c r="G52" s="29"/>
      <c r="H52" s="65"/>
      <c r="I52" s="30"/>
      <c r="J52" s="29"/>
      <c r="K52" s="59"/>
      <c r="L52" s="72"/>
      <c r="M52" s="31"/>
      <c r="N52" s="32"/>
      <c r="O52" s="33">
        <f t="shared" si="11"/>
        <v>0</v>
      </c>
      <c r="P52" s="34">
        <f t="shared" si="12"/>
        <v>0</v>
      </c>
      <c r="Q52" s="35">
        <f t="shared" si="15"/>
        <v>0</v>
      </c>
      <c r="R52" s="36">
        <f t="shared" si="14"/>
        <v>0</v>
      </c>
    </row>
    <row r="53" spans="2:18" ht="15.75">
      <c r="B53" s="49" t="s">
        <v>8</v>
      </c>
      <c r="C53" s="69"/>
      <c r="D53" s="65"/>
      <c r="E53" s="59"/>
      <c r="F53" s="72"/>
      <c r="G53" s="29"/>
      <c r="H53" s="65"/>
      <c r="I53" s="30"/>
      <c r="J53" s="29"/>
      <c r="K53" s="59"/>
      <c r="L53" s="72"/>
      <c r="M53" s="31"/>
      <c r="N53" s="32"/>
      <c r="O53" s="33">
        <f t="shared" si="11"/>
        <v>0</v>
      </c>
      <c r="P53" s="34">
        <f t="shared" si="12"/>
        <v>0</v>
      </c>
      <c r="Q53" s="35">
        <f t="shared" si="15"/>
        <v>0</v>
      </c>
      <c r="R53" s="36">
        <f t="shared" si="14"/>
        <v>0</v>
      </c>
    </row>
    <row r="54" spans="2:18" ht="15.75">
      <c r="B54" s="48" t="s">
        <v>9</v>
      </c>
      <c r="C54" s="69"/>
      <c r="D54" s="65"/>
      <c r="E54" s="59"/>
      <c r="F54" s="72"/>
      <c r="G54" s="29"/>
      <c r="H54" s="65"/>
      <c r="I54" s="30"/>
      <c r="J54" s="29"/>
      <c r="K54" s="59"/>
      <c r="L54" s="72"/>
      <c r="M54" s="29"/>
      <c r="N54" s="37"/>
      <c r="O54" s="33">
        <f t="shared" si="11"/>
        <v>0</v>
      </c>
      <c r="P54" s="34">
        <f t="shared" si="12"/>
        <v>0</v>
      </c>
      <c r="Q54" s="35">
        <f t="shared" si="15"/>
        <v>0</v>
      </c>
      <c r="R54" s="36">
        <f t="shared" si="14"/>
        <v>0</v>
      </c>
    </row>
    <row r="55" spans="2:18" ht="15.75">
      <c r="B55" s="48" t="s">
        <v>10</v>
      </c>
      <c r="C55" s="69"/>
      <c r="D55" s="65"/>
      <c r="E55" s="59"/>
      <c r="F55" s="72"/>
      <c r="G55" s="29"/>
      <c r="H55" s="65"/>
      <c r="I55" s="30"/>
      <c r="J55" s="29"/>
      <c r="K55" s="59"/>
      <c r="L55" s="72"/>
      <c r="M55" s="29"/>
      <c r="N55" s="32"/>
      <c r="O55" s="33">
        <f t="shared" si="11"/>
        <v>0</v>
      </c>
      <c r="P55" s="34">
        <f t="shared" si="12"/>
        <v>0</v>
      </c>
      <c r="Q55" s="35">
        <f t="shared" si="15"/>
        <v>0</v>
      </c>
      <c r="R55" s="36">
        <f t="shared" si="14"/>
        <v>0</v>
      </c>
    </row>
    <row r="56" spans="2:18" ht="15.75">
      <c r="B56" s="48" t="s">
        <v>11</v>
      </c>
      <c r="C56" s="69"/>
      <c r="D56" s="73"/>
      <c r="E56" s="59"/>
      <c r="F56" s="72"/>
      <c r="G56" s="31"/>
      <c r="H56" s="73"/>
      <c r="I56" s="38"/>
      <c r="J56" s="31"/>
      <c r="K56" s="59"/>
      <c r="L56" s="72"/>
      <c r="M56" s="31"/>
      <c r="N56" s="32"/>
      <c r="O56" s="33">
        <f t="shared" si="11"/>
        <v>0</v>
      </c>
      <c r="P56" s="34">
        <f t="shared" si="12"/>
        <v>0</v>
      </c>
      <c r="Q56" s="35">
        <f t="shared" si="15"/>
        <v>0</v>
      </c>
      <c r="R56" s="36">
        <f t="shared" si="14"/>
        <v>0</v>
      </c>
    </row>
    <row r="57" spans="2:18" ht="15.75">
      <c r="B57" s="48" t="s">
        <v>12</v>
      </c>
      <c r="C57" s="69"/>
      <c r="D57" s="65"/>
      <c r="E57" s="59"/>
      <c r="F57" s="72"/>
      <c r="G57" s="29"/>
      <c r="H57" s="65"/>
      <c r="I57" s="38"/>
      <c r="J57" s="31"/>
      <c r="K57" s="59"/>
      <c r="L57" s="72"/>
      <c r="M57" s="29"/>
      <c r="N57" s="37"/>
      <c r="O57" s="33">
        <f t="shared" si="11"/>
        <v>0</v>
      </c>
      <c r="P57" s="34">
        <f t="shared" si="12"/>
        <v>0</v>
      </c>
      <c r="Q57" s="35">
        <f t="shared" si="15"/>
        <v>0</v>
      </c>
      <c r="R57" s="36">
        <f t="shared" si="14"/>
        <v>0</v>
      </c>
    </row>
    <row r="58" spans="2:18" ht="16.5" thickBot="1">
      <c r="B58" s="50" t="s">
        <v>13</v>
      </c>
      <c r="C58" s="70"/>
      <c r="D58" s="74"/>
      <c r="E58" s="60"/>
      <c r="F58" s="75"/>
      <c r="G58" s="39"/>
      <c r="H58" s="74"/>
      <c r="I58" s="40"/>
      <c r="J58" s="39"/>
      <c r="K58" s="60"/>
      <c r="L58" s="75"/>
      <c r="M58" s="41"/>
      <c r="N58" s="42"/>
      <c r="O58" s="43">
        <f t="shared" si="11"/>
        <v>0</v>
      </c>
      <c r="P58" s="44">
        <f t="shared" si="12"/>
        <v>0</v>
      </c>
      <c r="Q58" s="45">
        <f t="shared" si="15"/>
        <v>0</v>
      </c>
      <c r="R58" s="46">
        <f t="shared" si="14"/>
        <v>0</v>
      </c>
    </row>
    <row r="59" spans="2:18" s="67" customFormat="1" ht="15.75" thickBot="1">
      <c r="B59" s="55" t="s">
        <v>14</v>
      </c>
      <c r="C59" s="16" t="s">
        <v>24</v>
      </c>
      <c r="D59" s="20">
        <f>SUM(D47:D58)</f>
        <v>0</v>
      </c>
      <c r="E59" s="18"/>
      <c r="F59" s="20"/>
      <c r="G59" s="17">
        <f>SUM(G47:G58)</f>
        <v>0</v>
      </c>
      <c r="H59" s="17">
        <f>SUM(H47:H58)</f>
        <v>0</v>
      </c>
      <c r="I59" s="18" t="s">
        <v>24</v>
      </c>
      <c r="J59" s="61">
        <f>SUM(J47:J58)</f>
        <v>83750</v>
      </c>
      <c r="K59" s="18">
        <f t="shared" ref="K59:L59" si="16">SUM(K47:K58)</f>
        <v>120</v>
      </c>
      <c r="L59" s="20">
        <f t="shared" si="16"/>
        <v>67000</v>
      </c>
      <c r="M59" s="17">
        <f>SUM(M47:M58)</f>
        <v>0</v>
      </c>
      <c r="N59" s="19">
        <f>SUM(N47:N58)</f>
        <v>0</v>
      </c>
      <c r="O59" s="16" t="s">
        <v>24</v>
      </c>
      <c r="P59" s="20">
        <f>SUM(P47:P58)</f>
        <v>83750</v>
      </c>
      <c r="Q59" s="17">
        <f>SUM(Q47:Q58)</f>
        <v>0</v>
      </c>
      <c r="R59" s="19">
        <f>SUM(R47:R58)</f>
        <v>0</v>
      </c>
    </row>
    <row r="60" spans="2:18">
      <c r="B60" s="11"/>
      <c r="C60" s="12"/>
      <c r="D60" s="13"/>
      <c r="E60" s="13"/>
      <c r="F60" s="13"/>
      <c r="G60" s="13"/>
      <c r="H60" s="13"/>
      <c r="I60" s="12"/>
      <c r="J60" s="13"/>
      <c r="K60" s="13"/>
      <c r="L60" s="13"/>
      <c r="M60" s="13"/>
      <c r="N60" s="13"/>
      <c r="O60" s="12"/>
      <c r="P60" s="13"/>
      <c r="Q60" s="13"/>
      <c r="R60" s="13"/>
    </row>
    <row r="61" spans="2:18" ht="30.75" customHeight="1" thickBot="1">
      <c r="B61" s="150" t="s">
        <v>34</v>
      </c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</row>
    <row r="62" spans="2:18" ht="37.5" customHeight="1" thickBot="1">
      <c r="B62" s="66" t="s">
        <v>58</v>
      </c>
      <c r="C62" s="134" t="s">
        <v>44</v>
      </c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6"/>
    </row>
    <row r="63" spans="2:18" ht="15.75" thickBot="1">
      <c r="B63" s="51">
        <v>1</v>
      </c>
      <c r="C63" s="52">
        <v>2</v>
      </c>
      <c r="D63" s="53">
        <v>3</v>
      </c>
      <c r="E63" s="53">
        <v>4</v>
      </c>
      <c r="F63" s="53">
        <v>5</v>
      </c>
      <c r="G63" s="53">
        <v>6</v>
      </c>
      <c r="H63" s="53">
        <v>7</v>
      </c>
      <c r="I63" s="53">
        <v>8</v>
      </c>
      <c r="J63" s="53">
        <v>9</v>
      </c>
      <c r="K63" s="53">
        <v>10</v>
      </c>
      <c r="L63" s="53">
        <v>11</v>
      </c>
      <c r="M63" s="53">
        <v>12</v>
      </c>
      <c r="N63" s="54">
        <v>13</v>
      </c>
      <c r="O63" s="52">
        <v>14</v>
      </c>
      <c r="P63" s="53">
        <v>15</v>
      </c>
      <c r="Q63" s="53">
        <v>16</v>
      </c>
      <c r="R63" s="54">
        <v>17</v>
      </c>
    </row>
    <row r="64" spans="2:18" ht="15.75" customHeight="1" thickBot="1">
      <c r="B64" s="137" t="s">
        <v>1</v>
      </c>
      <c r="C64" s="139" t="s">
        <v>15</v>
      </c>
      <c r="D64" s="141" t="s">
        <v>16</v>
      </c>
      <c r="E64" s="143" t="s">
        <v>38</v>
      </c>
      <c r="F64" s="143" t="s">
        <v>36</v>
      </c>
      <c r="G64" s="141" t="s">
        <v>49</v>
      </c>
      <c r="H64" s="141" t="s">
        <v>22</v>
      </c>
      <c r="I64" s="141" t="s">
        <v>21</v>
      </c>
      <c r="J64" s="141" t="s">
        <v>20</v>
      </c>
      <c r="K64" s="143" t="s">
        <v>30</v>
      </c>
      <c r="L64" s="143" t="s">
        <v>31</v>
      </c>
      <c r="M64" s="141" t="s">
        <v>49</v>
      </c>
      <c r="N64" s="145" t="s">
        <v>22</v>
      </c>
      <c r="O64" s="147" t="s">
        <v>17</v>
      </c>
      <c r="P64" s="148"/>
      <c r="Q64" s="148"/>
      <c r="R64" s="149"/>
    </row>
    <row r="65" spans="2:18" ht="59.25" customHeight="1" thickBot="1">
      <c r="B65" s="138"/>
      <c r="C65" s="140"/>
      <c r="D65" s="142"/>
      <c r="E65" s="144"/>
      <c r="F65" s="144"/>
      <c r="G65" s="142"/>
      <c r="H65" s="142"/>
      <c r="I65" s="142"/>
      <c r="J65" s="142"/>
      <c r="K65" s="144"/>
      <c r="L65" s="144"/>
      <c r="M65" s="142"/>
      <c r="N65" s="146"/>
      <c r="O65" s="80" t="s">
        <v>18</v>
      </c>
      <c r="P65" s="81" t="s">
        <v>19</v>
      </c>
      <c r="Q65" s="82" t="s">
        <v>50</v>
      </c>
      <c r="R65" s="79" t="s">
        <v>23</v>
      </c>
    </row>
    <row r="66" spans="2:18" ht="15.75">
      <c r="B66" s="47" t="s">
        <v>2</v>
      </c>
      <c r="C66" s="22"/>
      <c r="D66" s="64"/>
      <c r="E66" s="58"/>
      <c r="F66" s="71"/>
      <c r="G66" s="21"/>
      <c r="H66" s="64"/>
      <c r="I66" s="22">
        <v>49</v>
      </c>
      <c r="J66" s="29">
        <v>37000</v>
      </c>
      <c r="K66" s="58">
        <v>48</v>
      </c>
      <c r="L66" s="71">
        <v>36790</v>
      </c>
      <c r="M66" s="23"/>
      <c r="N66" s="24"/>
      <c r="O66" s="25">
        <f t="shared" ref="O66:O77" si="17">C66+I66</f>
        <v>49</v>
      </c>
      <c r="P66" s="26">
        <f t="shared" ref="P66:P77" si="18">D66+J66</f>
        <v>37000</v>
      </c>
      <c r="Q66" s="27">
        <f t="shared" ref="Q66:Q68" si="19">G66+M66</f>
        <v>0</v>
      </c>
      <c r="R66" s="28">
        <f t="shared" ref="R66:R77" si="20">H66+N66</f>
        <v>0</v>
      </c>
    </row>
    <row r="67" spans="2:18" ht="15.75">
      <c r="B67" s="48" t="s">
        <v>3</v>
      </c>
      <c r="C67" s="30"/>
      <c r="D67" s="65"/>
      <c r="E67" s="59"/>
      <c r="F67" s="72"/>
      <c r="G67" s="29"/>
      <c r="H67" s="65"/>
      <c r="I67" s="30">
        <v>49</v>
      </c>
      <c r="J67" s="29">
        <v>37000</v>
      </c>
      <c r="K67" s="59">
        <v>48</v>
      </c>
      <c r="L67" s="72">
        <v>37450</v>
      </c>
      <c r="M67" s="31"/>
      <c r="N67" s="32"/>
      <c r="O67" s="33">
        <f t="shared" si="17"/>
        <v>49</v>
      </c>
      <c r="P67" s="34">
        <f t="shared" si="18"/>
        <v>37000</v>
      </c>
      <c r="Q67" s="35">
        <f t="shared" si="19"/>
        <v>0</v>
      </c>
      <c r="R67" s="36">
        <f t="shared" si="20"/>
        <v>0</v>
      </c>
    </row>
    <row r="68" spans="2:18" ht="15.75">
      <c r="B68" s="48" t="s">
        <v>4</v>
      </c>
      <c r="C68" s="69"/>
      <c r="D68" s="65"/>
      <c r="E68" s="59"/>
      <c r="F68" s="72"/>
      <c r="G68" s="29"/>
      <c r="H68" s="65"/>
      <c r="I68" s="30">
        <v>49</v>
      </c>
      <c r="J68" s="29">
        <v>37000</v>
      </c>
      <c r="K68" s="59">
        <v>48</v>
      </c>
      <c r="L68" s="72">
        <v>37450</v>
      </c>
      <c r="M68" s="31"/>
      <c r="N68" s="32"/>
      <c r="O68" s="33">
        <f t="shared" si="17"/>
        <v>49</v>
      </c>
      <c r="P68" s="34">
        <f t="shared" si="18"/>
        <v>37000</v>
      </c>
      <c r="Q68" s="35">
        <f t="shared" si="19"/>
        <v>0</v>
      </c>
      <c r="R68" s="36">
        <f t="shared" si="20"/>
        <v>0</v>
      </c>
    </row>
    <row r="69" spans="2:18" ht="15.75">
      <c r="B69" s="48" t="s">
        <v>5</v>
      </c>
      <c r="C69" s="69"/>
      <c r="D69" s="65"/>
      <c r="E69" s="59"/>
      <c r="F69" s="72"/>
      <c r="G69" s="29"/>
      <c r="H69" s="65"/>
      <c r="I69" s="30">
        <v>49</v>
      </c>
      <c r="J69" s="29">
        <v>37000</v>
      </c>
      <c r="K69" s="59">
        <v>48</v>
      </c>
      <c r="L69" s="72">
        <v>37450</v>
      </c>
      <c r="M69" s="68"/>
      <c r="N69" s="32"/>
      <c r="O69" s="33">
        <f t="shared" si="17"/>
        <v>49</v>
      </c>
      <c r="P69" s="34">
        <f t="shared" si="18"/>
        <v>37000</v>
      </c>
      <c r="Q69" s="35">
        <f>G69+M69</f>
        <v>0</v>
      </c>
      <c r="R69" s="36">
        <f t="shared" si="20"/>
        <v>0</v>
      </c>
    </row>
    <row r="70" spans="2:18" ht="15.75">
      <c r="B70" s="48" t="s">
        <v>6</v>
      </c>
      <c r="C70" s="69"/>
      <c r="D70" s="65"/>
      <c r="E70" s="59"/>
      <c r="F70" s="72"/>
      <c r="G70" s="29"/>
      <c r="H70" s="65"/>
      <c r="I70" s="30">
        <v>49</v>
      </c>
      <c r="J70" s="29">
        <v>37000</v>
      </c>
      <c r="K70" s="59"/>
      <c r="L70" s="72"/>
      <c r="M70" s="31"/>
      <c r="N70" s="32"/>
      <c r="O70" s="33">
        <f t="shared" si="17"/>
        <v>49</v>
      </c>
      <c r="P70" s="34">
        <f t="shared" si="18"/>
        <v>37000</v>
      </c>
      <c r="Q70" s="35">
        <f t="shared" ref="Q70:Q77" si="21">G70+M70</f>
        <v>0</v>
      </c>
      <c r="R70" s="36">
        <f t="shared" si="20"/>
        <v>0</v>
      </c>
    </row>
    <row r="71" spans="2:18" ht="15.75">
      <c r="B71" s="48" t="s">
        <v>7</v>
      </c>
      <c r="C71" s="69"/>
      <c r="D71" s="65"/>
      <c r="E71" s="59"/>
      <c r="F71" s="72"/>
      <c r="G71" s="29"/>
      <c r="H71" s="65"/>
      <c r="I71" s="30"/>
      <c r="J71" s="29"/>
      <c r="K71" s="59"/>
      <c r="L71" s="72"/>
      <c r="M71" s="31"/>
      <c r="N71" s="32"/>
      <c r="O71" s="33">
        <f t="shared" si="17"/>
        <v>0</v>
      </c>
      <c r="P71" s="34">
        <f t="shared" si="18"/>
        <v>0</v>
      </c>
      <c r="Q71" s="35">
        <f t="shared" si="21"/>
        <v>0</v>
      </c>
      <c r="R71" s="36">
        <f t="shared" si="20"/>
        <v>0</v>
      </c>
    </row>
    <row r="72" spans="2:18" ht="15.75">
      <c r="B72" s="49" t="s">
        <v>8</v>
      </c>
      <c r="C72" s="69"/>
      <c r="D72" s="65"/>
      <c r="E72" s="59"/>
      <c r="F72" s="72"/>
      <c r="G72" s="29"/>
      <c r="H72" s="65"/>
      <c r="I72" s="30"/>
      <c r="J72" s="29"/>
      <c r="K72" s="59"/>
      <c r="L72" s="72"/>
      <c r="M72" s="31"/>
      <c r="N72" s="32"/>
      <c r="O72" s="33">
        <f t="shared" si="17"/>
        <v>0</v>
      </c>
      <c r="P72" s="34">
        <f t="shared" si="18"/>
        <v>0</v>
      </c>
      <c r="Q72" s="35">
        <f t="shared" si="21"/>
        <v>0</v>
      </c>
      <c r="R72" s="36">
        <f t="shared" si="20"/>
        <v>0</v>
      </c>
    </row>
    <row r="73" spans="2:18" ht="15.75">
      <c r="B73" s="48" t="s">
        <v>9</v>
      </c>
      <c r="C73" s="69"/>
      <c r="D73" s="65"/>
      <c r="E73" s="59"/>
      <c r="F73" s="72"/>
      <c r="G73" s="29"/>
      <c r="H73" s="65"/>
      <c r="I73" s="30"/>
      <c r="J73" s="29"/>
      <c r="K73" s="59"/>
      <c r="L73" s="72"/>
      <c r="M73" s="29"/>
      <c r="N73" s="37"/>
      <c r="O73" s="33">
        <f t="shared" si="17"/>
        <v>0</v>
      </c>
      <c r="P73" s="34">
        <f t="shared" si="18"/>
        <v>0</v>
      </c>
      <c r="Q73" s="35">
        <f t="shared" si="21"/>
        <v>0</v>
      </c>
      <c r="R73" s="36">
        <f t="shared" si="20"/>
        <v>0</v>
      </c>
    </row>
    <row r="74" spans="2:18" ht="15.75">
      <c r="B74" s="48" t="s">
        <v>10</v>
      </c>
      <c r="C74" s="69"/>
      <c r="D74" s="65"/>
      <c r="E74" s="59"/>
      <c r="F74" s="72"/>
      <c r="G74" s="29"/>
      <c r="H74" s="65"/>
      <c r="I74" s="30"/>
      <c r="J74" s="29"/>
      <c r="K74" s="59"/>
      <c r="L74" s="72"/>
      <c r="M74" s="29"/>
      <c r="N74" s="32"/>
      <c r="O74" s="33">
        <f t="shared" si="17"/>
        <v>0</v>
      </c>
      <c r="P74" s="34">
        <f t="shared" si="18"/>
        <v>0</v>
      </c>
      <c r="Q74" s="35">
        <f t="shared" si="21"/>
        <v>0</v>
      </c>
      <c r="R74" s="36">
        <f t="shared" si="20"/>
        <v>0</v>
      </c>
    </row>
    <row r="75" spans="2:18" ht="15.75">
      <c r="B75" s="48" t="s">
        <v>11</v>
      </c>
      <c r="C75" s="69"/>
      <c r="D75" s="73"/>
      <c r="E75" s="59"/>
      <c r="F75" s="72"/>
      <c r="G75" s="31"/>
      <c r="H75" s="73"/>
      <c r="I75" s="38"/>
      <c r="J75" s="31"/>
      <c r="K75" s="59"/>
      <c r="L75" s="72"/>
      <c r="M75" s="31"/>
      <c r="N75" s="32"/>
      <c r="O75" s="33">
        <f t="shared" si="17"/>
        <v>0</v>
      </c>
      <c r="P75" s="34">
        <f t="shared" si="18"/>
        <v>0</v>
      </c>
      <c r="Q75" s="35">
        <f t="shared" si="21"/>
        <v>0</v>
      </c>
      <c r="R75" s="36">
        <f t="shared" si="20"/>
        <v>0</v>
      </c>
    </row>
    <row r="76" spans="2:18" ht="15.75">
      <c r="B76" s="48" t="s">
        <v>12</v>
      </c>
      <c r="C76" s="69"/>
      <c r="D76" s="65"/>
      <c r="E76" s="59"/>
      <c r="F76" s="72"/>
      <c r="G76" s="29"/>
      <c r="H76" s="65"/>
      <c r="I76" s="38"/>
      <c r="J76" s="31"/>
      <c r="K76" s="59"/>
      <c r="L76" s="72"/>
      <c r="M76" s="29"/>
      <c r="N76" s="37"/>
      <c r="O76" s="33">
        <f t="shared" si="17"/>
        <v>0</v>
      </c>
      <c r="P76" s="34">
        <f t="shared" si="18"/>
        <v>0</v>
      </c>
      <c r="Q76" s="35">
        <f t="shared" si="21"/>
        <v>0</v>
      </c>
      <c r="R76" s="36">
        <f t="shared" si="20"/>
        <v>0</v>
      </c>
    </row>
    <row r="77" spans="2:18" ht="16.5" thickBot="1">
      <c r="B77" s="50" t="s">
        <v>13</v>
      </c>
      <c r="C77" s="70"/>
      <c r="D77" s="74"/>
      <c r="E77" s="60"/>
      <c r="F77" s="75"/>
      <c r="G77" s="39"/>
      <c r="H77" s="74"/>
      <c r="I77" s="40"/>
      <c r="J77" s="39"/>
      <c r="K77" s="60"/>
      <c r="L77" s="75"/>
      <c r="M77" s="41"/>
      <c r="N77" s="42"/>
      <c r="O77" s="43">
        <f t="shared" si="17"/>
        <v>0</v>
      </c>
      <c r="P77" s="44">
        <f t="shared" si="18"/>
        <v>0</v>
      </c>
      <c r="Q77" s="45">
        <f t="shared" si="21"/>
        <v>0</v>
      </c>
      <c r="R77" s="46">
        <f t="shared" si="20"/>
        <v>0</v>
      </c>
    </row>
    <row r="78" spans="2:18" ht="15.75" thickBot="1">
      <c r="B78" s="55" t="s">
        <v>14</v>
      </c>
      <c r="C78" s="16" t="s">
        <v>24</v>
      </c>
      <c r="D78" s="20">
        <f>SUM(D66:D77)</f>
        <v>0</v>
      </c>
      <c r="E78" s="18">
        <f t="shared" ref="E78:F78" si="22">SUM(E66:E77)</f>
        <v>0</v>
      </c>
      <c r="F78" s="20">
        <f t="shared" si="22"/>
        <v>0</v>
      </c>
      <c r="G78" s="17">
        <f>SUM(G66:G77)</f>
        <v>0</v>
      </c>
      <c r="H78" s="17">
        <f>SUM(H66:H77)</f>
        <v>0</v>
      </c>
      <c r="I78" s="18" t="s">
        <v>24</v>
      </c>
      <c r="J78" s="61">
        <f>SUM(J66:J77)</f>
        <v>185000</v>
      </c>
      <c r="K78" s="18">
        <f t="shared" ref="K78:L78" si="23">SUM(K66:K77)</f>
        <v>192</v>
      </c>
      <c r="L78" s="20">
        <f t="shared" si="23"/>
        <v>149140</v>
      </c>
      <c r="M78" s="17">
        <f>SUM(M66:M77)</f>
        <v>0</v>
      </c>
      <c r="N78" s="19">
        <f>SUM(N66:N77)</f>
        <v>0</v>
      </c>
      <c r="O78" s="16" t="s">
        <v>24</v>
      </c>
      <c r="P78" s="20">
        <f>SUM(P66:P77)</f>
        <v>185000</v>
      </c>
      <c r="Q78" s="17">
        <f>SUM(Q66:Q77)</f>
        <v>0</v>
      </c>
      <c r="R78" s="19">
        <f>SUM(R66:R77)</f>
        <v>0</v>
      </c>
    </row>
    <row r="79" spans="2:18" ht="15.75" customHeight="1" thickBot="1"/>
    <row r="80" spans="2:18" ht="51.75" customHeight="1" thickBot="1">
      <c r="B80" s="66" t="s">
        <v>55</v>
      </c>
      <c r="C80" s="134" t="s">
        <v>60</v>
      </c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6"/>
    </row>
    <row r="81" spans="2:18" ht="15.75" thickBot="1">
      <c r="B81" s="51">
        <v>1</v>
      </c>
      <c r="C81" s="52">
        <v>2</v>
      </c>
      <c r="D81" s="53">
        <v>3</v>
      </c>
      <c r="E81" s="53">
        <v>4</v>
      </c>
      <c r="F81" s="53">
        <v>5</v>
      </c>
      <c r="G81" s="53">
        <v>6</v>
      </c>
      <c r="H81" s="53">
        <v>7</v>
      </c>
      <c r="I81" s="53">
        <v>8</v>
      </c>
      <c r="J81" s="53">
        <v>9</v>
      </c>
      <c r="K81" s="53">
        <v>10</v>
      </c>
      <c r="L81" s="53">
        <v>11</v>
      </c>
      <c r="M81" s="53">
        <v>12</v>
      </c>
      <c r="N81" s="54">
        <v>13</v>
      </c>
      <c r="O81" s="52">
        <v>14</v>
      </c>
      <c r="P81" s="53">
        <v>15</v>
      </c>
      <c r="Q81" s="53">
        <v>16</v>
      </c>
      <c r="R81" s="54">
        <v>17</v>
      </c>
    </row>
    <row r="82" spans="2:18" ht="15.75" customHeight="1" thickBot="1">
      <c r="B82" s="137" t="s">
        <v>1</v>
      </c>
      <c r="C82" s="139" t="s">
        <v>15</v>
      </c>
      <c r="D82" s="141" t="s">
        <v>16</v>
      </c>
      <c r="E82" s="143" t="s">
        <v>38</v>
      </c>
      <c r="F82" s="143" t="s">
        <v>36</v>
      </c>
      <c r="G82" s="141" t="s">
        <v>49</v>
      </c>
      <c r="H82" s="141" t="s">
        <v>22</v>
      </c>
      <c r="I82" s="141" t="s">
        <v>21</v>
      </c>
      <c r="J82" s="141" t="s">
        <v>20</v>
      </c>
      <c r="K82" s="143" t="s">
        <v>30</v>
      </c>
      <c r="L82" s="143" t="s">
        <v>31</v>
      </c>
      <c r="M82" s="141" t="s">
        <v>49</v>
      </c>
      <c r="N82" s="145" t="s">
        <v>22</v>
      </c>
      <c r="O82" s="147" t="s">
        <v>17</v>
      </c>
      <c r="P82" s="148"/>
      <c r="Q82" s="148"/>
      <c r="R82" s="149"/>
    </row>
    <row r="83" spans="2:18" ht="52.5" customHeight="1" thickBot="1">
      <c r="B83" s="138"/>
      <c r="C83" s="140"/>
      <c r="D83" s="142"/>
      <c r="E83" s="144"/>
      <c r="F83" s="144"/>
      <c r="G83" s="142"/>
      <c r="H83" s="142"/>
      <c r="I83" s="142"/>
      <c r="J83" s="142"/>
      <c r="K83" s="144"/>
      <c r="L83" s="144"/>
      <c r="M83" s="142"/>
      <c r="N83" s="146"/>
      <c r="O83" s="80" t="s">
        <v>18</v>
      </c>
      <c r="P83" s="81" t="s">
        <v>19</v>
      </c>
      <c r="Q83" s="82" t="s">
        <v>50</v>
      </c>
      <c r="R83" s="79" t="s">
        <v>23</v>
      </c>
    </row>
    <row r="84" spans="2:18" ht="15.75">
      <c r="B84" s="47" t="s">
        <v>2</v>
      </c>
      <c r="C84" s="22"/>
      <c r="D84" s="64"/>
      <c r="E84" s="58"/>
      <c r="F84" s="71"/>
      <c r="G84" s="21"/>
      <c r="H84" s="64"/>
      <c r="I84" s="22">
        <v>5</v>
      </c>
      <c r="J84" s="21">
        <v>5200</v>
      </c>
      <c r="K84" s="58">
        <v>5</v>
      </c>
      <c r="L84" s="71">
        <v>5200</v>
      </c>
      <c r="M84" s="23"/>
      <c r="N84" s="24"/>
      <c r="O84" s="25">
        <f t="shared" ref="O84:O95" si="24">C84+I84</f>
        <v>5</v>
      </c>
      <c r="P84" s="26">
        <f t="shared" ref="P84:P95" si="25">D84+J84</f>
        <v>5200</v>
      </c>
      <c r="Q84" s="27">
        <f t="shared" ref="Q84:Q86" si="26">G84+M84</f>
        <v>0</v>
      </c>
      <c r="R84" s="28">
        <f t="shared" ref="R84:R95" si="27">H84+N84</f>
        <v>0</v>
      </c>
    </row>
    <row r="85" spans="2:18" ht="15.75">
      <c r="B85" s="48" t="s">
        <v>3</v>
      </c>
      <c r="C85" s="30"/>
      <c r="D85" s="65"/>
      <c r="E85" s="59"/>
      <c r="F85" s="72"/>
      <c r="G85" s="29"/>
      <c r="H85" s="65"/>
      <c r="I85" s="30">
        <v>5</v>
      </c>
      <c r="J85" s="29">
        <v>5200</v>
      </c>
      <c r="K85" s="59">
        <v>5</v>
      </c>
      <c r="L85" s="72">
        <v>5200</v>
      </c>
      <c r="M85" s="31"/>
      <c r="N85" s="32"/>
      <c r="O85" s="33">
        <f t="shared" si="24"/>
        <v>5</v>
      </c>
      <c r="P85" s="34">
        <f t="shared" si="25"/>
        <v>5200</v>
      </c>
      <c r="Q85" s="35">
        <f t="shared" si="26"/>
        <v>0</v>
      </c>
      <c r="R85" s="36">
        <f t="shared" si="27"/>
        <v>0</v>
      </c>
    </row>
    <row r="86" spans="2:18" ht="15.75">
      <c r="B86" s="48" t="s">
        <v>4</v>
      </c>
      <c r="C86" s="69"/>
      <c r="D86" s="65"/>
      <c r="E86" s="59"/>
      <c r="F86" s="72"/>
      <c r="G86" s="29"/>
      <c r="H86" s="65"/>
      <c r="I86" s="69">
        <v>5</v>
      </c>
      <c r="J86" s="29">
        <v>5200</v>
      </c>
      <c r="K86" s="59">
        <v>5</v>
      </c>
      <c r="L86" s="72">
        <v>5200</v>
      </c>
      <c r="M86" s="31"/>
      <c r="N86" s="32"/>
      <c r="O86" s="33">
        <f t="shared" si="24"/>
        <v>5</v>
      </c>
      <c r="P86" s="34">
        <f t="shared" si="25"/>
        <v>5200</v>
      </c>
      <c r="Q86" s="35">
        <f t="shared" si="26"/>
        <v>0</v>
      </c>
      <c r="R86" s="36">
        <f t="shared" si="27"/>
        <v>0</v>
      </c>
    </row>
    <row r="87" spans="2:18" ht="15.75">
      <c r="B87" s="48" t="s">
        <v>5</v>
      </c>
      <c r="C87" s="69"/>
      <c r="D87" s="65"/>
      <c r="E87" s="59"/>
      <c r="F87" s="72"/>
      <c r="G87" s="29"/>
      <c r="H87" s="65"/>
      <c r="I87" s="69">
        <v>5</v>
      </c>
      <c r="J87" s="29">
        <v>5200</v>
      </c>
      <c r="K87" s="59">
        <v>5</v>
      </c>
      <c r="L87" s="72">
        <v>5200</v>
      </c>
      <c r="M87" s="68"/>
      <c r="N87" s="32"/>
      <c r="O87" s="33">
        <f t="shared" si="24"/>
        <v>5</v>
      </c>
      <c r="P87" s="34">
        <f t="shared" si="25"/>
        <v>5200</v>
      </c>
      <c r="Q87" s="35">
        <f>G87+M87</f>
        <v>0</v>
      </c>
      <c r="R87" s="36">
        <f t="shared" si="27"/>
        <v>0</v>
      </c>
    </row>
    <row r="88" spans="2:18" ht="15.75">
      <c r="B88" s="48" t="s">
        <v>6</v>
      </c>
      <c r="C88" s="69"/>
      <c r="D88" s="65"/>
      <c r="E88" s="59"/>
      <c r="F88" s="72"/>
      <c r="G88" s="29"/>
      <c r="H88" s="65"/>
      <c r="I88" s="69">
        <v>5</v>
      </c>
      <c r="J88" s="29">
        <v>5200</v>
      </c>
      <c r="K88" s="59"/>
      <c r="L88" s="72"/>
      <c r="M88" s="31"/>
      <c r="N88" s="32"/>
      <c r="O88" s="33">
        <f t="shared" si="24"/>
        <v>5</v>
      </c>
      <c r="P88" s="34">
        <f t="shared" si="25"/>
        <v>5200</v>
      </c>
      <c r="Q88" s="35">
        <f t="shared" ref="Q88:Q95" si="28">G88+M88</f>
        <v>0</v>
      </c>
      <c r="R88" s="36">
        <f t="shared" si="27"/>
        <v>0</v>
      </c>
    </row>
    <row r="89" spans="2:18" ht="15.75">
      <c r="B89" s="48" t="s">
        <v>7</v>
      </c>
      <c r="C89" s="69"/>
      <c r="D89" s="65"/>
      <c r="E89" s="59"/>
      <c r="F89" s="72"/>
      <c r="G89" s="29"/>
      <c r="H89" s="65"/>
      <c r="I89" s="69"/>
      <c r="J89" s="29"/>
      <c r="K89" s="59"/>
      <c r="L89" s="72"/>
      <c r="M89" s="31"/>
      <c r="N89" s="32"/>
      <c r="O89" s="33">
        <f t="shared" si="24"/>
        <v>0</v>
      </c>
      <c r="P89" s="34">
        <f t="shared" si="25"/>
        <v>0</v>
      </c>
      <c r="Q89" s="35">
        <f t="shared" si="28"/>
        <v>0</v>
      </c>
      <c r="R89" s="36">
        <f t="shared" si="27"/>
        <v>0</v>
      </c>
    </row>
    <row r="90" spans="2:18" ht="15.75">
      <c r="B90" s="49" t="s">
        <v>8</v>
      </c>
      <c r="C90" s="69"/>
      <c r="D90" s="65"/>
      <c r="E90" s="59"/>
      <c r="F90" s="72"/>
      <c r="G90" s="29"/>
      <c r="H90" s="65"/>
      <c r="I90" s="69"/>
      <c r="J90" s="29"/>
      <c r="K90" s="59"/>
      <c r="L90" s="72"/>
      <c r="M90" s="31"/>
      <c r="N90" s="32"/>
      <c r="O90" s="33">
        <f t="shared" si="24"/>
        <v>0</v>
      </c>
      <c r="P90" s="34">
        <f t="shared" si="25"/>
        <v>0</v>
      </c>
      <c r="Q90" s="35">
        <f t="shared" si="28"/>
        <v>0</v>
      </c>
      <c r="R90" s="36">
        <f t="shared" si="27"/>
        <v>0</v>
      </c>
    </row>
    <row r="91" spans="2:18" ht="15.75">
      <c r="B91" s="48" t="s">
        <v>9</v>
      </c>
      <c r="C91" s="69"/>
      <c r="D91" s="65"/>
      <c r="E91" s="59"/>
      <c r="F91" s="72"/>
      <c r="G91" s="29"/>
      <c r="H91" s="65"/>
      <c r="I91" s="69"/>
      <c r="J91" s="29"/>
      <c r="K91" s="59"/>
      <c r="L91" s="72"/>
      <c r="M91" s="29"/>
      <c r="N91" s="37"/>
      <c r="O91" s="33">
        <f t="shared" si="24"/>
        <v>0</v>
      </c>
      <c r="P91" s="34">
        <f t="shared" si="25"/>
        <v>0</v>
      </c>
      <c r="Q91" s="35">
        <f t="shared" si="28"/>
        <v>0</v>
      </c>
      <c r="R91" s="36">
        <f t="shared" si="27"/>
        <v>0</v>
      </c>
    </row>
    <row r="92" spans="2:18" ht="15.75">
      <c r="B92" s="48" t="s">
        <v>10</v>
      </c>
      <c r="C92" s="69"/>
      <c r="D92" s="65"/>
      <c r="E92" s="59"/>
      <c r="F92" s="72"/>
      <c r="G92" s="29"/>
      <c r="H92" s="65"/>
      <c r="I92" s="69"/>
      <c r="J92" s="29"/>
      <c r="K92" s="59"/>
      <c r="L92" s="72"/>
      <c r="M92" s="29"/>
      <c r="N92" s="32"/>
      <c r="O92" s="33">
        <f t="shared" si="24"/>
        <v>0</v>
      </c>
      <c r="P92" s="34">
        <f t="shared" si="25"/>
        <v>0</v>
      </c>
      <c r="Q92" s="35">
        <f t="shared" si="28"/>
        <v>0</v>
      </c>
      <c r="R92" s="36">
        <f t="shared" si="27"/>
        <v>0</v>
      </c>
    </row>
    <row r="93" spans="2:18" ht="15.75">
      <c r="B93" s="48" t="s">
        <v>11</v>
      </c>
      <c r="C93" s="69"/>
      <c r="D93" s="73"/>
      <c r="E93" s="59"/>
      <c r="F93" s="72"/>
      <c r="G93" s="31"/>
      <c r="H93" s="73"/>
      <c r="I93" s="69"/>
      <c r="J93" s="31"/>
      <c r="K93" s="59"/>
      <c r="L93" s="72"/>
      <c r="M93" s="31"/>
      <c r="N93" s="32"/>
      <c r="O93" s="33">
        <f t="shared" si="24"/>
        <v>0</v>
      </c>
      <c r="P93" s="34">
        <f t="shared" si="25"/>
        <v>0</v>
      </c>
      <c r="Q93" s="35">
        <f t="shared" si="28"/>
        <v>0</v>
      </c>
      <c r="R93" s="36">
        <f t="shared" si="27"/>
        <v>0</v>
      </c>
    </row>
    <row r="94" spans="2:18" ht="15.75">
      <c r="B94" s="48" t="s">
        <v>12</v>
      </c>
      <c r="C94" s="69"/>
      <c r="D94" s="65"/>
      <c r="E94" s="59"/>
      <c r="F94" s="72"/>
      <c r="G94" s="29"/>
      <c r="H94" s="65"/>
      <c r="I94" s="69"/>
      <c r="J94" s="31"/>
      <c r="K94" s="59"/>
      <c r="L94" s="72"/>
      <c r="M94" s="29"/>
      <c r="N94" s="37"/>
      <c r="O94" s="33">
        <f t="shared" si="24"/>
        <v>0</v>
      </c>
      <c r="P94" s="34">
        <f t="shared" si="25"/>
        <v>0</v>
      </c>
      <c r="Q94" s="35">
        <f t="shared" si="28"/>
        <v>0</v>
      </c>
      <c r="R94" s="36">
        <f t="shared" si="27"/>
        <v>0</v>
      </c>
    </row>
    <row r="95" spans="2:18" ht="16.5" thickBot="1">
      <c r="B95" s="50" t="s">
        <v>13</v>
      </c>
      <c r="C95" s="70"/>
      <c r="D95" s="74"/>
      <c r="E95" s="60"/>
      <c r="F95" s="75"/>
      <c r="G95" s="39"/>
      <c r="H95" s="74"/>
      <c r="I95" s="70"/>
      <c r="J95" s="39"/>
      <c r="K95" s="60"/>
      <c r="L95" s="75"/>
      <c r="M95" s="41"/>
      <c r="N95" s="42"/>
      <c r="O95" s="43">
        <f t="shared" si="24"/>
        <v>0</v>
      </c>
      <c r="P95" s="44">
        <f t="shared" si="25"/>
        <v>0</v>
      </c>
      <c r="Q95" s="45">
        <f t="shared" si="28"/>
        <v>0</v>
      </c>
      <c r="R95" s="46">
        <f t="shared" si="27"/>
        <v>0</v>
      </c>
    </row>
    <row r="96" spans="2:18" ht="15.75" thickBot="1">
      <c r="B96" s="55" t="s">
        <v>14</v>
      </c>
      <c r="C96" s="16" t="s">
        <v>24</v>
      </c>
      <c r="D96" s="20">
        <f>SUM(D84:D95)</f>
        <v>0</v>
      </c>
      <c r="E96" s="18">
        <f t="shared" ref="E96:F96" si="29">SUM(E84:E95)</f>
        <v>0</v>
      </c>
      <c r="F96" s="20">
        <f t="shared" si="29"/>
        <v>0</v>
      </c>
      <c r="G96" s="17">
        <f>SUM(G84:G95)</f>
        <v>0</v>
      </c>
      <c r="H96" s="17">
        <f>SUM(H84:H95)</f>
        <v>0</v>
      </c>
      <c r="I96" s="18" t="s">
        <v>24</v>
      </c>
      <c r="J96" s="61">
        <f>SUM(J84:J95)</f>
        <v>26000</v>
      </c>
      <c r="K96" s="18">
        <f t="shared" ref="K96:L96" si="30">SUM(K84:K95)</f>
        <v>20</v>
      </c>
      <c r="L96" s="20">
        <f t="shared" si="30"/>
        <v>20800</v>
      </c>
      <c r="M96" s="17">
        <f>SUM(M84:M95)</f>
        <v>0</v>
      </c>
      <c r="N96" s="19">
        <f>SUM(N84:N95)</f>
        <v>0</v>
      </c>
      <c r="O96" s="16" t="s">
        <v>24</v>
      </c>
      <c r="P96" s="20">
        <f>SUM(P84:P95)</f>
        <v>26000</v>
      </c>
      <c r="Q96" s="17">
        <f>SUM(Q84:Q95)</f>
        <v>0</v>
      </c>
      <c r="R96" s="19">
        <f>SUM(R84:R95)</f>
        <v>0</v>
      </c>
    </row>
    <row r="97" spans="2:18" ht="15.75" thickBot="1"/>
    <row r="98" spans="2:18" ht="40.5" customHeight="1" thickBot="1">
      <c r="B98" s="66" t="s">
        <v>62</v>
      </c>
      <c r="C98" s="134" t="s">
        <v>61</v>
      </c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6"/>
    </row>
    <row r="99" spans="2:18" ht="15.75" thickBot="1">
      <c r="B99" s="51">
        <v>1</v>
      </c>
      <c r="C99" s="52">
        <v>2</v>
      </c>
      <c r="D99" s="53">
        <v>3</v>
      </c>
      <c r="E99" s="53">
        <v>4</v>
      </c>
      <c r="F99" s="53">
        <v>5</v>
      </c>
      <c r="G99" s="53">
        <v>6</v>
      </c>
      <c r="H99" s="53">
        <v>7</v>
      </c>
      <c r="I99" s="53">
        <v>8</v>
      </c>
      <c r="J99" s="53">
        <v>9</v>
      </c>
      <c r="K99" s="53">
        <v>10</v>
      </c>
      <c r="L99" s="53">
        <v>11</v>
      </c>
      <c r="M99" s="53">
        <v>12</v>
      </c>
      <c r="N99" s="54">
        <v>13</v>
      </c>
      <c r="O99" s="52">
        <v>14</v>
      </c>
      <c r="P99" s="53">
        <v>15</v>
      </c>
      <c r="Q99" s="53">
        <v>16</v>
      </c>
      <c r="R99" s="54">
        <v>17</v>
      </c>
    </row>
    <row r="100" spans="2:18" ht="15.75" thickBot="1">
      <c r="B100" s="137" t="s">
        <v>1</v>
      </c>
      <c r="C100" s="139" t="s">
        <v>15</v>
      </c>
      <c r="D100" s="141" t="s">
        <v>16</v>
      </c>
      <c r="E100" s="143" t="s">
        <v>38</v>
      </c>
      <c r="F100" s="143" t="s">
        <v>36</v>
      </c>
      <c r="G100" s="141" t="s">
        <v>49</v>
      </c>
      <c r="H100" s="141" t="s">
        <v>22</v>
      </c>
      <c r="I100" s="141" t="s">
        <v>21</v>
      </c>
      <c r="J100" s="141" t="s">
        <v>20</v>
      </c>
      <c r="K100" s="143" t="s">
        <v>30</v>
      </c>
      <c r="L100" s="143" t="s">
        <v>31</v>
      </c>
      <c r="M100" s="141" t="s">
        <v>49</v>
      </c>
      <c r="N100" s="145" t="s">
        <v>22</v>
      </c>
      <c r="O100" s="147" t="s">
        <v>17</v>
      </c>
      <c r="P100" s="148"/>
      <c r="Q100" s="148"/>
      <c r="R100" s="149"/>
    </row>
    <row r="101" spans="2:18" ht="69.75" customHeight="1" thickBot="1">
      <c r="B101" s="138"/>
      <c r="C101" s="140"/>
      <c r="D101" s="142"/>
      <c r="E101" s="144"/>
      <c r="F101" s="144"/>
      <c r="G101" s="142"/>
      <c r="H101" s="142"/>
      <c r="I101" s="142"/>
      <c r="J101" s="142"/>
      <c r="K101" s="144"/>
      <c r="L101" s="144"/>
      <c r="M101" s="142"/>
      <c r="N101" s="146"/>
      <c r="O101" s="90" t="s">
        <v>18</v>
      </c>
      <c r="P101" s="91" t="s">
        <v>19</v>
      </c>
      <c r="Q101" s="91" t="s">
        <v>50</v>
      </c>
      <c r="R101" s="89" t="s">
        <v>23</v>
      </c>
    </row>
    <row r="102" spans="2:18" ht="15.75">
      <c r="B102" s="47" t="s">
        <v>2</v>
      </c>
      <c r="C102" s="22"/>
      <c r="D102" s="64"/>
      <c r="E102" s="58"/>
      <c r="F102" s="71"/>
      <c r="G102" s="21"/>
      <c r="H102" s="64"/>
      <c r="I102" s="22">
        <v>12</v>
      </c>
      <c r="J102" s="21">
        <v>10000</v>
      </c>
      <c r="K102" s="58">
        <v>2</v>
      </c>
      <c r="L102" s="71">
        <v>3000</v>
      </c>
      <c r="M102" s="23"/>
      <c r="N102" s="24"/>
      <c r="O102" s="25">
        <f t="shared" ref="O102:O113" si="31">C102+I102</f>
        <v>12</v>
      </c>
      <c r="P102" s="26">
        <f t="shared" ref="P102:P113" si="32">D102+J102</f>
        <v>10000</v>
      </c>
      <c r="Q102" s="27">
        <f t="shared" ref="Q102:Q104" si="33">G102+M102</f>
        <v>0</v>
      </c>
      <c r="R102" s="28">
        <f t="shared" ref="R102:R113" si="34">H102+N102</f>
        <v>0</v>
      </c>
    </row>
    <row r="103" spans="2:18" ht="15.75">
      <c r="B103" s="48" t="s">
        <v>3</v>
      </c>
      <c r="C103" s="30"/>
      <c r="D103" s="65"/>
      <c r="E103" s="59"/>
      <c r="F103" s="72"/>
      <c r="G103" s="29"/>
      <c r="H103" s="65"/>
      <c r="I103" s="30">
        <v>12</v>
      </c>
      <c r="J103" s="29">
        <v>10000</v>
      </c>
      <c r="K103" s="59">
        <v>2</v>
      </c>
      <c r="L103" s="72">
        <v>3000</v>
      </c>
      <c r="M103" s="31"/>
      <c r="N103" s="32"/>
      <c r="O103" s="33">
        <f t="shared" si="31"/>
        <v>12</v>
      </c>
      <c r="P103" s="34">
        <f t="shared" si="32"/>
        <v>10000</v>
      </c>
      <c r="Q103" s="35">
        <f t="shared" si="33"/>
        <v>0</v>
      </c>
      <c r="R103" s="36">
        <f t="shared" si="34"/>
        <v>0</v>
      </c>
    </row>
    <row r="104" spans="2:18" ht="15.75">
      <c r="B104" s="48" t="s">
        <v>4</v>
      </c>
      <c r="C104" s="69"/>
      <c r="D104" s="65"/>
      <c r="E104" s="59"/>
      <c r="F104" s="72"/>
      <c r="G104" s="29"/>
      <c r="H104" s="65"/>
      <c r="I104" s="69">
        <v>12</v>
      </c>
      <c r="J104" s="29">
        <v>10000</v>
      </c>
      <c r="K104" s="59">
        <v>2</v>
      </c>
      <c r="L104" s="72">
        <v>3000</v>
      </c>
      <c r="M104" s="31"/>
      <c r="N104" s="32"/>
      <c r="O104" s="33">
        <f t="shared" si="31"/>
        <v>12</v>
      </c>
      <c r="P104" s="34">
        <f t="shared" si="32"/>
        <v>10000</v>
      </c>
      <c r="Q104" s="35">
        <f t="shared" si="33"/>
        <v>0</v>
      </c>
      <c r="R104" s="36">
        <f t="shared" si="34"/>
        <v>0</v>
      </c>
    </row>
    <row r="105" spans="2:18" ht="15.75">
      <c r="B105" s="48" t="s">
        <v>5</v>
      </c>
      <c r="C105" s="69"/>
      <c r="D105" s="65"/>
      <c r="E105" s="59"/>
      <c r="F105" s="72"/>
      <c r="G105" s="29"/>
      <c r="H105" s="65"/>
      <c r="I105" s="69">
        <v>12</v>
      </c>
      <c r="J105" s="29">
        <v>10000</v>
      </c>
      <c r="K105" s="59">
        <v>2</v>
      </c>
      <c r="L105" s="72">
        <v>3000</v>
      </c>
      <c r="M105" s="68"/>
      <c r="N105" s="32"/>
      <c r="O105" s="33">
        <f t="shared" si="31"/>
        <v>12</v>
      </c>
      <c r="P105" s="34">
        <f t="shared" si="32"/>
        <v>10000</v>
      </c>
      <c r="Q105" s="35">
        <f>G105+M105</f>
        <v>0</v>
      </c>
      <c r="R105" s="36">
        <f t="shared" si="34"/>
        <v>0</v>
      </c>
    </row>
    <row r="106" spans="2:18" ht="15.75">
      <c r="B106" s="48" t="s">
        <v>6</v>
      </c>
      <c r="C106" s="69"/>
      <c r="D106" s="65"/>
      <c r="E106" s="59"/>
      <c r="F106" s="72"/>
      <c r="G106" s="29"/>
      <c r="H106" s="65"/>
      <c r="I106" s="69">
        <v>12</v>
      </c>
      <c r="J106" s="29">
        <v>10000</v>
      </c>
      <c r="K106" s="59"/>
      <c r="L106" s="72"/>
      <c r="M106" s="31"/>
      <c r="N106" s="32"/>
      <c r="O106" s="33">
        <f t="shared" si="31"/>
        <v>12</v>
      </c>
      <c r="P106" s="34">
        <f t="shared" si="32"/>
        <v>10000</v>
      </c>
      <c r="Q106" s="35">
        <f t="shared" ref="Q106:Q113" si="35">G106+M106</f>
        <v>0</v>
      </c>
      <c r="R106" s="36">
        <f t="shared" si="34"/>
        <v>0</v>
      </c>
    </row>
    <row r="107" spans="2:18" ht="15.75">
      <c r="B107" s="48" t="s">
        <v>7</v>
      </c>
      <c r="C107" s="69"/>
      <c r="D107" s="65"/>
      <c r="E107" s="59"/>
      <c r="F107" s="72"/>
      <c r="G107" s="29"/>
      <c r="H107" s="65"/>
      <c r="I107" s="69"/>
      <c r="J107" s="29"/>
      <c r="K107" s="59"/>
      <c r="L107" s="72"/>
      <c r="M107" s="31"/>
      <c r="N107" s="32"/>
      <c r="O107" s="33">
        <f t="shared" si="31"/>
        <v>0</v>
      </c>
      <c r="P107" s="34">
        <f t="shared" si="32"/>
        <v>0</v>
      </c>
      <c r="Q107" s="35">
        <f t="shared" si="35"/>
        <v>0</v>
      </c>
      <c r="R107" s="36">
        <f t="shared" si="34"/>
        <v>0</v>
      </c>
    </row>
    <row r="108" spans="2:18" ht="15.75">
      <c r="B108" s="49" t="s">
        <v>8</v>
      </c>
      <c r="C108" s="69"/>
      <c r="D108" s="65"/>
      <c r="E108" s="59"/>
      <c r="F108" s="72"/>
      <c r="G108" s="29"/>
      <c r="H108" s="65"/>
      <c r="I108" s="69"/>
      <c r="J108" s="29"/>
      <c r="K108" s="59"/>
      <c r="L108" s="72"/>
      <c r="M108" s="31"/>
      <c r="N108" s="32"/>
      <c r="O108" s="33">
        <f t="shared" si="31"/>
        <v>0</v>
      </c>
      <c r="P108" s="34">
        <f t="shared" si="32"/>
        <v>0</v>
      </c>
      <c r="Q108" s="35">
        <f t="shared" si="35"/>
        <v>0</v>
      </c>
      <c r="R108" s="36">
        <f t="shared" si="34"/>
        <v>0</v>
      </c>
    </row>
    <row r="109" spans="2:18" ht="15.75">
      <c r="B109" s="48" t="s">
        <v>9</v>
      </c>
      <c r="C109" s="69"/>
      <c r="D109" s="65"/>
      <c r="E109" s="59"/>
      <c r="F109" s="72"/>
      <c r="G109" s="29"/>
      <c r="H109" s="65"/>
      <c r="I109" s="69"/>
      <c r="J109" s="29"/>
      <c r="K109" s="59"/>
      <c r="L109" s="72"/>
      <c r="M109" s="29"/>
      <c r="N109" s="37"/>
      <c r="O109" s="33">
        <f t="shared" si="31"/>
        <v>0</v>
      </c>
      <c r="P109" s="34">
        <f t="shared" si="32"/>
        <v>0</v>
      </c>
      <c r="Q109" s="35">
        <f t="shared" si="35"/>
        <v>0</v>
      </c>
      <c r="R109" s="36">
        <f t="shared" si="34"/>
        <v>0</v>
      </c>
    </row>
    <row r="110" spans="2:18" ht="15.75">
      <c r="B110" s="48" t="s">
        <v>10</v>
      </c>
      <c r="C110" s="69"/>
      <c r="D110" s="65"/>
      <c r="E110" s="59"/>
      <c r="F110" s="72"/>
      <c r="G110" s="29"/>
      <c r="H110" s="65"/>
      <c r="I110" s="69"/>
      <c r="J110" s="29"/>
      <c r="K110" s="59"/>
      <c r="L110" s="72"/>
      <c r="M110" s="29"/>
      <c r="N110" s="32"/>
      <c r="O110" s="33">
        <f t="shared" si="31"/>
        <v>0</v>
      </c>
      <c r="P110" s="34">
        <f t="shared" si="32"/>
        <v>0</v>
      </c>
      <c r="Q110" s="35">
        <f t="shared" si="35"/>
        <v>0</v>
      </c>
      <c r="R110" s="36">
        <f t="shared" si="34"/>
        <v>0</v>
      </c>
    </row>
    <row r="111" spans="2:18" ht="15.75">
      <c r="B111" s="48" t="s">
        <v>11</v>
      </c>
      <c r="C111" s="69"/>
      <c r="D111" s="73"/>
      <c r="E111" s="59"/>
      <c r="F111" s="72"/>
      <c r="G111" s="31"/>
      <c r="H111" s="73"/>
      <c r="I111" s="69"/>
      <c r="J111" s="31"/>
      <c r="K111" s="59"/>
      <c r="L111" s="72"/>
      <c r="M111" s="31"/>
      <c r="N111" s="32"/>
      <c r="O111" s="33">
        <f t="shared" si="31"/>
        <v>0</v>
      </c>
      <c r="P111" s="34">
        <f t="shared" si="32"/>
        <v>0</v>
      </c>
      <c r="Q111" s="35">
        <f t="shared" si="35"/>
        <v>0</v>
      </c>
      <c r="R111" s="36">
        <f t="shared" si="34"/>
        <v>0</v>
      </c>
    </row>
    <row r="112" spans="2:18" ht="15.75">
      <c r="B112" s="48" t="s">
        <v>12</v>
      </c>
      <c r="C112" s="69"/>
      <c r="D112" s="65"/>
      <c r="E112" s="59"/>
      <c r="F112" s="72"/>
      <c r="G112" s="29"/>
      <c r="H112" s="65"/>
      <c r="I112" s="69"/>
      <c r="J112" s="31"/>
      <c r="K112" s="59"/>
      <c r="L112" s="72"/>
      <c r="M112" s="29"/>
      <c r="N112" s="37"/>
      <c r="O112" s="33">
        <f t="shared" si="31"/>
        <v>0</v>
      </c>
      <c r="P112" s="34">
        <f t="shared" si="32"/>
        <v>0</v>
      </c>
      <c r="Q112" s="35">
        <f t="shared" si="35"/>
        <v>0</v>
      </c>
      <c r="R112" s="36">
        <f t="shared" si="34"/>
        <v>0</v>
      </c>
    </row>
    <row r="113" spans="2:18" ht="16.5" thickBot="1">
      <c r="B113" s="50" t="s">
        <v>13</v>
      </c>
      <c r="C113" s="70"/>
      <c r="D113" s="74"/>
      <c r="E113" s="60"/>
      <c r="F113" s="75"/>
      <c r="G113" s="39"/>
      <c r="H113" s="74"/>
      <c r="I113" s="70"/>
      <c r="J113" s="39"/>
      <c r="K113" s="60"/>
      <c r="L113" s="75"/>
      <c r="M113" s="41"/>
      <c r="N113" s="42"/>
      <c r="O113" s="43">
        <f t="shared" si="31"/>
        <v>0</v>
      </c>
      <c r="P113" s="44">
        <f t="shared" si="32"/>
        <v>0</v>
      </c>
      <c r="Q113" s="45">
        <f t="shared" si="35"/>
        <v>0</v>
      </c>
      <c r="R113" s="46">
        <f t="shared" si="34"/>
        <v>0</v>
      </c>
    </row>
    <row r="114" spans="2:18" ht="15.75" thickBot="1">
      <c r="B114" s="55" t="s">
        <v>14</v>
      </c>
      <c r="C114" s="16" t="s">
        <v>24</v>
      </c>
      <c r="D114" s="20">
        <f>SUM(D102:D113)</f>
        <v>0</v>
      </c>
      <c r="E114" s="18">
        <f t="shared" ref="E114:F114" si="36">SUM(E102:E113)</f>
        <v>0</v>
      </c>
      <c r="F114" s="20">
        <f t="shared" si="36"/>
        <v>0</v>
      </c>
      <c r="G114" s="17">
        <f>SUM(G102:G113)</f>
        <v>0</v>
      </c>
      <c r="H114" s="17">
        <f>SUM(H102:H113)</f>
        <v>0</v>
      </c>
      <c r="I114" s="18" t="s">
        <v>24</v>
      </c>
      <c r="J114" s="61">
        <f>SUM(J102:J113)</f>
        <v>50000</v>
      </c>
      <c r="K114" s="18">
        <f t="shared" ref="K114:L114" si="37">SUM(K102:K113)</f>
        <v>8</v>
      </c>
      <c r="L114" s="20">
        <f t="shared" si="37"/>
        <v>12000</v>
      </c>
      <c r="M114" s="17">
        <f>SUM(M102:M113)</f>
        <v>0</v>
      </c>
      <c r="N114" s="19">
        <f>SUM(N102:N113)</f>
        <v>0</v>
      </c>
      <c r="O114" s="16" t="s">
        <v>24</v>
      </c>
      <c r="P114" s="20">
        <f>SUM(P102:P113)</f>
        <v>50000</v>
      </c>
      <c r="Q114" s="17">
        <f>SUM(Q102:Q113)</f>
        <v>0</v>
      </c>
      <c r="R114" s="19">
        <f>SUM(R102:R113)</f>
        <v>0</v>
      </c>
    </row>
    <row r="115" spans="2:18" ht="15.75" thickBot="1"/>
    <row r="116" spans="2:18" ht="52.5" customHeight="1" thickBot="1">
      <c r="B116" s="66" t="s">
        <v>86</v>
      </c>
      <c r="C116" s="134" t="s">
        <v>63</v>
      </c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6"/>
    </row>
    <row r="117" spans="2:18" ht="15.75" thickBot="1">
      <c r="B117" s="51">
        <v>1</v>
      </c>
      <c r="C117" s="52">
        <v>2</v>
      </c>
      <c r="D117" s="53">
        <v>3</v>
      </c>
      <c r="E117" s="53">
        <v>4</v>
      </c>
      <c r="F117" s="53">
        <v>5</v>
      </c>
      <c r="G117" s="53">
        <v>6</v>
      </c>
      <c r="H117" s="53">
        <v>7</v>
      </c>
      <c r="I117" s="53">
        <v>8</v>
      </c>
      <c r="J117" s="53">
        <v>9</v>
      </c>
      <c r="K117" s="53">
        <v>10</v>
      </c>
      <c r="L117" s="53">
        <v>11</v>
      </c>
      <c r="M117" s="53">
        <v>12</v>
      </c>
      <c r="N117" s="54">
        <v>13</v>
      </c>
      <c r="O117" s="52">
        <v>14</v>
      </c>
      <c r="P117" s="53">
        <v>15</v>
      </c>
      <c r="Q117" s="53">
        <v>16</v>
      </c>
      <c r="R117" s="54">
        <v>17</v>
      </c>
    </row>
    <row r="118" spans="2:18" ht="15.75" thickBot="1">
      <c r="B118" s="137" t="s">
        <v>1</v>
      </c>
      <c r="C118" s="139" t="s">
        <v>15</v>
      </c>
      <c r="D118" s="141" t="s">
        <v>16</v>
      </c>
      <c r="E118" s="143" t="s">
        <v>38</v>
      </c>
      <c r="F118" s="143" t="s">
        <v>36</v>
      </c>
      <c r="G118" s="141" t="s">
        <v>49</v>
      </c>
      <c r="H118" s="141" t="s">
        <v>22</v>
      </c>
      <c r="I118" s="141" t="s">
        <v>21</v>
      </c>
      <c r="J118" s="141" t="s">
        <v>20</v>
      </c>
      <c r="K118" s="143" t="s">
        <v>30</v>
      </c>
      <c r="L118" s="143" t="s">
        <v>31</v>
      </c>
      <c r="M118" s="141" t="s">
        <v>49</v>
      </c>
      <c r="N118" s="145" t="s">
        <v>22</v>
      </c>
      <c r="O118" s="147" t="s">
        <v>17</v>
      </c>
      <c r="P118" s="148"/>
      <c r="Q118" s="148"/>
      <c r="R118" s="149"/>
    </row>
    <row r="119" spans="2:18" ht="43.5" customHeight="1" thickBot="1">
      <c r="B119" s="138"/>
      <c r="C119" s="140"/>
      <c r="D119" s="142"/>
      <c r="E119" s="144"/>
      <c r="F119" s="144"/>
      <c r="G119" s="142"/>
      <c r="H119" s="142"/>
      <c r="I119" s="142"/>
      <c r="J119" s="142"/>
      <c r="K119" s="144"/>
      <c r="L119" s="144"/>
      <c r="M119" s="142"/>
      <c r="N119" s="146"/>
      <c r="O119" s="90" t="s">
        <v>18</v>
      </c>
      <c r="P119" s="91" t="s">
        <v>19</v>
      </c>
      <c r="Q119" s="91" t="s">
        <v>50</v>
      </c>
      <c r="R119" s="89" t="s">
        <v>23</v>
      </c>
    </row>
    <row r="120" spans="2:18" ht="15.75">
      <c r="B120" s="47" t="s">
        <v>2</v>
      </c>
      <c r="C120" s="22"/>
      <c r="D120" s="64"/>
      <c r="E120" s="58"/>
      <c r="F120" s="71"/>
      <c r="G120" s="21"/>
      <c r="H120" s="64"/>
      <c r="I120" s="22">
        <v>2</v>
      </c>
      <c r="J120" s="21">
        <v>3000</v>
      </c>
      <c r="K120" s="58">
        <v>1</v>
      </c>
      <c r="L120" s="71">
        <v>1400</v>
      </c>
      <c r="M120" s="23"/>
      <c r="N120" s="24"/>
      <c r="O120" s="25">
        <f t="shared" ref="O120:O131" si="38">C120+I120</f>
        <v>2</v>
      </c>
      <c r="P120" s="26">
        <f t="shared" ref="P120:P131" si="39">D120+J120</f>
        <v>3000</v>
      </c>
      <c r="Q120" s="27">
        <f t="shared" ref="Q120:Q122" si="40">G120+M120</f>
        <v>0</v>
      </c>
      <c r="R120" s="28">
        <f t="shared" ref="R120:R131" si="41">H120+N120</f>
        <v>0</v>
      </c>
    </row>
    <row r="121" spans="2:18" ht="15.75">
      <c r="B121" s="48" t="s">
        <v>3</v>
      </c>
      <c r="C121" s="30"/>
      <c r="D121" s="65"/>
      <c r="E121" s="59"/>
      <c r="F121" s="72"/>
      <c r="G121" s="29"/>
      <c r="H121" s="65"/>
      <c r="I121" s="30">
        <v>2</v>
      </c>
      <c r="J121" s="29">
        <v>3000</v>
      </c>
      <c r="K121" s="59">
        <v>1</v>
      </c>
      <c r="L121" s="72">
        <v>1400</v>
      </c>
      <c r="M121" s="31"/>
      <c r="N121" s="32"/>
      <c r="O121" s="33">
        <f t="shared" si="38"/>
        <v>2</v>
      </c>
      <c r="P121" s="34">
        <f t="shared" si="39"/>
        <v>3000</v>
      </c>
      <c r="Q121" s="35">
        <f t="shared" si="40"/>
        <v>0</v>
      </c>
      <c r="R121" s="36">
        <f t="shared" si="41"/>
        <v>0</v>
      </c>
    </row>
    <row r="122" spans="2:18" ht="15.75">
      <c r="B122" s="48" t="s">
        <v>4</v>
      </c>
      <c r="C122" s="69"/>
      <c r="D122" s="65"/>
      <c r="E122" s="59"/>
      <c r="F122" s="72"/>
      <c r="G122" s="29"/>
      <c r="H122" s="65"/>
      <c r="I122" s="69">
        <v>2</v>
      </c>
      <c r="J122" s="29">
        <v>3000</v>
      </c>
      <c r="K122" s="59">
        <v>1</v>
      </c>
      <c r="L122" s="72">
        <v>1400</v>
      </c>
      <c r="M122" s="31"/>
      <c r="N122" s="32"/>
      <c r="O122" s="33">
        <f t="shared" si="38"/>
        <v>2</v>
      </c>
      <c r="P122" s="34">
        <f t="shared" si="39"/>
        <v>3000</v>
      </c>
      <c r="Q122" s="35">
        <f t="shared" si="40"/>
        <v>0</v>
      </c>
      <c r="R122" s="36">
        <f t="shared" si="41"/>
        <v>0</v>
      </c>
    </row>
    <row r="123" spans="2:18" ht="15.75">
      <c r="B123" s="48" t="s">
        <v>5</v>
      </c>
      <c r="C123" s="69"/>
      <c r="D123" s="65"/>
      <c r="E123" s="59"/>
      <c r="F123" s="72"/>
      <c r="G123" s="29"/>
      <c r="H123" s="65"/>
      <c r="I123" s="69">
        <v>2</v>
      </c>
      <c r="J123" s="29">
        <v>3000</v>
      </c>
      <c r="K123" s="59">
        <v>1</v>
      </c>
      <c r="L123" s="72">
        <v>1400</v>
      </c>
      <c r="M123" s="68"/>
      <c r="N123" s="32"/>
      <c r="O123" s="33">
        <f t="shared" si="38"/>
        <v>2</v>
      </c>
      <c r="P123" s="34">
        <f t="shared" si="39"/>
        <v>3000</v>
      </c>
      <c r="Q123" s="35">
        <f>G123+M123</f>
        <v>0</v>
      </c>
      <c r="R123" s="36">
        <f t="shared" si="41"/>
        <v>0</v>
      </c>
    </row>
    <row r="124" spans="2:18" ht="15.75">
      <c r="B124" s="48" t="s">
        <v>6</v>
      </c>
      <c r="C124" s="69"/>
      <c r="D124" s="65"/>
      <c r="E124" s="59"/>
      <c r="F124" s="72"/>
      <c r="G124" s="29"/>
      <c r="H124" s="65"/>
      <c r="I124" s="69">
        <v>2</v>
      </c>
      <c r="J124" s="29">
        <v>3000</v>
      </c>
      <c r="K124" s="59"/>
      <c r="L124" s="72"/>
      <c r="M124" s="31"/>
      <c r="N124" s="32"/>
      <c r="O124" s="33">
        <f t="shared" si="38"/>
        <v>2</v>
      </c>
      <c r="P124" s="34">
        <f t="shared" si="39"/>
        <v>3000</v>
      </c>
      <c r="Q124" s="35">
        <f t="shared" ref="Q124:Q131" si="42">G124+M124</f>
        <v>0</v>
      </c>
      <c r="R124" s="36">
        <f t="shared" si="41"/>
        <v>0</v>
      </c>
    </row>
    <row r="125" spans="2:18" ht="15.75">
      <c r="B125" s="48" t="s">
        <v>7</v>
      </c>
      <c r="C125" s="69"/>
      <c r="D125" s="65"/>
      <c r="E125" s="59"/>
      <c r="F125" s="72"/>
      <c r="G125" s="29"/>
      <c r="H125" s="65"/>
      <c r="I125" s="69"/>
      <c r="J125" s="29"/>
      <c r="K125" s="59"/>
      <c r="L125" s="72"/>
      <c r="M125" s="31"/>
      <c r="N125" s="32"/>
      <c r="O125" s="33">
        <f t="shared" si="38"/>
        <v>0</v>
      </c>
      <c r="P125" s="34">
        <f t="shared" si="39"/>
        <v>0</v>
      </c>
      <c r="Q125" s="35">
        <f t="shared" si="42"/>
        <v>0</v>
      </c>
      <c r="R125" s="36">
        <f t="shared" si="41"/>
        <v>0</v>
      </c>
    </row>
    <row r="126" spans="2:18" ht="15.75">
      <c r="B126" s="49" t="s">
        <v>8</v>
      </c>
      <c r="C126" s="69"/>
      <c r="D126" s="65"/>
      <c r="E126" s="59"/>
      <c r="F126" s="72"/>
      <c r="G126" s="29"/>
      <c r="H126" s="65"/>
      <c r="I126" s="69"/>
      <c r="J126" s="29"/>
      <c r="K126" s="59"/>
      <c r="L126" s="72"/>
      <c r="M126" s="31"/>
      <c r="N126" s="32"/>
      <c r="O126" s="33">
        <f t="shared" si="38"/>
        <v>0</v>
      </c>
      <c r="P126" s="34">
        <f t="shared" si="39"/>
        <v>0</v>
      </c>
      <c r="Q126" s="35">
        <f t="shared" si="42"/>
        <v>0</v>
      </c>
      <c r="R126" s="36">
        <f t="shared" si="41"/>
        <v>0</v>
      </c>
    </row>
    <row r="127" spans="2:18" ht="15.75">
      <c r="B127" s="48" t="s">
        <v>9</v>
      </c>
      <c r="C127" s="69"/>
      <c r="D127" s="65"/>
      <c r="E127" s="59"/>
      <c r="F127" s="72"/>
      <c r="G127" s="29"/>
      <c r="H127" s="65"/>
      <c r="I127" s="69"/>
      <c r="J127" s="29"/>
      <c r="K127" s="59"/>
      <c r="L127" s="72"/>
      <c r="M127" s="29"/>
      <c r="N127" s="37"/>
      <c r="O127" s="33">
        <f t="shared" si="38"/>
        <v>0</v>
      </c>
      <c r="P127" s="34">
        <f t="shared" si="39"/>
        <v>0</v>
      </c>
      <c r="Q127" s="35">
        <f t="shared" si="42"/>
        <v>0</v>
      </c>
      <c r="R127" s="36">
        <f t="shared" si="41"/>
        <v>0</v>
      </c>
    </row>
    <row r="128" spans="2:18" ht="15.75">
      <c r="B128" s="48" t="s">
        <v>10</v>
      </c>
      <c r="C128" s="69"/>
      <c r="D128" s="65"/>
      <c r="E128" s="59"/>
      <c r="F128" s="72"/>
      <c r="G128" s="29"/>
      <c r="H128" s="65"/>
      <c r="I128" s="69"/>
      <c r="J128" s="29"/>
      <c r="K128" s="59"/>
      <c r="L128" s="72"/>
      <c r="M128" s="29"/>
      <c r="N128" s="32"/>
      <c r="O128" s="33">
        <f t="shared" si="38"/>
        <v>0</v>
      </c>
      <c r="P128" s="34">
        <f t="shared" si="39"/>
        <v>0</v>
      </c>
      <c r="Q128" s="35">
        <f t="shared" si="42"/>
        <v>0</v>
      </c>
      <c r="R128" s="36">
        <f t="shared" si="41"/>
        <v>0</v>
      </c>
    </row>
    <row r="129" spans="2:18" ht="15.75">
      <c r="B129" s="48" t="s">
        <v>11</v>
      </c>
      <c r="C129" s="69"/>
      <c r="D129" s="73"/>
      <c r="E129" s="59"/>
      <c r="F129" s="72"/>
      <c r="G129" s="31"/>
      <c r="H129" s="73"/>
      <c r="I129" s="69"/>
      <c r="J129" s="31"/>
      <c r="K129" s="59"/>
      <c r="L129" s="72"/>
      <c r="M129" s="31"/>
      <c r="N129" s="32"/>
      <c r="O129" s="33">
        <f t="shared" si="38"/>
        <v>0</v>
      </c>
      <c r="P129" s="34">
        <f t="shared" si="39"/>
        <v>0</v>
      </c>
      <c r="Q129" s="35">
        <f t="shared" si="42"/>
        <v>0</v>
      </c>
      <c r="R129" s="36">
        <f t="shared" si="41"/>
        <v>0</v>
      </c>
    </row>
    <row r="130" spans="2:18" ht="15.75">
      <c r="B130" s="48" t="s">
        <v>12</v>
      </c>
      <c r="C130" s="69"/>
      <c r="D130" s="65"/>
      <c r="E130" s="59"/>
      <c r="F130" s="72"/>
      <c r="G130" s="29"/>
      <c r="H130" s="65"/>
      <c r="I130" s="69"/>
      <c r="J130" s="31"/>
      <c r="K130" s="59"/>
      <c r="L130" s="72"/>
      <c r="M130" s="29"/>
      <c r="N130" s="37"/>
      <c r="O130" s="33">
        <f t="shared" si="38"/>
        <v>0</v>
      </c>
      <c r="P130" s="34">
        <f t="shared" si="39"/>
        <v>0</v>
      </c>
      <c r="Q130" s="35">
        <f t="shared" si="42"/>
        <v>0</v>
      </c>
      <c r="R130" s="36">
        <f t="shared" si="41"/>
        <v>0</v>
      </c>
    </row>
    <row r="131" spans="2:18" ht="16.5" thickBot="1">
      <c r="B131" s="50" t="s">
        <v>13</v>
      </c>
      <c r="C131" s="70"/>
      <c r="D131" s="74"/>
      <c r="E131" s="60"/>
      <c r="F131" s="75"/>
      <c r="G131" s="39"/>
      <c r="H131" s="74"/>
      <c r="I131" s="70"/>
      <c r="J131" s="39"/>
      <c r="K131" s="60"/>
      <c r="L131" s="75"/>
      <c r="M131" s="41"/>
      <c r="N131" s="42"/>
      <c r="O131" s="43">
        <f t="shared" si="38"/>
        <v>0</v>
      </c>
      <c r="P131" s="44">
        <f t="shared" si="39"/>
        <v>0</v>
      </c>
      <c r="Q131" s="45">
        <f t="shared" si="42"/>
        <v>0</v>
      </c>
      <c r="R131" s="46">
        <f t="shared" si="41"/>
        <v>0</v>
      </c>
    </row>
    <row r="132" spans="2:18" ht="15.75" thickBot="1">
      <c r="B132" s="55" t="s">
        <v>14</v>
      </c>
      <c r="C132" s="16" t="s">
        <v>24</v>
      </c>
      <c r="D132" s="20">
        <f>SUM(D120:D131)</f>
        <v>0</v>
      </c>
      <c r="E132" s="18">
        <f t="shared" ref="E132:F132" si="43">SUM(E120:E131)</f>
        <v>0</v>
      </c>
      <c r="F132" s="20">
        <f t="shared" si="43"/>
        <v>0</v>
      </c>
      <c r="G132" s="17">
        <f>SUM(G120:G131)</f>
        <v>0</v>
      </c>
      <c r="H132" s="17">
        <f>SUM(H120:H131)</f>
        <v>0</v>
      </c>
      <c r="I132" s="18" t="s">
        <v>24</v>
      </c>
      <c r="J132" s="61">
        <f>SUM(J120:J131)</f>
        <v>15000</v>
      </c>
      <c r="K132" s="18">
        <f t="shared" ref="K132:L132" si="44">SUM(K120:K131)</f>
        <v>4</v>
      </c>
      <c r="L132" s="20">
        <f t="shared" si="44"/>
        <v>5600</v>
      </c>
      <c r="M132" s="17">
        <f>SUM(M120:M131)</f>
        <v>0</v>
      </c>
      <c r="N132" s="19">
        <f>SUM(N120:N131)</f>
        <v>0</v>
      </c>
      <c r="O132" s="16" t="s">
        <v>24</v>
      </c>
      <c r="P132" s="20">
        <f>SUM(P120:P131)</f>
        <v>15000</v>
      </c>
      <c r="Q132" s="17">
        <f>SUM(Q120:Q131)</f>
        <v>0</v>
      </c>
      <c r="R132" s="19">
        <f>SUM(R120:R131)</f>
        <v>0</v>
      </c>
    </row>
  </sheetData>
  <mergeCells count="111">
    <mergeCell ref="C116:R116"/>
    <mergeCell ref="B118:B119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K118:K119"/>
    <mergeCell ref="L118:L119"/>
    <mergeCell ref="M118:M119"/>
    <mergeCell ref="N118:N119"/>
    <mergeCell ref="O118:R118"/>
    <mergeCell ref="C98:R98"/>
    <mergeCell ref="B100:B101"/>
    <mergeCell ref="C100:C101"/>
    <mergeCell ref="D100:D101"/>
    <mergeCell ref="E100:E101"/>
    <mergeCell ref="F100:F101"/>
    <mergeCell ref="G100:G101"/>
    <mergeCell ref="H100:H101"/>
    <mergeCell ref="I100:I101"/>
    <mergeCell ref="J100:J101"/>
    <mergeCell ref="K100:K101"/>
    <mergeCell ref="L100:L101"/>
    <mergeCell ref="M100:M101"/>
    <mergeCell ref="N100:N101"/>
    <mergeCell ref="O100:R100"/>
    <mergeCell ref="B2:R2"/>
    <mergeCell ref="B3:R3"/>
    <mergeCell ref="B4:R4"/>
    <mergeCell ref="N26:N27"/>
    <mergeCell ref="C5:R5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R7"/>
    <mergeCell ref="B23:R23"/>
    <mergeCell ref="C24:R24"/>
    <mergeCell ref="L26:L27"/>
    <mergeCell ref="M26:M27"/>
    <mergeCell ref="O26:R26"/>
    <mergeCell ref="B42:R42"/>
    <mergeCell ref="C43:R43"/>
    <mergeCell ref="G26:G27"/>
    <mergeCell ref="H26:H27"/>
    <mergeCell ref="I26:I27"/>
    <mergeCell ref="J26:J27"/>
    <mergeCell ref="K26:K27"/>
    <mergeCell ref="B26:B27"/>
    <mergeCell ref="C26:C27"/>
    <mergeCell ref="D26:D27"/>
    <mergeCell ref="E26:E27"/>
    <mergeCell ref="F26:F27"/>
    <mergeCell ref="L45:L46"/>
    <mergeCell ref="M45:M46"/>
    <mergeCell ref="N45:N46"/>
    <mergeCell ref="O45:R45"/>
    <mergeCell ref="B61:R61"/>
    <mergeCell ref="G45:G46"/>
    <mergeCell ref="H45:H46"/>
    <mergeCell ref="I45:I46"/>
    <mergeCell ref="J45:J46"/>
    <mergeCell ref="K45:K46"/>
    <mergeCell ref="B45:B46"/>
    <mergeCell ref="C45:C46"/>
    <mergeCell ref="D45:D46"/>
    <mergeCell ref="E45:E46"/>
    <mergeCell ref="F45:F46"/>
    <mergeCell ref="C62:R62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C80:R80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R82"/>
  </mergeCells>
  <phoneticPr fontId="0" type="noConversion"/>
  <pageMargins left="0" right="0" top="0" bottom="0" header="0" footer="0"/>
  <pageSetup paperSize="9" scale="51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T39"/>
  <sheetViews>
    <sheetView view="pageBreakPreview" zoomScale="70" zoomScaleSheetLayoutView="70" workbookViewId="0">
      <selection activeCell="E28" sqref="E28"/>
    </sheetView>
  </sheetViews>
  <sheetFormatPr defaultRowHeight="15"/>
  <cols>
    <col min="1" max="1" width="2.85546875" customWidth="1"/>
    <col min="2" max="2" width="20.5703125" customWidth="1"/>
    <col min="3" max="10" width="23.7109375" customWidth="1"/>
    <col min="11" max="11" width="12.42578125" customWidth="1"/>
    <col min="12" max="12" width="9.85546875" customWidth="1"/>
    <col min="20" max="20" width="13.140625" bestFit="1" customWidth="1"/>
  </cols>
  <sheetData>
    <row r="2" spans="2:20" ht="61.5" customHeight="1">
      <c r="B2" s="162" t="s">
        <v>35</v>
      </c>
      <c r="C2" s="163"/>
      <c r="D2" s="163"/>
      <c r="E2" s="163"/>
      <c r="F2" s="163"/>
      <c r="G2" s="163"/>
      <c r="H2" s="163"/>
      <c r="I2" s="163"/>
      <c r="J2" s="163"/>
      <c r="K2" s="15"/>
      <c r="L2" s="1"/>
      <c r="M2" s="1"/>
      <c r="N2" s="1"/>
      <c r="O2" s="1"/>
      <c r="P2" s="1"/>
      <c r="Q2" s="1"/>
      <c r="R2" s="1"/>
      <c r="S2" s="1"/>
      <c r="T2" s="1"/>
    </row>
    <row r="3" spans="2:20" ht="12.75" customHeight="1" thickBot="1">
      <c r="B3" s="152" t="s">
        <v>41</v>
      </c>
      <c r="C3" s="152"/>
      <c r="D3" s="152"/>
      <c r="E3" s="152"/>
      <c r="F3" s="152"/>
      <c r="G3" s="152"/>
      <c r="H3" s="152"/>
      <c r="I3" s="152"/>
      <c r="J3" s="152"/>
      <c r="K3" s="14"/>
      <c r="L3" s="4"/>
      <c r="M3" s="1"/>
      <c r="N3" s="1"/>
      <c r="O3" s="1"/>
      <c r="P3" s="1"/>
      <c r="Q3" s="1"/>
      <c r="R3" s="1"/>
      <c r="S3" s="1"/>
    </row>
    <row r="4" spans="2:20" s="67" customFormat="1" ht="60" customHeight="1" thickBot="1">
      <c r="B4" s="66" t="s">
        <v>59</v>
      </c>
      <c r="C4" s="155" t="s">
        <v>39</v>
      </c>
      <c r="D4" s="156"/>
      <c r="E4" s="156"/>
      <c r="F4" s="156"/>
      <c r="G4" s="156"/>
      <c r="H4" s="156"/>
      <c r="I4" s="156"/>
      <c r="J4" s="157"/>
    </row>
    <row r="5" spans="2:20" s="3" customFormat="1" ht="13.5" customHeight="1" thickBot="1">
      <c r="B5" s="52">
        <v>1</v>
      </c>
      <c r="C5" s="53">
        <v>2</v>
      </c>
      <c r="D5" s="53">
        <v>3</v>
      </c>
      <c r="E5" s="53">
        <v>4</v>
      </c>
      <c r="F5" s="53">
        <v>5</v>
      </c>
      <c r="G5" s="53">
        <v>6</v>
      </c>
      <c r="H5" s="53">
        <v>7</v>
      </c>
      <c r="I5" s="53">
        <v>8</v>
      </c>
      <c r="J5" s="54">
        <v>9</v>
      </c>
      <c r="K5" s="8"/>
    </row>
    <row r="6" spans="2:20" ht="31.5" customHeight="1" thickBot="1">
      <c r="B6" s="158" t="s">
        <v>1</v>
      </c>
      <c r="C6" s="160" t="s">
        <v>15</v>
      </c>
      <c r="D6" s="153" t="s">
        <v>22</v>
      </c>
      <c r="E6" s="153" t="s">
        <v>21</v>
      </c>
      <c r="F6" s="153" t="s">
        <v>20</v>
      </c>
      <c r="G6" s="145" t="s">
        <v>22</v>
      </c>
      <c r="H6" s="147" t="s">
        <v>17</v>
      </c>
      <c r="I6" s="148"/>
      <c r="J6" s="149"/>
      <c r="K6" s="9"/>
    </row>
    <row r="7" spans="2:20" ht="21" customHeight="1" thickBot="1">
      <c r="B7" s="159"/>
      <c r="C7" s="161"/>
      <c r="D7" s="154"/>
      <c r="E7" s="154"/>
      <c r="F7" s="154"/>
      <c r="G7" s="146"/>
      <c r="H7" s="76" t="s">
        <v>18</v>
      </c>
      <c r="I7" s="77" t="s">
        <v>19</v>
      </c>
      <c r="J7" s="78" t="s">
        <v>23</v>
      </c>
      <c r="K7" s="9"/>
    </row>
    <row r="8" spans="2:20" s="2" customFormat="1" ht="15.75">
      <c r="B8" s="47" t="s">
        <v>2</v>
      </c>
      <c r="C8" s="62">
        <v>4</v>
      </c>
      <c r="D8" s="71">
        <v>4215</v>
      </c>
      <c r="E8" s="58">
        <v>6</v>
      </c>
      <c r="F8" s="71">
        <v>20355</v>
      </c>
      <c r="G8" s="24"/>
      <c r="H8" s="25">
        <f t="shared" ref="H8:H19" si="0">C8+E8</f>
        <v>10</v>
      </c>
      <c r="I8" s="26">
        <f t="shared" ref="I8:I19" si="1">F8</f>
        <v>20355</v>
      </c>
      <c r="J8" s="28">
        <f t="shared" ref="J8:J19" si="2">D8+G8</f>
        <v>4215</v>
      </c>
      <c r="K8" s="10"/>
    </row>
    <row r="9" spans="2:20" s="2" customFormat="1" ht="15.75">
      <c r="B9" s="48" t="s">
        <v>3</v>
      </c>
      <c r="C9" s="63">
        <v>4</v>
      </c>
      <c r="D9" s="72">
        <v>4215</v>
      </c>
      <c r="E9" s="59">
        <v>6</v>
      </c>
      <c r="F9" s="72">
        <v>20355</v>
      </c>
      <c r="G9" s="32"/>
      <c r="H9" s="33">
        <f t="shared" si="0"/>
        <v>10</v>
      </c>
      <c r="I9" s="34">
        <f t="shared" si="1"/>
        <v>20355</v>
      </c>
      <c r="J9" s="36">
        <f t="shared" si="2"/>
        <v>4215</v>
      </c>
      <c r="K9" s="10"/>
    </row>
    <row r="10" spans="2:20" s="2" customFormat="1" ht="15.75">
      <c r="B10" s="48" t="s">
        <v>4</v>
      </c>
      <c r="C10" s="63">
        <v>4</v>
      </c>
      <c r="D10" s="72">
        <v>4215</v>
      </c>
      <c r="E10" s="59">
        <v>6</v>
      </c>
      <c r="F10" s="72">
        <v>20355</v>
      </c>
      <c r="G10" s="32"/>
      <c r="H10" s="33">
        <f t="shared" si="0"/>
        <v>10</v>
      </c>
      <c r="I10" s="34">
        <f t="shared" si="1"/>
        <v>20355</v>
      </c>
      <c r="J10" s="36">
        <f t="shared" si="2"/>
        <v>4215</v>
      </c>
      <c r="K10" s="10"/>
    </row>
    <row r="11" spans="2:20" s="2" customFormat="1" ht="15.75">
      <c r="B11" s="48" t="s">
        <v>5</v>
      </c>
      <c r="C11" s="63">
        <v>4</v>
      </c>
      <c r="D11" s="72">
        <v>4215</v>
      </c>
      <c r="E11" s="59">
        <v>6</v>
      </c>
      <c r="F11" s="72">
        <v>20355</v>
      </c>
      <c r="G11" s="32"/>
      <c r="H11" s="33">
        <f t="shared" si="0"/>
        <v>10</v>
      </c>
      <c r="I11" s="34">
        <f t="shared" si="1"/>
        <v>20355</v>
      </c>
      <c r="J11" s="36">
        <f t="shared" si="2"/>
        <v>4215</v>
      </c>
      <c r="K11" s="10"/>
    </row>
    <row r="12" spans="2:20" s="2" customFormat="1" ht="15.75">
      <c r="B12" s="48" t="s">
        <v>6</v>
      </c>
      <c r="C12" s="63">
        <v>4</v>
      </c>
      <c r="D12" s="72">
        <v>4215</v>
      </c>
      <c r="E12" s="59">
        <v>6</v>
      </c>
      <c r="F12" s="72">
        <v>20355</v>
      </c>
      <c r="G12" s="32"/>
      <c r="H12" s="33">
        <f t="shared" ref="H12" si="3">C12+E12</f>
        <v>10</v>
      </c>
      <c r="I12" s="34">
        <f t="shared" ref="I12" si="4">F12</f>
        <v>20355</v>
      </c>
      <c r="J12" s="36">
        <f t="shared" ref="J12" si="5">D12+G12</f>
        <v>4215</v>
      </c>
      <c r="K12" s="10"/>
    </row>
    <row r="13" spans="2:20" s="2" customFormat="1" ht="15.75">
      <c r="B13" s="48" t="s">
        <v>7</v>
      </c>
      <c r="C13" s="63"/>
      <c r="D13" s="72"/>
      <c r="E13" s="59"/>
      <c r="F13" s="72"/>
      <c r="G13" s="32"/>
      <c r="H13" s="33">
        <f t="shared" si="0"/>
        <v>0</v>
      </c>
      <c r="I13" s="34">
        <f t="shared" si="1"/>
        <v>0</v>
      </c>
      <c r="J13" s="36">
        <f t="shared" si="2"/>
        <v>0</v>
      </c>
      <c r="K13" s="10"/>
    </row>
    <row r="14" spans="2:20" s="2" customFormat="1" ht="15.75">
      <c r="B14" s="49" t="s">
        <v>8</v>
      </c>
      <c r="C14" s="63"/>
      <c r="D14" s="72"/>
      <c r="E14" s="59"/>
      <c r="F14" s="72"/>
      <c r="G14" s="32"/>
      <c r="H14" s="33">
        <f t="shared" si="0"/>
        <v>0</v>
      </c>
      <c r="I14" s="34">
        <f t="shared" si="1"/>
        <v>0</v>
      </c>
      <c r="J14" s="36">
        <f t="shared" si="2"/>
        <v>0</v>
      </c>
      <c r="K14" s="10"/>
    </row>
    <row r="15" spans="2:20" s="2" customFormat="1" ht="15.75">
      <c r="B15" s="48" t="s">
        <v>9</v>
      </c>
      <c r="C15" s="63"/>
      <c r="D15" s="72"/>
      <c r="E15" s="59"/>
      <c r="F15" s="72"/>
      <c r="G15" s="37"/>
      <c r="H15" s="33">
        <f t="shared" si="0"/>
        <v>0</v>
      </c>
      <c r="I15" s="34">
        <f t="shared" si="1"/>
        <v>0</v>
      </c>
      <c r="J15" s="36">
        <f t="shared" si="2"/>
        <v>0</v>
      </c>
      <c r="K15" s="10"/>
    </row>
    <row r="16" spans="2:20" s="2" customFormat="1" ht="15.75">
      <c r="B16" s="48" t="s">
        <v>10</v>
      </c>
      <c r="C16" s="63"/>
      <c r="D16" s="72"/>
      <c r="E16" s="59"/>
      <c r="F16" s="72"/>
      <c r="G16" s="32"/>
      <c r="H16" s="33">
        <f t="shared" si="0"/>
        <v>0</v>
      </c>
      <c r="I16" s="34">
        <f t="shared" si="1"/>
        <v>0</v>
      </c>
      <c r="J16" s="36">
        <f t="shared" si="2"/>
        <v>0</v>
      </c>
      <c r="K16" s="10"/>
    </row>
    <row r="17" spans="2:11" s="2" customFormat="1" ht="15.75">
      <c r="B17" s="48" t="s">
        <v>11</v>
      </c>
      <c r="C17" s="63"/>
      <c r="D17" s="72"/>
      <c r="E17" s="59"/>
      <c r="F17" s="72"/>
      <c r="G17" s="32"/>
      <c r="H17" s="33">
        <f t="shared" si="0"/>
        <v>0</v>
      </c>
      <c r="I17" s="34">
        <f t="shared" si="1"/>
        <v>0</v>
      </c>
      <c r="J17" s="36">
        <f t="shared" si="2"/>
        <v>0</v>
      </c>
      <c r="K17" s="10"/>
    </row>
    <row r="18" spans="2:11" s="2" customFormat="1" ht="15.75">
      <c r="B18" s="48" t="s">
        <v>12</v>
      </c>
      <c r="C18" s="63"/>
      <c r="D18" s="72"/>
      <c r="E18" s="59"/>
      <c r="F18" s="72"/>
      <c r="G18" s="37"/>
      <c r="H18" s="33">
        <f t="shared" si="0"/>
        <v>0</v>
      </c>
      <c r="I18" s="34">
        <f t="shared" si="1"/>
        <v>0</v>
      </c>
      <c r="J18" s="36">
        <f t="shared" si="2"/>
        <v>0</v>
      </c>
      <c r="K18" s="10"/>
    </row>
    <row r="19" spans="2:11" s="2" customFormat="1" ht="16.5" thickBot="1">
      <c r="B19" s="50" t="s">
        <v>13</v>
      </c>
      <c r="C19" s="63"/>
      <c r="D19" s="72"/>
      <c r="E19" s="59"/>
      <c r="F19" s="72"/>
      <c r="G19" s="42"/>
      <c r="H19" s="43">
        <f t="shared" si="0"/>
        <v>0</v>
      </c>
      <c r="I19" s="44">
        <f t="shared" si="1"/>
        <v>0</v>
      </c>
      <c r="J19" s="46">
        <f t="shared" si="2"/>
        <v>0</v>
      </c>
      <c r="K19" s="10"/>
    </row>
    <row r="20" spans="2:11" ht="15.75" thickBot="1">
      <c r="B20" s="55" t="s">
        <v>14</v>
      </c>
      <c r="C20" s="16" t="s">
        <v>24</v>
      </c>
      <c r="D20" s="17">
        <f>SUM(D8:D19)</f>
        <v>21075</v>
      </c>
      <c r="E20" s="18" t="s">
        <v>24</v>
      </c>
      <c r="F20" s="20">
        <f>SUM(F8:F19)</f>
        <v>101775</v>
      </c>
      <c r="G20" s="19">
        <f>SUM(G8:G19)</f>
        <v>0</v>
      </c>
      <c r="H20" s="16" t="s">
        <v>24</v>
      </c>
      <c r="I20" s="20">
        <f>SUM(I8:I19)</f>
        <v>101775</v>
      </c>
      <c r="J20" s="19">
        <f>SUM(J8:J19)</f>
        <v>21075</v>
      </c>
      <c r="K20" s="5"/>
    </row>
    <row r="21" spans="2:11" ht="10.5" customHeight="1" thickBot="1">
      <c r="B21" s="56"/>
      <c r="C21" s="12"/>
      <c r="D21" s="13"/>
      <c r="E21" s="12"/>
      <c r="F21" s="57"/>
      <c r="G21" s="13"/>
      <c r="H21" s="12"/>
      <c r="I21" s="57"/>
      <c r="J21" s="13"/>
      <c r="K21" s="5"/>
    </row>
    <row r="22" spans="2:11" ht="27" hidden="1" customHeight="1" thickBot="1">
      <c r="B22" s="152" t="s">
        <v>42</v>
      </c>
      <c r="C22" s="152"/>
      <c r="D22" s="152"/>
      <c r="E22" s="152"/>
      <c r="F22" s="152"/>
      <c r="G22" s="152"/>
      <c r="H22" s="152"/>
      <c r="I22" s="152"/>
      <c r="J22" s="152"/>
      <c r="K22" s="5"/>
    </row>
    <row r="23" spans="2:11" s="67" customFormat="1" ht="60" customHeight="1" thickBot="1">
      <c r="B23" s="66" t="s">
        <v>56</v>
      </c>
      <c r="C23" s="155" t="s">
        <v>40</v>
      </c>
      <c r="D23" s="156"/>
      <c r="E23" s="156"/>
      <c r="F23" s="156"/>
      <c r="G23" s="156"/>
      <c r="H23" s="156"/>
      <c r="I23" s="156"/>
      <c r="J23" s="157"/>
    </row>
    <row r="24" spans="2:11" ht="12.75" customHeight="1" thickBot="1">
      <c r="B24" s="52">
        <v>1</v>
      </c>
      <c r="C24" s="53">
        <v>2</v>
      </c>
      <c r="D24" s="53">
        <v>3</v>
      </c>
      <c r="E24" s="53">
        <v>4</v>
      </c>
      <c r="F24" s="53">
        <v>5</v>
      </c>
      <c r="G24" s="53">
        <v>6</v>
      </c>
      <c r="H24" s="53">
        <v>7</v>
      </c>
      <c r="I24" s="53">
        <v>8</v>
      </c>
      <c r="J24" s="54">
        <v>9</v>
      </c>
    </row>
    <row r="25" spans="2:11" ht="31.5" customHeight="1" thickBot="1">
      <c r="B25" s="158" t="s">
        <v>1</v>
      </c>
      <c r="C25" s="160" t="s">
        <v>15</v>
      </c>
      <c r="D25" s="153" t="s">
        <v>22</v>
      </c>
      <c r="E25" s="153" t="s">
        <v>21</v>
      </c>
      <c r="F25" s="153" t="s">
        <v>20</v>
      </c>
      <c r="G25" s="145" t="s">
        <v>22</v>
      </c>
      <c r="H25" s="147" t="s">
        <v>17</v>
      </c>
      <c r="I25" s="148"/>
      <c r="J25" s="149"/>
    </row>
    <row r="26" spans="2:11" ht="30.75" thickBot="1">
      <c r="B26" s="159"/>
      <c r="C26" s="161"/>
      <c r="D26" s="154"/>
      <c r="E26" s="154"/>
      <c r="F26" s="154"/>
      <c r="G26" s="146"/>
      <c r="H26" s="76" t="s">
        <v>18</v>
      </c>
      <c r="I26" s="77" t="s">
        <v>19</v>
      </c>
      <c r="J26" s="78" t="s">
        <v>23</v>
      </c>
    </row>
    <row r="27" spans="2:11" ht="15.75">
      <c r="B27" s="47" t="s">
        <v>2</v>
      </c>
      <c r="C27" s="62">
        <v>4</v>
      </c>
      <c r="D27" s="71">
        <v>6885</v>
      </c>
      <c r="E27" s="58">
        <v>15</v>
      </c>
      <c r="F27" s="71">
        <v>49847</v>
      </c>
      <c r="G27" s="24"/>
      <c r="H27" s="25">
        <f t="shared" ref="H27:H38" si="6">C27+E27</f>
        <v>19</v>
      </c>
      <c r="I27" s="26">
        <f>F27</f>
        <v>49847</v>
      </c>
      <c r="J27" s="28">
        <f t="shared" ref="J27:J38" si="7">D27+G27</f>
        <v>6885</v>
      </c>
    </row>
    <row r="28" spans="2:11" ht="15.75">
      <c r="B28" s="48" t="s">
        <v>3</v>
      </c>
      <c r="C28" s="63">
        <v>4</v>
      </c>
      <c r="D28" s="72">
        <v>6885</v>
      </c>
      <c r="E28" s="59">
        <v>15</v>
      </c>
      <c r="F28" s="72">
        <v>49847</v>
      </c>
      <c r="G28" s="32"/>
      <c r="H28" s="33">
        <f t="shared" si="6"/>
        <v>19</v>
      </c>
      <c r="I28" s="34">
        <f t="shared" ref="I28:I38" si="8">F28</f>
        <v>49847</v>
      </c>
      <c r="J28" s="36">
        <f t="shared" si="7"/>
        <v>6885</v>
      </c>
    </row>
    <row r="29" spans="2:11" ht="15.75">
      <c r="B29" s="48" t="s">
        <v>4</v>
      </c>
      <c r="C29" s="63">
        <v>4</v>
      </c>
      <c r="D29" s="72">
        <v>6885</v>
      </c>
      <c r="E29" s="59">
        <v>15</v>
      </c>
      <c r="F29" s="72">
        <v>49847</v>
      </c>
      <c r="G29" s="32"/>
      <c r="H29" s="33">
        <f t="shared" si="6"/>
        <v>19</v>
      </c>
      <c r="I29" s="34">
        <f t="shared" si="8"/>
        <v>49847</v>
      </c>
      <c r="J29" s="36">
        <f t="shared" si="7"/>
        <v>6885</v>
      </c>
    </row>
    <row r="30" spans="2:11" ht="15.75">
      <c r="B30" s="48" t="s">
        <v>5</v>
      </c>
      <c r="C30" s="63">
        <v>4</v>
      </c>
      <c r="D30" s="72">
        <v>6885</v>
      </c>
      <c r="E30" s="59">
        <v>15</v>
      </c>
      <c r="F30" s="72">
        <v>49847</v>
      </c>
      <c r="G30" s="32"/>
      <c r="H30" s="33">
        <f t="shared" si="6"/>
        <v>19</v>
      </c>
      <c r="I30" s="34">
        <f t="shared" si="8"/>
        <v>49847</v>
      </c>
      <c r="J30" s="36">
        <f t="shared" si="7"/>
        <v>6885</v>
      </c>
    </row>
    <row r="31" spans="2:11" ht="15.75">
      <c r="B31" s="48" t="s">
        <v>6</v>
      </c>
      <c r="C31" s="63">
        <v>4</v>
      </c>
      <c r="D31" s="72">
        <v>6885</v>
      </c>
      <c r="E31" s="59">
        <v>15</v>
      </c>
      <c r="F31" s="72">
        <v>49847</v>
      </c>
      <c r="G31" s="32"/>
      <c r="H31" s="33">
        <f t="shared" ref="H31" si="9">C31+E31</f>
        <v>19</v>
      </c>
      <c r="I31" s="34">
        <f t="shared" ref="I31" si="10">F31</f>
        <v>49847</v>
      </c>
      <c r="J31" s="36">
        <f t="shared" ref="J31" si="11">D31+G31</f>
        <v>6885</v>
      </c>
    </row>
    <row r="32" spans="2:11" ht="15.75">
      <c r="B32" s="48" t="s">
        <v>7</v>
      </c>
      <c r="C32" s="63"/>
      <c r="D32" s="72"/>
      <c r="E32" s="59"/>
      <c r="F32" s="72"/>
      <c r="G32" s="32"/>
      <c r="H32" s="33">
        <f t="shared" si="6"/>
        <v>0</v>
      </c>
      <c r="I32" s="34">
        <f t="shared" si="8"/>
        <v>0</v>
      </c>
      <c r="J32" s="36">
        <f t="shared" si="7"/>
        <v>0</v>
      </c>
    </row>
    <row r="33" spans="2:10" ht="15.75">
      <c r="B33" s="49" t="s">
        <v>8</v>
      </c>
      <c r="C33" s="63"/>
      <c r="D33" s="72"/>
      <c r="E33" s="59"/>
      <c r="F33" s="72"/>
      <c r="G33" s="32"/>
      <c r="H33" s="33">
        <f t="shared" si="6"/>
        <v>0</v>
      </c>
      <c r="I33" s="34">
        <f t="shared" si="8"/>
        <v>0</v>
      </c>
      <c r="J33" s="36">
        <f t="shared" si="7"/>
        <v>0</v>
      </c>
    </row>
    <row r="34" spans="2:10" ht="15.75">
      <c r="B34" s="48" t="s">
        <v>9</v>
      </c>
      <c r="C34" s="63"/>
      <c r="D34" s="72"/>
      <c r="E34" s="59"/>
      <c r="F34" s="72"/>
      <c r="G34" s="37"/>
      <c r="H34" s="33">
        <f t="shared" si="6"/>
        <v>0</v>
      </c>
      <c r="I34" s="34">
        <f t="shared" si="8"/>
        <v>0</v>
      </c>
      <c r="J34" s="36">
        <f t="shared" si="7"/>
        <v>0</v>
      </c>
    </row>
    <row r="35" spans="2:10" ht="15.75">
      <c r="B35" s="48" t="s">
        <v>10</v>
      </c>
      <c r="C35" s="63"/>
      <c r="D35" s="72"/>
      <c r="E35" s="59"/>
      <c r="F35" s="72"/>
      <c r="G35" s="32"/>
      <c r="H35" s="33">
        <f t="shared" si="6"/>
        <v>0</v>
      </c>
      <c r="I35" s="34">
        <f t="shared" si="8"/>
        <v>0</v>
      </c>
      <c r="J35" s="36">
        <f t="shared" si="7"/>
        <v>0</v>
      </c>
    </row>
    <row r="36" spans="2:10" ht="15.75">
      <c r="B36" s="48" t="s">
        <v>11</v>
      </c>
      <c r="C36" s="63"/>
      <c r="D36" s="72"/>
      <c r="E36" s="59"/>
      <c r="F36" s="72"/>
      <c r="G36" s="32"/>
      <c r="H36" s="33">
        <f t="shared" si="6"/>
        <v>0</v>
      </c>
      <c r="I36" s="34">
        <f t="shared" si="8"/>
        <v>0</v>
      </c>
      <c r="J36" s="36">
        <f t="shared" si="7"/>
        <v>0</v>
      </c>
    </row>
    <row r="37" spans="2:10" ht="15.75">
      <c r="B37" s="48" t="s">
        <v>12</v>
      </c>
      <c r="C37" s="63"/>
      <c r="D37" s="72"/>
      <c r="E37" s="59"/>
      <c r="F37" s="72"/>
      <c r="G37" s="37"/>
      <c r="H37" s="33">
        <f t="shared" si="6"/>
        <v>0</v>
      </c>
      <c r="I37" s="34">
        <f t="shared" si="8"/>
        <v>0</v>
      </c>
      <c r="J37" s="36">
        <f t="shared" si="7"/>
        <v>0</v>
      </c>
    </row>
    <row r="38" spans="2:10" ht="16.5" thickBot="1">
      <c r="B38" s="50" t="s">
        <v>13</v>
      </c>
      <c r="C38" s="63"/>
      <c r="D38" s="72"/>
      <c r="E38" s="59"/>
      <c r="F38" s="72"/>
      <c r="G38" s="42"/>
      <c r="H38" s="43">
        <f t="shared" si="6"/>
        <v>0</v>
      </c>
      <c r="I38" s="44">
        <f t="shared" si="8"/>
        <v>0</v>
      </c>
      <c r="J38" s="46">
        <f t="shared" si="7"/>
        <v>0</v>
      </c>
    </row>
    <row r="39" spans="2:10" ht="15.75" thickBot="1">
      <c r="B39" s="55" t="s">
        <v>14</v>
      </c>
      <c r="C39" s="16" t="s">
        <v>24</v>
      </c>
      <c r="D39" s="17">
        <f>SUM(D27:D38)</f>
        <v>34425</v>
      </c>
      <c r="E39" s="18" t="s">
        <v>24</v>
      </c>
      <c r="F39" s="20">
        <f>SUM(F27:F38)</f>
        <v>249235</v>
      </c>
      <c r="G39" s="19">
        <f>SUM(G27:G38)</f>
        <v>0</v>
      </c>
      <c r="H39" s="16" t="s">
        <v>24</v>
      </c>
      <c r="I39" s="20">
        <f>SUM(I27:I38)</f>
        <v>249235</v>
      </c>
      <c r="J39" s="19">
        <f>SUM(J27:J38)</f>
        <v>34425</v>
      </c>
    </row>
  </sheetData>
  <mergeCells count="19">
    <mergeCell ref="B2:J2"/>
    <mergeCell ref="B3:J3"/>
    <mergeCell ref="C4:J4"/>
    <mergeCell ref="B6:B7"/>
    <mergeCell ref="C6:C7"/>
    <mergeCell ref="G6:G7"/>
    <mergeCell ref="H6:J6"/>
    <mergeCell ref="D6:D7"/>
    <mergeCell ref="E6:E7"/>
    <mergeCell ref="F6:F7"/>
    <mergeCell ref="B22:J22"/>
    <mergeCell ref="E25:E26"/>
    <mergeCell ref="F25:F26"/>
    <mergeCell ref="G25:G26"/>
    <mergeCell ref="H25:J25"/>
    <mergeCell ref="C23:J23"/>
    <mergeCell ref="B25:B26"/>
    <mergeCell ref="C25:C26"/>
    <mergeCell ref="D25:D26"/>
  </mergeCells>
  <pageMargins left="0" right="0" top="0" bottom="0" header="0" footer="0"/>
  <pageSetup paperSize="9" scale="47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758"/>
  <sheetViews>
    <sheetView tabSelected="1" view="pageBreakPreview" topLeftCell="A701" zoomScale="65" zoomScaleSheetLayoutView="65" workbookViewId="0">
      <selection activeCell="E714" sqref="E714"/>
    </sheetView>
  </sheetViews>
  <sheetFormatPr defaultRowHeight="15"/>
  <cols>
    <col min="1" max="1" width="7" style="105" customWidth="1"/>
    <col min="2" max="2" width="20.5703125" style="105" customWidth="1"/>
    <col min="3" max="3" width="25.7109375" style="105" customWidth="1"/>
    <col min="4" max="4" width="25.7109375" style="106" customWidth="1"/>
    <col min="5" max="5" width="25.7109375" style="105" customWidth="1"/>
    <col min="6" max="6" width="25.7109375" style="106" customWidth="1"/>
    <col min="7" max="7" width="25.7109375" style="105" customWidth="1"/>
    <col min="8" max="8" width="14.42578125" style="105" customWidth="1"/>
    <col min="9" max="10" width="16" style="105" customWidth="1"/>
    <col min="11" max="11" width="9.140625" style="105"/>
    <col min="12" max="12" width="0" style="98" hidden="1" customWidth="1"/>
    <col min="13" max="16384" width="9.140625" style="105"/>
  </cols>
  <sheetData>
    <row r="1" spans="2:12" ht="15.75" thickBot="1"/>
    <row r="2" spans="2:12" ht="54" customHeight="1" thickBot="1">
      <c r="B2" s="169" t="s">
        <v>64</v>
      </c>
      <c r="C2" s="170"/>
      <c r="D2" s="170"/>
      <c r="E2" s="170"/>
      <c r="F2" s="170"/>
      <c r="G2" s="170"/>
      <c r="H2" s="170"/>
      <c r="I2" s="170"/>
      <c r="J2" s="171"/>
    </row>
    <row r="3" spans="2:12" ht="15.75" customHeight="1" thickBot="1">
      <c r="B3" s="92"/>
      <c r="C3" s="92"/>
      <c r="D3" s="93"/>
      <c r="E3" s="92"/>
      <c r="F3" s="93"/>
      <c r="G3" s="92"/>
      <c r="H3" s="92"/>
      <c r="I3" s="92"/>
      <c r="J3" s="92"/>
    </row>
    <row r="4" spans="2:12" s="107" customFormat="1" ht="60" customHeight="1" thickBot="1">
      <c r="B4" s="88" t="s">
        <v>54</v>
      </c>
      <c r="C4" s="166" t="s">
        <v>48</v>
      </c>
      <c r="D4" s="167"/>
      <c r="E4" s="167"/>
      <c r="F4" s="167"/>
      <c r="G4" s="167"/>
      <c r="H4" s="167"/>
      <c r="I4" s="167"/>
      <c r="J4" s="168"/>
      <c r="L4" s="173">
        <v>1250</v>
      </c>
    </row>
    <row r="5" spans="2:12" ht="15.75" thickBot="1">
      <c r="B5" s="108">
        <v>1</v>
      </c>
      <c r="C5" s="109">
        <v>2</v>
      </c>
      <c r="D5" s="110">
        <v>3</v>
      </c>
      <c r="E5" s="109">
        <v>4</v>
      </c>
      <c r="F5" s="110">
        <v>5</v>
      </c>
      <c r="G5" s="109">
        <v>6</v>
      </c>
      <c r="H5" s="109">
        <v>7</v>
      </c>
      <c r="I5" s="109">
        <v>8</v>
      </c>
      <c r="J5" s="111">
        <v>9</v>
      </c>
      <c r="L5" s="173"/>
    </row>
    <row r="6" spans="2:12" ht="30" customHeight="1" thickBot="1">
      <c r="B6" s="158" t="s">
        <v>1</v>
      </c>
      <c r="C6" s="160" t="s">
        <v>15</v>
      </c>
      <c r="D6" s="164" t="s">
        <v>22</v>
      </c>
      <c r="E6" s="153" t="s">
        <v>21</v>
      </c>
      <c r="F6" s="164" t="s">
        <v>20</v>
      </c>
      <c r="G6" s="145" t="s">
        <v>22</v>
      </c>
      <c r="H6" s="147" t="s">
        <v>17</v>
      </c>
      <c r="I6" s="148"/>
      <c r="J6" s="149"/>
      <c r="L6" s="173"/>
    </row>
    <row r="7" spans="2:12" ht="30.75" thickBot="1">
      <c r="B7" s="159"/>
      <c r="C7" s="161"/>
      <c r="D7" s="165"/>
      <c r="E7" s="154"/>
      <c r="F7" s="165"/>
      <c r="G7" s="146"/>
      <c r="H7" s="95" t="s">
        <v>18</v>
      </c>
      <c r="I7" s="96" t="s">
        <v>19</v>
      </c>
      <c r="J7" s="97" t="s">
        <v>23</v>
      </c>
      <c r="L7" s="173"/>
    </row>
    <row r="8" spans="2:12" ht="15.75">
      <c r="B8" s="112" t="s">
        <v>2</v>
      </c>
      <c r="C8" s="113">
        <v>6</v>
      </c>
      <c r="D8" s="114">
        <f>6200</f>
        <v>6200</v>
      </c>
      <c r="E8" s="115"/>
      <c r="F8" s="114"/>
      <c r="G8" s="28"/>
      <c r="H8" s="25">
        <f t="shared" ref="H8:H19" si="0">C8+E8</f>
        <v>6</v>
      </c>
      <c r="I8" s="26">
        <f>F8</f>
        <v>0</v>
      </c>
      <c r="J8" s="28">
        <f t="shared" ref="J8:J19" si="1">D8+G8</f>
        <v>6200</v>
      </c>
      <c r="L8" s="173"/>
    </row>
    <row r="9" spans="2:12" ht="15.75">
      <c r="B9" s="116" t="s">
        <v>3</v>
      </c>
      <c r="C9" s="117"/>
      <c r="D9" s="118"/>
      <c r="E9" s="119"/>
      <c r="F9" s="118"/>
      <c r="G9" s="36"/>
      <c r="H9" s="33">
        <f t="shared" si="0"/>
        <v>0</v>
      </c>
      <c r="I9" s="34">
        <f t="shared" ref="I9:I19" si="2">F9</f>
        <v>0</v>
      </c>
      <c r="J9" s="36">
        <f t="shared" si="1"/>
        <v>0</v>
      </c>
      <c r="L9" s="173"/>
    </row>
    <row r="10" spans="2:12" ht="15.75">
      <c r="B10" s="116" t="s">
        <v>4</v>
      </c>
      <c r="C10" s="117"/>
      <c r="D10" s="118"/>
      <c r="E10" s="119"/>
      <c r="F10" s="118"/>
      <c r="G10" s="36"/>
      <c r="H10" s="33">
        <f t="shared" si="0"/>
        <v>0</v>
      </c>
      <c r="I10" s="34">
        <f t="shared" si="2"/>
        <v>0</v>
      </c>
      <c r="J10" s="36">
        <f t="shared" si="1"/>
        <v>0</v>
      </c>
      <c r="L10" s="173"/>
    </row>
    <row r="11" spans="2:12" ht="15.75">
      <c r="B11" s="116" t="s">
        <v>5</v>
      </c>
      <c r="C11" s="117">
        <v>6</v>
      </c>
      <c r="D11" s="118">
        <v>6200</v>
      </c>
      <c r="E11" s="119"/>
      <c r="F11" s="118"/>
      <c r="G11" s="36"/>
      <c r="H11" s="33">
        <f t="shared" si="0"/>
        <v>6</v>
      </c>
      <c r="I11" s="34">
        <f t="shared" si="2"/>
        <v>0</v>
      </c>
      <c r="J11" s="36">
        <f t="shared" si="1"/>
        <v>6200</v>
      </c>
      <c r="L11" s="173"/>
    </row>
    <row r="12" spans="2:12" ht="15.75">
      <c r="B12" s="116" t="s">
        <v>6</v>
      </c>
      <c r="C12" s="117"/>
      <c r="D12" s="118"/>
      <c r="E12" s="119"/>
      <c r="F12" s="118"/>
      <c r="G12" s="36"/>
      <c r="H12" s="33">
        <f t="shared" ref="H12" si="3">C12+E12</f>
        <v>0</v>
      </c>
      <c r="I12" s="34">
        <f t="shared" ref="I12" si="4">F12</f>
        <v>0</v>
      </c>
      <c r="J12" s="36">
        <f t="shared" ref="J12" si="5">D12+G12</f>
        <v>0</v>
      </c>
      <c r="L12" s="173"/>
    </row>
    <row r="13" spans="2:12" ht="15.75">
      <c r="B13" s="116" t="s">
        <v>7</v>
      </c>
      <c r="C13" s="117"/>
      <c r="D13" s="118"/>
      <c r="E13" s="119"/>
      <c r="F13" s="118"/>
      <c r="G13" s="36"/>
      <c r="H13" s="33">
        <f t="shared" si="0"/>
        <v>0</v>
      </c>
      <c r="I13" s="34">
        <f t="shared" si="2"/>
        <v>0</v>
      </c>
      <c r="J13" s="36">
        <f t="shared" si="1"/>
        <v>0</v>
      </c>
      <c r="L13" s="173"/>
    </row>
    <row r="14" spans="2:12" ht="15.75">
      <c r="B14" s="120" t="s">
        <v>8</v>
      </c>
      <c r="C14" s="117"/>
      <c r="D14" s="118"/>
      <c r="E14" s="119"/>
      <c r="F14" s="118"/>
      <c r="G14" s="36"/>
      <c r="H14" s="33">
        <f t="shared" si="0"/>
        <v>0</v>
      </c>
      <c r="I14" s="34">
        <f t="shared" si="2"/>
        <v>0</v>
      </c>
      <c r="J14" s="36">
        <f t="shared" si="1"/>
        <v>0</v>
      </c>
      <c r="L14" s="173"/>
    </row>
    <row r="15" spans="2:12" ht="15.75">
      <c r="B15" s="116" t="s">
        <v>9</v>
      </c>
      <c r="C15" s="117"/>
      <c r="D15" s="118"/>
      <c r="E15" s="119"/>
      <c r="F15" s="118"/>
      <c r="G15" s="121"/>
      <c r="H15" s="33">
        <f t="shared" si="0"/>
        <v>0</v>
      </c>
      <c r="I15" s="34">
        <f t="shared" si="2"/>
        <v>0</v>
      </c>
      <c r="J15" s="36">
        <f t="shared" si="1"/>
        <v>0</v>
      </c>
      <c r="L15" s="173"/>
    </row>
    <row r="16" spans="2:12" ht="15.75">
      <c r="B16" s="116" t="s">
        <v>10</v>
      </c>
      <c r="C16" s="122"/>
      <c r="D16" s="123"/>
      <c r="E16" s="119"/>
      <c r="F16" s="118"/>
      <c r="G16" s="36"/>
      <c r="H16" s="33">
        <f t="shared" si="0"/>
        <v>0</v>
      </c>
      <c r="I16" s="34">
        <f t="shared" si="2"/>
        <v>0</v>
      </c>
      <c r="J16" s="36">
        <f t="shared" si="1"/>
        <v>0</v>
      </c>
      <c r="L16" s="173"/>
    </row>
    <row r="17" spans="2:12" ht="15.75">
      <c r="B17" s="116" t="s">
        <v>11</v>
      </c>
      <c r="C17" s="117"/>
      <c r="D17" s="118"/>
      <c r="E17" s="119"/>
      <c r="F17" s="118"/>
      <c r="G17" s="36"/>
      <c r="H17" s="33">
        <f t="shared" si="0"/>
        <v>0</v>
      </c>
      <c r="I17" s="34">
        <f t="shared" si="2"/>
        <v>0</v>
      </c>
      <c r="J17" s="36">
        <f t="shared" si="1"/>
        <v>0</v>
      </c>
      <c r="L17" s="173"/>
    </row>
    <row r="18" spans="2:12" ht="15.75">
      <c r="B18" s="116" t="s">
        <v>12</v>
      </c>
      <c r="C18" s="117"/>
      <c r="D18" s="118"/>
      <c r="E18" s="119"/>
      <c r="F18" s="118"/>
      <c r="G18" s="121"/>
      <c r="H18" s="33">
        <f t="shared" si="0"/>
        <v>0</v>
      </c>
      <c r="I18" s="34">
        <f t="shared" si="2"/>
        <v>0</v>
      </c>
      <c r="J18" s="36">
        <f t="shared" si="1"/>
        <v>0</v>
      </c>
      <c r="L18" s="173"/>
    </row>
    <row r="19" spans="2:12" ht="16.5" thickBot="1">
      <c r="B19" s="124" t="s">
        <v>13</v>
      </c>
      <c r="C19" s="117"/>
      <c r="D19" s="118"/>
      <c r="E19" s="119"/>
      <c r="F19" s="118"/>
      <c r="G19" s="46"/>
      <c r="H19" s="43">
        <f t="shared" si="0"/>
        <v>0</v>
      </c>
      <c r="I19" s="44">
        <f t="shared" si="2"/>
        <v>0</v>
      </c>
      <c r="J19" s="46">
        <f t="shared" si="1"/>
        <v>0</v>
      </c>
      <c r="L19" s="173"/>
    </row>
    <row r="20" spans="2:12" ht="15.75" thickBot="1">
      <c r="B20" s="55" t="s">
        <v>14</v>
      </c>
      <c r="C20" s="16" t="s">
        <v>24</v>
      </c>
      <c r="D20" s="94">
        <f>SUM(D8:D19)</f>
        <v>12400</v>
      </c>
      <c r="E20" s="18" t="s">
        <v>24</v>
      </c>
      <c r="F20" s="94">
        <f>SUM(F8:F19)</f>
        <v>0</v>
      </c>
      <c r="G20" s="19">
        <f>SUM(G8:G19)</f>
        <v>0</v>
      </c>
      <c r="H20" s="16" t="s">
        <v>24</v>
      </c>
      <c r="I20" s="20">
        <f>SUM(I8:I19)</f>
        <v>0</v>
      </c>
      <c r="J20" s="19">
        <f>SUM(J8:J19)</f>
        <v>12400</v>
      </c>
      <c r="L20" s="173"/>
    </row>
    <row r="21" spans="2:12" ht="15.75" thickBot="1"/>
    <row r="22" spans="2:12" s="107" customFormat="1" ht="60" customHeight="1" thickBot="1">
      <c r="B22" s="88" t="s">
        <v>54</v>
      </c>
      <c r="C22" s="166" t="s">
        <v>53</v>
      </c>
      <c r="D22" s="167"/>
      <c r="E22" s="167"/>
      <c r="F22" s="167"/>
      <c r="G22" s="167"/>
      <c r="H22" s="167"/>
      <c r="I22" s="167"/>
      <c r="J22" s="168"/>
      <c r="L22" s="173">
        <v>1668</v>
      </c>
    </row>
    <row r="23" spans="2:12" ht="15.75" thickBot="1">
      <c r="B23" s="108">
        <v>1</v>
      </c>
      <c r="C23" s="109">
        <v>2</v>
      </c>
      <c r="D23" s="110">
        <v>3</v>
      </c>
      <c r="E23" s="109">
        <v>4</v>
      </c>
      <c r="F23" s="110">
        <v>5</v>
      </c>
      <c r="G23" s="109">
        <v>6</v>
      </c>
      <c r="H23" s="109">
        <v>7</v>
      </c>
      <c r="I23" s="109">
        <v>8</v>
      </c>
      <c r="J23" s="111">
        <v>9</v>
      </c>
      <c r="L23" s="173"/>
    </row>
    <row r="24" spans="2:12" ht="30" customHeight="1" thickBot="1">
      <c r="B24" s="158" t="s">
        <v>1</v>
      </c>
      <c r="C24" s="160" t="s">
        <v>15</v>
      </c>
      <c r="D24" s="164" t="s">
        <v>22</v>
      </c>
      <c r="E24" s="153" t="s">
        <v>21</v>
      </c>
      <c r="F24" s="164" t="s">
        <v>20</v>
      </c>
      <c r="G24" s="145" t="s">
        <v>22</v>
      </c>
      <c r="H24" s="147" t="s">
        <v>17</v>
      </c>
      <c r="I24" s="148"/>
      <c r="J24" s="149"/>
      <c r="L24" s="173"/>
    </row>
    <row r="25" spans="2:12" ht="30.75" thickBot="1">
      <c r="B25" s="159"/>
      <c r="C25" s="161"/>
      <c r="D25" s="165"/>
      <c r="E25" s="154"/>
      <c r="F25" s="165"/>
      <c r="G25" s="146"/>
      <c r="H25" s="95" t="s">
        <v>18</v>
      </c>
      <c r="I25" s="96" t="s">
        <v>19</v>
      </c>
      <c r="J25" s="97" t="s">
        <v>23</v>
      </c>
      <c r="L25" s="173"/>
    </row>
    <row r="26" spans="2:12" ht="15.75">
      <c r="B26" s="112" t="s">
        <v>2</v>
      </c>
      <c r="C26" s="113">
        <v>5</v>
      </c>
      <c r="D26" s="114">
        <v>6000</v>
      </c>
      <c r="E26" s="115"/>
      <c r="F26" s="114"/>
      <c r="G26" s="28"/>
      <c r="H26" s="25">
        <f t="shared" ref="H26:H37" si="6">C26+E26</f>
        <v>5</v>
      </c>
      <c r="I26" s="26">
        <f>F26</f>
        <v>0</v>
      </c>
      <c r="J26" s="28">
        <f t="shared" ref="J26:J37" si="7">D26+G26</f>
        <v>6000</v>
      </c>
      <c r="L26" s="173"/>
    </row>
    <row r="27" spans="2:12" ht="15.75">
      <c r="B27" s="116" t="s">
        <v>3</v>
      </c>
      <c r="C27" s="117"/>
      <c r="D27" s="118"/>
      <c r="E27" s="119"/>
      <c r="F27" s="118"/>
      <c r="G27" s="36"/>
      <c r="H27" s="33">
        <f t="shared" si="6"/>
        <v>0</v>
      </c>
      <c r="I27" s="34">
        <f t="shared" ref="I27:I37" si="8">F27</f>
        <v>0</v>
      </c>
      <c r="J27" s="36">
        <f t="shared" si="7"/>
        <v>0</v>
      </c>
      <c r="L27" s="173"/>
    </row>
    <row r="28" spans="2:12" ht="15.75">
      <c r="B28" s="116" t="s">
        <v>4</v>
      </c>
      <c r="C28" s="117"/>
      <c r="D28" s="118"/>
      <c r="E28" s="119"/>
      <c r="F28" s="118"/>
      <c r="G28" s="36"/>
      <c r="H28" s="33">
        <f t="shared" si="6"/>
        <v>0</v>
      </c>
      <c r="I28" s="34">
        <f t="shared" si="8"/>
        <v>0</v>
      </c>
      <c r="J28" s="36">
        <f t="shared" si="7"/>
        <v>0</v>
      </c>
      <c r="L28" s="173"/>
    </row>
    <row r="29" spans="2:12" ht="15.75">
      <c r="B29" s="116" t="s">
        <v>5</v>
      </c>
      <c r="C29" s="117">
        <v>5</v>
      </c>
      <c r="D29" s="118">
        <v>5064.38</v>
      </c>
      <c r="E29" s="119"/>
      <c r="F29" s="118"/>
      <c r="G29" s="36"/>
      <c r="H29" s="33">
        <f t="shared" si="6"/>
        <v>5</v>
      </c>
      <c r="I29" s="34">
        <f t="shared" si="8"/>
        <v>0</v>
      </c>
      <c r="J29" s="36">
        <f t="shared" si="7"/>
        <v>5064.38</v>
      </c>
      <c r="L29" s="173"/>
    </row>
    <row r="30" spans="2:12" ht="15.75">
      <c r="B30" s="116" t="s">
        <v>6</v>
      </c>
      <c r="C30" s="117">
        <v>5</v>
      </c>
      <c r="D30" s="118">
        <v>5064.38</v>
      </c>
      <c r="E30" s="119"/>
      <c r="F30" s="118"/>
      <c r="G30" s="36"/>
      <c r="H30" s="33">
        <f t="shared" si="6"/>
        <v>5</v>
      </c>
      <c r="I30" s="34">
        <f t="shared" si="8"/>
        <v>0</v>
      </c>
      <c r="J30" s="36">
        <f t="shared" si="7"/>
        <v>5064.38</v>
      </c>
      <c r="L30" s="173"/>
    </row>
    <row r="31" spans="2:12" ht="15.75">
      <c r="B31" s="116" t="s">
        <v>7</v>
      </c>
      <c r="C31" s="117"/>
      <c r="D31" s="118"/>
      <c r="E31" s="119"/>
      <c r="F31" s="118"/>
      <c r="G31" s="36"/>
      <c r="H31" s="33">
        <f t="shared" si="6"/>
        <v>0</v>
      </c>
      <c r="I31" s="34">
        <f t="shared" si="8"/>
        <v>0</v>
      </c>
      <c r="J31" s="36">
        <f t="shared" si="7"/>
        <v>0</v>
      </c>
      <c r="L31" s="173"/>
    </row>
    <row r="32" spans="2:12" ht="15.75">
      <c r="B32" s="120" t="s">
        <v>8</v>
      </c>
      <c r="C32" s="117"/>
      <c r="D32" s="118"/>
      <c r="E32" s="119"/>
      <c r="F32" s="118"/>
      <c r="G32" s="36"/>
      <c r="H32" s="33">
        <f t="shared" si="6"/>
        <v>0</v>
      </c>
      <c r="I32" s="34">
        <f t="shared" si="8"/>
        <v>0</v>
      </c>
      <c r="J32" s="36">
        <f t="shared" si="7"/>
        <v>0</v>
      </c>
      <c r="L32" s="173"/>
    </row>
    <row r="33" spans="2:12" ht="15.75">
      <c r="B33" s="116" t="s">
        <v>9</v>
      </c>
      <c r="C33" s="117"/>
      <c r="D33" s="118"/>
      <c r="E33" s="119"/>
      <c r="F33" s="118"/>
      <c r="G33" s="121"/>
      <c r="H33" s="33">
        <f t="shared" si="6"/>
        <v>0</v>
      </c>
      <c r="I33" s="34">
        <f t="shared" si="8"/>
        <v>0</v>
      </c>
      <c r="J33" s="36">
        <f t="shared" si="7"/>
        <v>0</v>
      </c>
      <c r="L33" s="173"/>
    </row>
    <row r="34" spans="2:12" ht="15.75">
      <c r="B34" s="116" t="s">
        <v>10</v>
      </c>
      <c r="C34" s="122"/>
      <c r="D34" s="123"/>
      <c r="E34" s="119"/>
      <c r="F34" s="118"/>
      <c r="G34" s="36"/>
      <c r="H34" s="33">
        <f t="shared" si="6"/>
        <v>0</v>
      </c>
      <c r="I34" s="34">
        <f t="shared" si="8"/>
        <v>0</v>
      </c>
      <c r="J34" s="36">
        <f t="shared" si="7"/>
        <v>0</v>
      </c>
      <c r="L34" s="173"/>
    </row>
    <row r="35" spans="2:12" ht="15.75">
      <c r="B35" s="116" t="s">
        <v>11</v>
      </c>
      <c r="C35" s="117"/>
      <c r="D35" s="118"/>
      <c r="E35" s="119"/>
      <c r="F35" s="118"/>
      <c r="G35" s="36"/>
      <c r="H35" s="33">
        <f t="shared" si="6"/>
        <v>0</v>
      </c>
      <c r="I35" s="34">
        <f t="shared" si="8"/>
        <v>0</v>
      </c>
      <c r="J35" s="36">
        <f t="shared" si="7"/>
        <v>0</v>
      </c>
      <c r="L35" s="173"/>
    </row>
    <row r="36" spans="2:12" ht="15.75">
      <c r="B36" s="116" t="s">
        <v>12</v>
      </c>
      <c r="C36" s="117"/>
      <c r="D36" s="118"/>
      <c r="E36" s="119"/>
      <c r="F36" s="118"/>
      <c r="G36" s="121"/>
      <c r="H36" s="33">
        <f t="shared" si="6"/>
        <v>0</v>
      </c>
      <c r="I36" s="34">
        <f t="shared" si="8"/>
        <v>0</v>
      </c>
      <c r="J36" s="36">
        <f t="shared" si="7"/>
        <v>0</v>
      </c>
      <c r="L36" s="173"/>
    </row>
    <row r="37" spans="2:12" ht="16.5" thickBot="1">
      <c r="B37" s="124" t="s">
        <v>13</v>
      </c>
      <c r="C37" s="117"/>
      <c r="D37" s="118"/>
      <c r="E37" s="119"/>
      <c r="F37" s="118"/>
      <c r="G37" s="46"/>
      <c r="H37" s="43">
        <f t="shared" si="6"/>
        <v>0</v>
      </c>
      <c r="I37" s="44">
        <f t="shared" si="8"/>
        <v>0</v>
      </c>
      <c r="J37" s="46">
        <f t="shared" si="7"/>
        <v>0</v>
      </c>
      <c r="L37" s="173"/>
    </row>
    <row r="38" spans="2:12" ht="15.75" thickBot="1">
      <c r="B38" s="55" t="s">
        <v>14</v>
      </c>
      <c r="C38" s="16" t="s">
        <v>24</v>
      </c>
      <c r="D38" s="94">
        <f>SUM(D26:D37)</f>
        <v>16128.760000000002</v>
      </c>
      <c r="E38" s="18" t="s">
        <v>24</v>
      </c>
      <c r="F38" s="94">
        <f>SUM(F26:F37)</f>
        <v>0</v>
      </c>
      <c r="G38" s="19">
        <f>SUM(G26:G37)</f>
        <v>0</v>
      </c>
      <c r="H38" s="16" t="s">
        <v>24</v>
      </c>
      <c r="I38" s="20">
        <f>SUM(I26:I37)</f>
        <v>0</v>
      </c>
      <c r="J38" s="19">
        <f>SUM(J26:J37)</f>
        <v>16128.760000000002</v>
      </c>
      <c r="L38" s="173"/>
    </row>
    <row r="39" spans="2:12" ht="15.75" thickBot="1"/>
    <row r="40" spans="2:12" s="107" customFormat="1" ht="60" customHeight="1" thickBot="1">
      <c r="B40" s="88" t="s">
        <v>54</v>
      </c>
      <c r="C40" s="166" t="s">
        <v>51</v>
      </c>
      <c r="D40" s="167"/>
      <c r="E40" s="167"/>
      <c r="F40" s="167"/>
      <c r="G40" s="167"/>
      <c r="H40" s="167"/>
      <c r="I40" s="167"/>
      <c r="J40" s="168"/>
      <c r="L40" s="173">
        <v>1538</v>
      </c>
    </row>
    <row r="41" spans="2:12" ht="15.75" thickBot="1">
      <c r="B41" s="108">
        <v>1</v>
      </c>
      <c r="C41" s="109">
        <v>2</v>
      </c>
      <c r="D41" s="110">
        <v>3</v>
      </c>
      <c r="E41" s="109">
        <v>4</v>
      </c>
      <c r="F41" s="110">
        <v>5</v>
      </c>
      <c r="G41" s="109">
        <v>6</v>
      </c>
      <c r="H41" s="109">
        <v>7</v>
      </c>
      <c r="I41" s="109">
        <v>8</v>
      </c>
      <c r="J41" s="111">
        <v>9</v>
      </c>
      <c r="L41" s="173"/>
    </row>
    <row r="42" spans="2:12" ht="30" customHeight="1" thickBot="1">
      <c r="B42" s="158" t="s">
        <v>1</v>
      </c>
      <c r="C42" s="160" t="s">
        <v>15</v>
      </c>
      <c r="D42" s="164"/>
      <c r="E42" s="153"/>
      <c r="F42" s="164"/>
      <c r="G42" s="145" t="s">
        <v>22</v>
      </c>
      <c r="H42" s="147" t="s">
        <v>17</v>
      </c>
      <c r="I42" s="148"/>
      <c r="J42" s="149"/>
      <c r="L42" s="173"/>
    </row>
    <row r="43" spans="2:12" ht="30.75" thickBot="1">
      <c r="B43" s="159"/>
      <c r="C43" s="161"/>
      <c r="D43" s="165"/>
      <c r="E43" s="154"/>
      <c r="F43" s="165"/>
      <c r="G43" s="146"/>
      <c r="H43" s="95" t="s">
        <v>18</v>
      </c>
      <c r="I43" s="96" t="s">
        <v>19</v>
      </c>
      <c r="J43" s="97" t="s">
        <v>23</v>
      </c>
      <c r="L43" s="173"/>
    </row>
    <row r="44" spans="2:12" ht="15.75">
      <c r="B44" s="112" t="s">
        <v>2</v>
      </c>
      <c r="C44" s="113">
        <v>6</v>
      </c>
      <c r="D44" s="114">
        <v>5562.88</v>
      </c>
      <c r="E44" s="115">
        <v>1</v>
      </c>
      <c r="F44" s="114">
        <v>1099.52</v>
      </c>
      <c r="G44" s="28"/>
      <c r="H44" s="25">
        <f t="shared" ref="H44:H55" si="9">C44+E44</f>
        <v>7</v>
      </c>
      <c r="I44" s="26">
        <f>F44</f>
        <v>1099.52</v>
      </c>
      <c r="J44" s="28">
        <f t="shared" ref="J44:J55" si="10">D44+G44</f>
        <v>5562.88</v>
      </c>
      <c r="L44" s="173"/>
    </row>
    <row r="45" spans="2:12" ht="15.75">
      <c r="B45" s="116" t="s">
        <v>3</v>
      </c>
      <c r="C45" s="117">
        <v>6</v>
      </c>
      <c r="D45" s="118">
        <v>5520.4</v>
      </c>
      <c r="E45" s="119">
        <v>1</v>
      </c>
      <c r="F45" s="118">
        <v>1099.52</v>
      </c>
      <c r="G45" s="36"/>
      <c r="H45" s="33">
        <f t="shared" si="9"/>
        <v>7</v>
      </c>
      <c r="I45" s="34">
        <f t="shared" ref="I45:I55" si="11">F45</f>
        <v>1099.52</v>
      </c>
      <c r="J45" s="36">
        <f t="shared" si="10"/>
        <v>5520.4</v>
      </c>
      <c r="L45" s="173"/>
    </row>
    <row r="46" spans="2:12" ht="15.75">
      <c r="B46" s="116" t="s">
        <v>4</v>
      </c>
      <c r="C46" s="117">
        <v>8</v>
      </c>
      <c r="D46" s="118">
        <v>7384.12</v>
      </c>
      <c r="E46" s="119">
        <v>1</v>
      </c>
      <c r="F46" s="118">
        <v>1112.92</v>
      </c>
      <c r="G46" s="36"/>
      <c r="H46" s="33">
        <f t="shared" si="9"/>
        <v>9</v>
      </c>
      <c r="I46" s="34">
        <f t="shared" si="11"/>
        <v>1112.92</v>
      </c>
      <c r="J46" s="36">
        <f t="shared" si="10"/>
        <v>7384.12</v>
      </c>
      <c r="L46" s="173"/>
    </row>
    <row r="47" spans="2:12" ht="15.75">
      <c r="B47" s="116" t="s">
        <v>5</v>
      </c>
      <c r="C47" s="117">
        <v>7</v>
      </c>
      <c r="D47" s="118">
        <v>7384.15</v>
      </c>
      <c r="E47" s="119">
        <v>1</v>
      </c>
      <c r="F47" s="118">
        <v>1112.92</v>
      </c>
      <c r="G47" s="36"/>
      <c r="H47" s="33">
        <f t="shared" si="9"/>
        <v>8</v>
      </c>
      <c r="I47" s="34">
        <f t="shared" si="11"/>
        <v>1112.92</v>
      </c>
      <c r="J47" s="36">
        <f t="shared" si="10"/>
        <v>7384.15</v>
      </c>
      <c r="L47" s="173"/>
    </row>
    <row r="48" spans="2:12" ht="15.75">
      <c r="B48" s="116" t="s">
        <v>6</v>
      </c>
      <c r="C48" s="117">
        <v>7</v>
      </c>
      <c r="D48" s="118">
        <v>7384.15</v>
      </c>
      <c r="E48" s="119">
        <v>1</v>
      </c>
      <c r="F48" s="118">
        <v>1112.92</v>
      </c>
      <c r="G48" s="36"/>
      <c r="H48" s="33">
        <f t="shared" si="9"/>
        <v>8</v>
      </c>
      <c r="I48" s="34">
        <f t="shared" si="11"/>
        <v>1112.92</v>
      </c>
      <c r="J48" s="36">
        <f t="shared" si="10"/>
        <v>7384.15</v>
      </c>
      <c r="L48" s="173"/>
    </row>
    <row r="49" spans="2:12" ht="15.75">
      <c r="B49" s="116" t="s">
        <v>7</v>
      </c>
      <c r="C49" s="117"/>
      <c r="D49" s="118"/>
      <c r="E49" s="119"/>
      <c r="F49" s="118"/>
      <c r="G49" s="36"/>
      <c r="H49" s="33">
        <f t="shared" si="9"/>
        <v>0</v>
      </c>
      <c r="I49" s="34">
        <f t="shared" si="11"/>
        <v>0</v>
      </c>
      <c r="J49" s="36">
        <f t="shared" si="10"/>
        <v>0</v>
      </c>
      <c r="L49" s="173"/>
    </row>
    <row r="50" spans="2:12" ht="15.75">
      <c r="B50" s="120" t="s">
        <v>8</v>
      </c>
      <c r="C50" s="117"/>
      <c r="D50" s="118"/>
      <c r="E50" s="119"/>
      <c r="F50" s="118"/>
      <c r="G50" s="36"/>
      <c r="H50" s="33">
        <f t="shared" si="9"/>
        <v>0</v>
      </c>
      <c r="I50" s="34">
        <f t="shared" si="11"/>
        <v>0</v>
      </c>
      <c r="J50" s="36">
        <f t="shared" si="10"/>
        <v>0</v>
      </c>
      <c r="L50" s="173"/>
    </row>
    <row r="51" spans="2:12" ht="15.75">
      <c r="B51" s="116" t="s">
        <v>9</v>
      </c>
      <c r="C51" s="117"/>
      <c r="D51" s="118"/>
      <c r="E51" s="119"/>
      <c r="F51" s="118"/>
      <c r="G51" s="121"/>
      <c r="H51" s="33">
        <f t="shared" si="9"/>
        <v>0</v>
      </c>
      <c r="I51" s="34">
        <f t="shared" si="11"/>
        <v>0</v>
      </c>
      <c r="J51" s="36">
        <f t="shared" si="10"/>
        <v>0</v>
      </c>
      <c r="L51" s="173"/>
    </row>
    <row r="52" spans="2:12" ht="15.75">
      <c r="B52" s="116" t="s">
        <v>10</v>
      </c>
      <c r="C52" s="122"/>
      <c r="D52" s="123"/>
      <c r="E52" s="119"/>
      <c r="F52" s="118"/>
      <c r="G52" s="36"/>
      <c r="H52" s="33">
        <f t="shared" si="9"/>
        <v>0</v>
      </c>
      <c r="I52" s="34">
        <f t="shared" si="11"/>
        <v>0</v>
      </c>
      <c r="J52" s="36">
        <f t="shared" si="10"/>
        <v>0</v>
      </c>
      <c r="L52" s="173"/>
    </row>
    <row r="53" spans="2:12" ht="15.75">
      <c r="B53" s="116" t="s">
        <v>11</v>
      </c>
      <c r="C53" s="117"/>
      <c r="D53" s="118"/>
      <c r="E53" s="119"/>
      <c r="F53" s="118"/>
      <c r="G53" s="36"/>
      <c r="H53" s="33">
        <f t="shared" si="9"/>
        <v>0</v>
      </c>
      <c r="I53" s="34">
        <f t="shared" si="11"/>
        <v>0</v>
      </c>
      <c r="J53" s="36">
        <f t="shared" si="10"/>
        <v>0</v>
      </c>
      <c r="L53" s="173"/>
    </row>
    <row r="54" spans="2:12" ht="15.75">
      <c r="B54" s="116" t="s">
        <v>12</v>
      </c>
      <c r="C54" s="117"/>
      <c r="D54" s="118"/>
      <c r="E54" s="119"/>
      <c r="F54" s="118"/>
      <c r="G54" s="121"/>
      <c r="H54" s="33">
        <f t="shared" si="9"/>
        <v>0</v>
      </c>
      <c r="I54" s="34">
        <f t="shared" si="11"/>
        <v>0</v>
      </c>
      <c r="J54" s="36">
        <f t="shared" si="10"/>
        <v>0</v>
      </c>
      <c r="L54" s="173"/>
    </row>
    <row r="55" spans="2:12" ht="16.5" thickBot="1">
      <c r="B55" s="124" t="s">
        <v>13</v>
      </c>
      <c r="C55" s="117"/>
      <c r="D55" s="118"/>
      <c r="E55" s="119"/>
      <c r="F55" s="118"/>
      <c r="G55" s="46"/>
      <c r="H55" s="43">
        <f t="shared" si="9"/>
        <v>0</v>
      </c>
      <c r="I55" s="44">
        <f t="shared" si="11"/>
        <v>0</v>
      </c>
      <c r="J55" s="46">
        <f t="shared" si="10"/>
        <v>0</v>
      </c>
      <c r="L55" s="173"/>
    </row>
    <row r="56" spans="2:12" ht="15.75" thickBot="1">
      <c r="B56" s="55" t="s">
        <v>14</v>
      </c>
      <c r="C56" s="16" t="s">
        <v>24</v>
      </c>
      <c r="D56" s="94">
        <f>SUM(D44:D55)</f>
        <v>33235.699999999997</v>
      </c>
      <c r="E56" s="18" t="s">
        <v>24</v>
      </c>
      <c r="F56" s="94">
        <f>SUM(F44:F55)</f>
        <v>5537.8</v>
      </c>
      <c r="G56" s="19">
        <f>SUM(G44:G55)</f>
        <v>0</v>
      </c>
      <c r="H56" s="16" t="s">
        <v>24</v>
      </c>
      <c r="I56" s="20">
        <f>SUM(I44:I55)</f>
        <v>5537.8</v>
      </c>
      <c r="J56" s="19">
        <f>SUM(J44:J55)</f>
        <v>33235.699999999997</v>
      </c>
      <c r="L56" s="173"/>
    </row>
    <row r="57" spans="2:12" ht="15.75" thickBot="1"/>
    <row r="58" spans="2:12" s="107" customFormat="1" ht="60" customHeight="1" thickBot="1">
      <c r="B58" s="88" t="s">
        <v>54</v>
      </c>
      <c r="C58" s="166" t="s">
        <v>45</v>
      </c>
      <c r="D58" s="167"/>
      <c r="E58" s="167"/>
      <c r="F58" s="167"/>
      <c r="G58" s="167"/>
      <c r="H58" s="167"/>
      <c r="I58" s="167"/>
      <c r="J58" s="168"/>
      <c r="L58" s="173">
        <v>1419</v>
      </c>
    </row>
    <row r="59" spans="2:12" ht="15.75" thickBot="1">
      <c r="B59" s="108">
        <v>1</v>
      </c>
      <c r="C59" s="109">
        <v>2</v>
      </c>
      <c r="D59" s="110">
        <v>3</v>
      </c>
      <c r="E59" s="109">
        <v>4</v>
      </c>
      <c r="F59" s="110">
        <v>5</v>
      </c>
      <c r="G59" s="109">
        <v>6</v>
      </c>
      <c r="H59" s="109">
        <v>7</v>
      </c>
      <c r="I59" s="109">
        <v>8</v>
      </c>
      <c r="J59" s="111">
        <v>9</v>
      </c>
      <c r="L59" s="173"/>
    </row>
    <row r="60" spans="2:12" ht="30" customHeight="1" thickBot="1">
      <c r="B60" s="158" t="s">
        <v>1</v>
      </c>
      <c r="C60" s="160" t="s">
        <v>15</v>
      </c>
      <c r="D60" s="164" t="s">
        <v>22</v>
      </c>
      <c r="E60" s="153" t="s">
        <v>21</v>
      </c>
      <c r="F60" s="164" t="s">
        <v>20</v>
      </c>
      <c r="G60" s="145" t="s">
        <v>22</v>
      </c>
      <c r="H60" s="147" t="s">
        <v>17</v>
      </c>
      <c r="I60" s="148"/>
      <c r="J60" s="149"/>
      <c r="L60" s="173"/>
    </row>
    <row r="61" spans="2:12" ht="30.75" thickBot="1">
      <c r="B61" s="159"/>
      <c r="C61" s="161"/>
      <c r="D61" s="165"/>
      <c r="E61" s="154"/>
      <c r="F61" s="165"/>
      <c r="G61" s="146"/>
      <c r="H61" s="95" t="s">
        <v>18</v>
      </c>
      <c r="I61" s="96" t="s">
        <v>19</v>
      </c>
      <c r="J61" s="97" t="s">
        <v>23</v>
      </c>
      <c r="L61" s="173"/>
    </row>
    <row r="62" spans="2:12" ht="15.75">
      <c r="B62" s="112" t="s">
        <v>2</v>
      </c>
      <c r="C62" s="113">
        <v>8</v>
      </c>
      <c r="D62" s="114">
        <v>5660.31</v>
      </c>
      <c r="E62" s="115"/>
      <c r="F62" s="114"/>
      <c r="G62" s="28"/>
      <c r="H62" s="25">
        <f t="shared" ref="H62:H73" si="12">C62+E62</f>
        <v>8</v>
      </c>
      <c r="I62" s="26">
        <f t="shared" ref="I62:I73" si="13">F62</f>
        <v>0</v>
      </c>
      <c r="J62" s="28">
        <f t="shared" ref="J62:J73" si="14">D62+G62</f>
        <v>5660.31</v>
      </c>
      <c r="L62" s="173"/>
    </row>
    <row r="63" spans="2:12" ht="15.75">
      <c r="B63" s="116" t="s">
        <v>3</v>
      </c>
      <c r="C63" s="117"/>
      <c r="D63" s="118"/>
      <c r="E63" s="119"/>
      <c r="F63" s="118"/>
      <c r="G63" s="36"/>
      <c r="H63" s="33">
        <f t="shared" si="12"/>
        <v>0</v>
      </c>
      <c r="I63" s="34">
        <f t="shared" si="13"/>
        <v>0</v>
      </c>
      <c r="J63" s="36">
        <f t="shared" si="14"/>
        <v>0</v>
      </c>
      <c r="L63" s="173"/>
    </row>
    <row r="64" spans="2:12" ht="15.75">
      <c r="B64" s="116" t="s">
        <v>4</v>
      </c>
      <c r="C64" s="117">
        <v>8</v>
      </c>
      <c r="D64" s="118">
        <v>6564</v>
      </c>
      <c r="E64" s="119">
        <v>1</v>
      </c>
      <c r="F64" s="118">
        <v>797.85</v>
      </c>
      <c r="G64" s="36"/>
      <c r="H64" s="33">
        <f t="shared" si="12"/>
        <v>9</v>
      </c>
      <c r="I64" s="34">
        <f t="shared" si="13"/>
        <v>797.85</v>
      </c>
      <c r="J64" s="36">
        <f t="shared" si="14"/>
        <v>6564</v>
      </c>
      <c r="L64" s="173"/>
    </row>
    <row r="65" spans="2:12" ht="15.75">
      <c r="B65" s="116" t="s">
        <v>5</v>
      </c>
      <c r="C65" s="117">
        <v>5</v>
      </c>
      <c r="D65" s="118">
        <v>4979.46</v>
      </c>
      <c r="E65" s="119"/>
      <c r="F65" s="118"/>
      <c r="G65" s="36"/>
      <c r="H65" s="33">
        <f t="shared" si="12"/>
        <v>5</v>
      </c>
      <c r="I65" s="34">
        <f t="shared" si="13"/>
        <v>0</v>
      </c>
      <c r="J65" s="36">
        <f t="shared" si="14"/>
        <v>4979.46</v>
      </c>
      <c r="L65" s="173"/>
    </row>
    <row r="66" spans="2:12" ht="15.75">
      <c r="B66" s="116" t="s">
        <v>6</v>
      </c>
      <c r="C66" s="117">
        <v>5</v>
      </c>
      <c r="D66" s="118">
        <v>4979.46</v>
      </c>
      <c r="E66" s="119"/>
      <c r="F66" s="118"/>
      <c r="G66" s="36"/>
      <c r="H66" s="33">
        <f t="shared" si="12"/>
        <v>5</v>
      </c>
      <c r="I66" s="34">
        <f t="shared" si="13"/>
        <v>0</v>
      </c>
      <c r="J66" s="36">
        <f t="shared" si="14"/>
        <v>4979.46</v>
      </c>
      <c r="L66" s="173"/>
    </row>
    <row r="67" spans="2:12" ht="15.75">
      <c r="B67" s="116" t="s">
        <v>7</v>
      </c>
      <c r="C67" s="117"/>
      <c r="D67" s="118"/>
      <c r="E67" s="119"/>
      <c r="F67" s="118"/>
      <c r="G67" s="36"/>
      <c r="H67" s="33">
        <f t="shared" si="12"/>
        <v>0</v>
      </c>
      <c r="I67" s="34">
        <f t="shared" si="13"/>
        <v>0</v>
      </c>
      <c r="J67" s="36">
        <f t="shared" si="14"/>
        <v>0</v>
      </c>
      <c r="L67" s="173"/>
    </row>
    <row r="68" spans="2:12" ht="15.75">
      <c r="B68" s="120" t="s">
        <v>8</v>
      </c>
      <c r="C68" s="117"/>
      <c r="D68" s="118"/>
      <c r="E68" s="119"/>
      <c r="F68" s="118"/>
      <c r="G68" s="36"/>
      <c r="H68" s="33">
        <f t="shared" si="12"/>
        <v>0</v>
      </c>
      <c r="I68" s="34">
        <f t="shared" si="13"/>
        <v>0</v>
      </c>
      <c r="J68" s="36">
        <f t="shared" si="14"/>
        <v>0</v>
      </c>
      <c r="L68" s="173"/>
    </row>
    <row r="69" spans="2:12" ht="15.75">
      <c r="B69" s="116" t="s">
        <v>9</v>
      </c>
      <c r="C69" s="117"/>
      <c r="D69" s="118"/>
      <c r="E69" s="119"/>
      <c r="F69" s="118"/>
      <c r="G69" s="121"/>
      <c r="H69" s="33">
        <f t="shared" si="12"/>
        <v>0</v>
      </c>
      <c r="I69" s="34">
        <f t="shared" si="13"/>
        <v>0</v>
      </c>
      <c r="J69" s="36">
        <f t="shared" si="14"/>
        <v>0</v>
      </c>
      <c r="L69" s="173"/>
    </row>
    <row r="70" spans="2:12" ht="15.75">
      <c r="B70" s="116" t="s">
        <v>10</v>
      </c>
      <c r="C70" s="122"/>
      <c r="D70" s="123"/>
      <c r="E70" s="119"/>
      <c r="F70" s="118"/>
      <c r="G70" s="36"/>
      <c r="H70" s="33">
        <f t="shared" si="12"/>
        <v>0</v>
      </c>
      <c r="I70" s="34">
        <f t="shared" si="13"/>
        <v>0</v>
      </c>
      <c r="J70" s="36">
        <f t="shared" si="14"/>
        <v>0</v>
      </c>
      <c r="L70" s="173"/>
    </row>
    <row r="71" spans="2:12" ht="15.75">
      <c r="B71" s="116" t="s">
        <v>11</v>
      </c>
      <c r="C71" s="117"/>
      <c r="D71" s="118"/>
      <c r="E71" s="119"/>
      <c r="F71" s="118"/>
      <c r="G71" s="36"/>
      <c r="H71" s="33">
        <f t="shared" si="12"/>
        <v>0</v>
      </c>
      <c r="I71" s="34">
        <f t="shared" si="13"/>
        <v>0</v>
      </c>
      <c r="J71" s="36">
        <f t="shared" si="14"/>
        <v>0</v>
      </c>
      <c r="L71" s="173"/>
    </row>
    <row r="72" spans="2:12" ht="15.75">
      <c r="B72" s="116" t="s">
        <v>12</v>
      </c>
      <c r="C72" s="117"/>
      <c r="D72" s="118"/>
      <c r="E72" s="119"/>
      <c r="F72" s="118"/>
      <c r="G72" s="121"/>
      <c r="H72" s="33">
        <f t="shared" si="12"/>
        <v>0</v>
      </c>
      <c r="I72" s="34">
        <f t="shared" si="13"/>
        <v>0</v>
      </c>
      <c r="J72" s="36">
        <f t="shared" si="14"/>
        <v>0</v>
      </c>
      <c r="L72" s="173"/>
    </row>
    <row r="73" spans="2:12" ht="16.5" thickBot="1">
      <c r="B73" s="124" t="s">
        <v>13</v>
      </c>
      <c r="C73" s="117"/>
      <c r="D73" s="118"/>
      <c r="E73" s="119"/>
      <c r="F73" s="118"/>
      <c r="G73" s="46"/>
      <c r="H73" s="43">
        <f t="shared" si="12"/>
        <v>0</v>
      </c>
      <c r="I73" s="44">
        <f t="shared" si="13"/>
        <v>0</v>
      </c>
      <c r="J73" s="46">
        <f t="shared" si="14"/>
        <v>0</v>
      </c>
      <c r="L73" s="173"/>
    </row>
    <row r="74" spans="2:12" ht="15.75" thickBot="1">
      <c r="B74" s="55" t="s">
        <v>14</v>
      </c>
      <c r="C74" s="16" t="s">
        <v>24</v>
      </c>
      <c r="D74" s="94">
        <f>SUM(D62:D73)</f>
        <v>22183.23</v>
      </c>
      <c r="E74" s="18" t="s">
        <v>24</v>
      </c>
      <c r="F74" s="94">
        <f>SUM(F62:F73)</f>
        <v>797.85</v>
      </c>
      <c r="G74" s="19">
        <f>SUM(G62:G73)</f>
        <v>0</v>
      </c>
      <c r="H74" s="16" t="s">
        <v>24</v>
      </c>
      <c r="I74" s="20">
        <f>SUM(I62:I73)</f>
        <v>797.85</v>
      </c>
      <c r="J74" s="19">
        <f>SUM(J62:J73)</f>
        <v>22183.23</v>
      </c>
      <c r="L74" s="173"/>
    </row>
    <row r="75" spans="2:12" ht="15.75" thickBot="1"/>
    <row r="76" spans="2:12" s="107" customFormat="1" ht="60" customHeight="1" thickBot="1">
      <c r="B76" s="88" t="s">
        <v>54</v>
      </c>
      <c r="C76" s="166" t="s">
        <v>52</v>
      </c>
      <c r="D76" s="167"/>
      <c r="E76" s="167"/>
      <c r="F76" s="167"/>
      <c r="G76" s="167"/>
      <c r="H76" s="167"/>
      <c r="I76" s="167"/>
      <c r="J76" s="168"/>
      <c r="L76" s="173">
        <v>1602</v>
      </c>
    </row>
    <row r="77" spans="2:12" ht="15.75" thickBot="1">
      <c r="B77" s="108">
        <v>1</v>
      </c>
      <c r="C77" s="109">
        <v>2</v>
      </c>
      <c r="D77" s="110">
        <v>3</v>
      </c>
      <c r="E77" s="109">
        <v>4</v>
      </c>
      <c r="F77" s="110">
        <v>5</v>
      </c>
      <c r="G77" s="109">
        <v>6</v>
      </c>
      <c r="H77" s="109">
        <v>7</v>
      </c>
      <c r="I77" s="109">
        <v>8</v>
      </c>
      <c r="J77" s="111">
        <v>9</v>
      </c>
      <c r="L77" s="173"/>
    </row>
    <row r="78" spans="2:12" ht="30" customHeight="1" thickBot="1">
      <c r="B78" s="158" t="s">
        <v>1</v>
      </c>
      <c r="C78" s="160" t="s">
        <v>15</v>
      </c>
      <c r="D78" s="164" t="s">
        <v>22</v>
      </c>
      <c r="E78" s="153" t="s">
        <v>21</v>
      </c>
      <c r="F78" s="164" t="s">
        <v>20</v>
      </c>
      <c r="G78" s="145" t="s">
        <v>22</v>
      </c>
      <c r="H78" s="147" t="s">
        <v>17</v>
      </c>
      <c r="I78" s="148"/>
      <c r="J78" s="149"/>
      <c r="L78" s="173"/>
    </row>
    <row r="79" spans="2:12" ht="30.75" thickBot="1">
      <c r="B79" s="159"/>
      <c r="C79" s="161"/>
      <c r="D79" s="165"/>
      <c r="E79" s="154"/>
      <c r="F79" s="165"/>
      <c r="G79" s="146"/>
      <c r="H79" s="95" t="s">
        <v>18</v>
      </c>
      <c r="I79" s="96" t="s">
        <v>19</v>
      </c>
      <c r="J79" s="97" t="s">
        <v>23</v>
      </c>
      <c r="L79" s="173"/>
    </row>
    <row r="80" spans="2:12" ht="15.75">
      <c r="B80" s="112" t="s">
        <v>2</v>
      </c>
      <c r="C80" s="113">
        <v>24</v>
      </c>
      <c r="D80" s="114">
        <f>35642.66+2659.9</f>
        <v>38302.560000000005</v>
      </c>
      <c r="E80" s="115">
        <v>5</v>
      </c>
      <c r="F80" s="114">
        <v>8644.68</v>
      </c>
      <c r="G80" s="28"/>
      <c r="H80" s="25">
        <f>C80+E80</f>
        <v>29</v>
      </c>
      <c r="I80" s="26">
        <f t="shared" ref="I80:I91" si="15">F80</f>
        <v>8644.68</v>
      </c>
      <c r="J80" s="28">
        <f t="shared" ref="J80:J91" si="16">D80+G80</f>
        <v>38302.560000000005</v>
      </c>
      <c r="L80" s="173"/>
    </row>
    <row r="81" spans="2:12" ht="15.75">
      <c r="B81" s="116" t="s">
        <v>3</v>
      </c>
      <c r="C81" s="117">
        <v>24</v>
      </c>
      <c r="D81" s="118">
        <f>33081.2+14251.27+4584</f>
        <v>51916.47</v>
      </c>
      <c r="E81" s="119">
        <v>1</v>
      </c>
      <c r="F81" s="118">
        <v>292.08999999999997</v>
      </c>
      <c r="G81" s="36"/>
      <c r="H81" s="33">
        <f t="shared" ref="H81:H91" si="17">C81+E81</f>
        <v>25</v>
      </c>
      <c r="I81" s="34">
        <f t="shared" si="15"/>
        <v>292.08999999999997</v>
      </c>
      <c r="J81" s="36">
        <f t="shared" si="16"/>
        <v>51916.47</v>
      </c>
      <c r="L81" s="173"/>
    </row>
    <row r="82" spans="2:12" ht="15.75">
      <c r="B82" s="116" t="s">
        <v>4</v>
      </c>
      <c r="C82" s="117"/>
      <c r="D82" s="118"/>
      <c r="E82" s="119"/>
      <c r="F82" s="118"/>
      <c r="G82" s="36"/>
      <c r="H82" s="33">
        <f t="shared" si="17"/>
        <v>0</v>
      </c>
      <c r="I82" s="34">
        <f t="shared" si="15"/>
        <v>0</v>
      </c>
      <c r="J82" s="36">
        <f t="shared" si="16"/>
        <v>0</v>
      </c>
      <c r="L82" s="173"/>
    </row>
    <row r="83" spans="2:12" ht="15.75">
      <c r="B83" s="116" t="s">
        <v>5</v>
      </c>
      <c r="C83" s="117">
        <v>17</v>
      </c>
      <c r="D83" s="118">
        <v>33081.199999999997</v>
      </c>
      <c r="E83" s="119"/>
      <c r="F83" s="118"/>
      <c r="G83" s="36"/>
      <c r="H83" s="33">
        <f t="shared" si="17"/>
        <v>17</v>
      </c>
      <c r="I83" s="34">
        <f t="shared" si="15"/>
        <v>0</v>
      </c>
      <c r="J83" s="36">
        <f t="shared" si="16"/>
        <v>33081.199999999997</v>
      </c>
      <c r="L83" s="173"/>
    </row>
    <row r="84" spans="2:12" ht="15.75">
      <c r="B84" s="116" t="s">
        <v>6</v>
      </c>
      <c r="C84" s="117"/>
      <c r="D84" s="118"/>
      <c r="E84" s="119"/>
      <c r="F84" s="118"/>
      <c r="G84" s="36"/>
      <c r="H84" s="33">
        <f t="shared" si="17"/>
        <v>0</v>
      </c>
      <c r="I84" s="34">
        <f t="shared" si="15"/>
        <v>0</v>
      </c>
      <c r="J84" s="36">
        <f t="shared" si="16"/>
        <v>0</v>
      </c>
      <c r="L84" s="173"/>
    </row>
    <row r="85" spans="2:12" ht="15.75">
      <c r="B85" s="116" t="s">
        <v>7</v>
      </c>
      <c r="C85" s="117"/>
      <c r="D85" s="118"/>
      <c r="E85" s="119"/>
      <c r="F85" s="118"/>
      <c r="G85" s="36"/>
      <c r="H85" s="33">
        <f t="shared" si="17"/>
        <v>0</v>
      </c>
      <c r="I85" s="34">
        <f t="shared" si="15"/>
        <v>0</v>
      </c>
      <c r="J85" s="36">
        <f t="shared" si="16"/>
        <v>0</v>
      </c>
      <c r="L85" s="173"/>
    </row>
    <row r="86" spans="2:12" ht="15.75">
      <c r="B86" s="120" t="s">
        <v>8</v>
      </c>
      <c r="C86" s="117"/>
      <c r="D86" s="118"/>
      <c r="E86" s="119"/>
      <c r="F86" s="118"/>
      <c r="G86" s="36"/>
      <c r="H86" s="33">
        <f t="shared" si="17"/>
        <v>0</v>
      </c>
      <c r="I86" s="34">
        <f t="shared" si="15"/>
        <v>0</v>
      </c>
      <c r="J86" s="36">
        <f>D86+G86</f>
        <v>0</v>
      </c>
      <c r="L86" s="173"/>
    </row>
    <row r="87" spans="2:12" ht="15.75">
      <c r="B87" s="116" t="s">
        <v>9</v>
      </c>
      <c r="C87" s="117"/>
      <c r="D87" s="118"/>
      <c r="E87" s="119"/>
      <c r="F87" s="118"/>
      <c r="G87" s="121"/>
      <c r="H87" s="33">
        <f t="shared" si="17"/>
        <v>0</v>
      </c>
      <c r="I87" s="34">
        <f t="shared" si="15"/>
        <v>0</v>
      </c>
      <c r="J87" s="36">
        <f t="shared" si="16"/>
        <v>0</v>
      </c>
      <c r="L87" s="173"/>
    </row>
    <row r="88" spans="2:12" ht="15.75">
      <c r="B88" s="116" t="s">
        <v>10</v>
      </c>
      <c r="C88" s="122"/>
      <c r="D88" s="123"/>
      <c r="E88" s="119"/>
      <c r="F88" s="118"/>
      <c r="G88" s="36"/>
      <c r="H88" s="33">
        <f t="shared" si="17"/>
        <v>0</v>
      </c>
      <c r="I88" s="34">
        <f t="shared" si="15"/>
        <v>0</v>
      </c>
      <c r="J88" s="36">
        <f t="shared" si="16"/>
        <v>0</v>
      </c>
      <c r="L88" s="173"/>
    </row>
    <row r="89" spans="2:12" ht="15.75">
      <c r="B89" s="116" t="s">
        <v>11</v>
      </c>
      <c r="C89" s="117"/>
      <c r="D89" s="118"/>
      <c r="E89" s="119"/>
      <c r="F89" s="118"/>
      <c r="G89" s="36"/>
      <c r="H89" s="33">
        <f t="shared" si="17"/>
        <v>0</v>
      </c>
      <c r="I89" s="34">
        <f t="shared" si="15"/>
        <v>0</v>
      </c>
      <c r="J89" s="36">
        <f t="shared" si="16"/>
        <v>0</v>
      </c>
      <c r="L89" s="173"/>
    </row>
    <row r="90" spans="2:12" ht="15.75">
      <c r="B90" s="116" t="s">
        <v>12</v>
      </c>
      <c r="C90" s="117"/>
      <c r="D90" s="118"/>
      <c r="E90" s="119"/>
      <c r="F90" s="118"/>
      <c r="G90" s="121"/>
      <c r="H90" s="33">
        <f t="shared" si="17"/>
        <v>0</v>
      </c>
      <c r="I90" s="34">
        <f t="shared" si="15"/>
        <v>0</v>
      </c>
      <c r="J90" s="36">
        <f t="shared" si="16"/>
        <v>0</v>
      </c>
      <c r="L90" s="173"/>
    </row>
    <row r="91" spans="2:12" ht="16.5" thickBot="1">
      <c r="B91" s="124" t="s">
        <v>13</v>
      </c>
      <c r="C91" s="117"/>
      <c r="D91" s="118"/>
      <c r="E91" s="119"/>
      <c r="F91" s="118"/>
      <c r="G91" s="46"/>
      <c r="H91" s="43">
        <f t="shared" si="17"/>
        <v>0</v>
      </c>
      <c r="I91" s="44">
        <f t="shared" si="15"/>
        <v>0</v>
      </c>
      <c r="J91" s="46">
        <f t="shared" si="16"/>
        <v>0</v>
      </c>
      <c r="L91" s="173"/>
    </row>
    <row r="92" spans="2:12" ht="15.75" thickBot="1">
      <c r="B92" s="55" t="s">
        <v>14</v>
      </c>
      <c r="C92" s="16" t="s">
        <v>24</v>
      </c>
      <c r="D92" s="94">
        <f>SUM(D80:D91)</f>
        <v>123300.23</v>
      </c>
      <c r="E92" s="18" t="s">
        <v>24</v>
      </c>
      <c r="F92" s="94">
        <f>SUM(F80:F91)</f>
        <v>8936.77</v>
      </c>
      <c r="G92" s="19">
        <f>SUM(G80:G91)</f>
        <v>0</v>
      </c>
      <c r="H92" s="16" t="s">
        <v>24</v>
      </c>
      <c r="I92" s="20">
        <f>SUM(I80:I91)</f>
        <v>8936.77</v>
      </c>
      <c r="J92" s="19">
        <f>SUM(J80:J91)</f>
        <v>123300.23</v>
      </c>
      <c r="L92" s="173"/>
    </row>
    <row r="93" spans="2:12" ht="15.75" thickBot="1"/>
    <row r="94" spans="2:12" s="107" customFormat="1" ht="60" customHeight="1" thickBot="1">
      <c r="B94" s="88" t="s">
        <v>54</v>
      </c>
      <c r="C94" s="166" t="s">
        <v>65</v>
      </c>
      <c r="D94" s="167"/>
      <c r="E94" s="167"/>
      <c r="F94" s="167"/>
      <c r="G94" s="167"/>
      <c r="H94" s="167"/>
      <c r="I94" s="167"/>
      <c r="J94" s="168"/>
      <c r="L94" s="173">
        <v>1059</v>
      </c>
    </row>
    <row r="95" spans="2:12" ht="15.75" thickBot="1">
      <c r="B95" s="108">
        <v>1</v>
      </c>
      <c r="C95" s="109">
        <v>2</v>
      </c>
      <c r="D95" s="110">
        <v>3</v>
      </c>
      <c r="E95" s="109">
        <v>4</v>
      </c>
      <c r="F95" s="110">
        <v>5</v>
      </c>
      <c r="G95" s="109">
        <v>6</v>
      </c>
      <c r="H95" s="109">
        <v>7</v>
      </c>
      <c r="I95" s="109">
        <v>8</v>
      </c>
      <c r="J95" s="111">
        <v>9</v>
      </c>
      <c r="L95" s="173"/>
    </row>
    <row r="96" spans="2:12" ht="30" customHeight="1" thickBot="1">
      <c r="B96" s="158" t="s">
        <v>1</v>
      </c>
      <c r="C96" s="160" t="s">
        <v>15</v>
      </c>
      <c r="D96" s="164" t="s">
        <v>22</v>
      </c>
      <c r="E96" s="153" t="s">
        <v>21</v>
      </c>
      <c r="F96" s="164" t="s">
        <v>20</v>
      </c>
      <c r="G96" s="145" t="s">
        <v>22</v>
      </c>
      <c r="H96" s="147" t="s">
        <v>17</v>
      </c>
      <c r="I96" s="148"/>
      <c r="J96" s="149"/>
      <c r="L96" s="173"/>
    </row>
    <row r="97" spans="2:12" ht="30.75" thickBot="1">
      <c r="B97" s="159"/>
      <c r="C97" s="161"/>
      <c r="D97" s="165"/>
      <c r="E97" s="154"/>
      <c r="F97" s="165"/>
      <c r="G97" s="146"/>
      <c r="H97" s="95" t="s">
        <v>18</v>
      </c>
      <c r="I97" s="96" t="s">
        <v>19</v>
      </c>
      <c r="J97" s="97" t="s">
        <v>23</v>
      </c>
      <c r="L97" s="173"/>
    </row>
    <row r="98" spans="2:12" ht="15.75">
      <c r="B98" s="112" t="s">
        <v>2</v>
      </c>
      <c r="C98" s="113">
        <v>26</v>
      </c>
      <c r="D98" s="114">
        <v>22891.77</v>
      </c>
      <c r="E98" s="115">
        <v>1</v>
      </c>
      <c r="F98" s="114">
        <v>644.47</v>
      </c>
      <c r="G98" s="28"/>
      <c r="H98" s="25">
        <f>C98+E98</f>
        <v>27</v>
      </c>
      <c r="I98" s="26">
        <f t="shared" ref="I98:I109" si="18">F98</f>
        <v>644.47</v>
      </c>
      <c r="J98" s="28">
        <f t="shared" ref="J98:J103" si="19">D98+G98</f>
        <v>22891.77</v>
      </c>
      <c r="L98" s="173"/>
    </row>
    <row r="99" spans="2:12" ht="15.75">
      <c r="B99" s="116" t="s">
        <v>3</v>
      </c>
      <c r="C99" s="117">
        <v>28</v>
      </c>
      <c r="D99" s="118">
        <v>24180.53</v>
      </c>
      <c r="E99" s="119">
        <v>1</v>
      </c>
      <c r="F99" s="118">
        <v>644.47</v>
      </c>
      <c r="G99" s="36"/>
      <c r="H99" s="33">
        <f t="shared" ref="H99:H109" si="20">C99+E99</f>
        <v>29</v>
      </c>
      <c r="I99" s="34">
        <f t="shared" si="18"/>
        <v>644.47</v>
      </c>
      <c r="J99" s="36">
        <f t="shared" si="19"/>
        <v>24180.53</v>
      </c>
      <c r="L99" s="173"/>
    </row>
    <row r="100" spans="2:12" ht="15.75">
      <c r="B100" s="116" t="s">
        <v>4</v>
      </c>
      <c r="C100" s="117">
        <v>28</v>
      </c>
      <c r="D100" s="118">
        <v>24181</v>
      </c>
      <c r="E100" s="119">
        <v>1</v>
      </c>
      <c r="F100" s="118">
        <v>644.47</v>
      </c>
      <c r="G100" s="36"/>
      <c r="H100" s="33">
        <f t="shared" si="20"/>
        <v>29</v>
      </c>
      <c r="I100" s="34">
        <f t="shared" si="18"/>
        <v>644.47</v>
      </c>
      <c r="J100" s="36">
        <f t="shared" si="19"/>
        <v>24181</v>
      </c>
      <c r="L100" s="173"/>
    </row>
    <row r="101" spans="2:12" ht="15.75">
      <c r="B101" s="116" t="s">
        <v>5</v>
      </c>
      <c r="C101" s="117">
        <v>28</v>
      </c>
      <c r="D101" s="118">
        <v>24181</v>
      </c>
      <c r="E101" s="119">
        <v>1</v>
      </c>
      <c r="F101" s="118">
        <v>404.2</v>
      </c>
      <c r="G101" s="36"/>
      <c r="H101" s="33">
        <f t="shared" si="20"/>
        <v>29</v>
      </c>
      <c r="I101" s="34">
        <f t="shared" si="18"/>
        <v>404.2</v>
      </c>
      <c r="J101" s="36">
        <f t="shared" si="19"/>
        <v>24181</v>
      </c>
      <c r="L101" s="173"/>
    </row>
    <row r="102" spans="2:12" ht="15.75">
      <c r="B102" s="116" t="s">
        <v>6</v>
      </c>
      <c r="C102" s="117">
        <v>28</v>
      </c>
      <c r="D102" s="118">
        <v>24181</v>
      </c>
      <c r="E102" s="119">
        <v>1</v>
      </c>
      <c r="F102" s="118">
        <v>404.2</v>
      </c>
      <c r="G102" s="36"/>
      <c r="H102" s="33">
        <f t="shared" si="20"/>
        <v>29</v>
      </c>
      <c r="I102" s="34">
        <f t="shared" si="18"/>
        <v>404.2</v>
      </c>
      <c r="J102" s="36">
        <f t="shared" si="19"/>
        <v>24181</v>
      </c>
      <c r="L102" s="173"/>
    </row>
    <row r="103" spans="2:12" ht="15.75">
      <c r="B103" s="116" t="s">
        <v>7</v>
      </c>
      <c r="C103" s="117"/>
      <c r="D103" s="118"/>
      <c r="E103" s="119"/>
      <c r="F103" s="118"/>
      <c r="G103" s="36"/>
      <c r="H103" s="33">
        <f t="shared" si="20"/>
        <v>0</v>
      </c>
      <c r="I103" s="34">
        <f t="shared" si="18"/>
        <v>0</v>
      </c>
      <c r="J103" s="36">
        <f t="shared" si="19"/>
        <v>0</v>
      </c>
      <c r="L103" s="173"/>
    </row>
    <row r="104" spans="2:12" ht="15.75">
      <c r="B104" s="120" t="s">
        <v>8</v>
      </c>
      <c r="C104" s="117"/>
      <c r="D104" s="118"/>
      <c r="E104" s="119"/>
      <c r="F104" s="118"/>
      <c r="G104" s="36"/>
      <c r="H104" s="33">
        <f t="shared" si="20"/>
        <v>0</v>
      </c>
      <c r="I104" s="34">
        <f t="shared" si="18"/>
        <v>0</v>
      </c>
      <c r="J104" s="36">
        <f>D104+G104</f>
        <v>0</v>
      </c>
      <c r="L104" s="173"/>
    </row>
    <row r="105" spans="2:12" ht="15.75">
      <c r="B105" s="116" t="s">
        <v>9</v>
      </c>
      <c r="C105" s="117"/>
      <c r="D105" s="118"/>
      <c r="E105" s="119"/>
      <c r="F105" s="118"/>
      <c r="G105" s="121"/>
      <c r="H105" s="33">
        <f t="shared" si="20"/>
        <v>0</v>
      </c>
      <c r="I105" s="34">
        <f t="shared" si="18"/>
        <v>0</v>
      </c>
      <c r="J105" s="36">
        <f t="shared" ref="J105:J109" si="21">D105+G105</f>
        <v>0</v>
      </c>
      <c r="L105" s="173"/>
    </row>
    <row r="106" spans="2:12" ht="15.75">
      <c r="B106" s="116" t="s">
        <v>10</v>
      </c>
      <c r="C106" s="122"/>
      <c r="D106" s="123"/>
      <c r="E106" s="119"/>
      <c r="F106" s="118"/>
      <c r="G106" s="36"/>
      <c r="H106" s="33">
        <f t="shared" si="20"/>
        <v>0</v>
      </c>
      <c r="I106" s="34">
        <f t="shared" si="18"/>
        <v>0</v>
      </c>
      <c r="J106" s="36">
        <f t="shared" si="21"/>
        <v>0</v>
      </c>
      <c r="L106" s="173"/>
    </row>
    <row r="107" spans="2:12" ht="15.75">
      <c r="B107" s="116" t="s">
        <v>11</v>
      </c>
      <c r="C107" s="117"/>
      <c r="D107" s="118"/>
      <c r="E107" s="119"/>
      <c r="F107" s="118"/>
      <c r="G107" s="36"/>
      <c r="H107" s="33">
        <f t="shared" si="20"/>
        <v>0</v>
      </c>
      <c r="I107" s="34">
        <f t="shared" si="18"/>
        <v>0</v>
      </c>
      <c r="J107" s="36">
        <f t="shared" si="21"/>
        <v>0</v>
      </c>
      <c r="L107" s="173"/>
    </row>
    <row r="108" spans="2:12" ht="15.75">
      <c r="B108" s="116" t="s">
        <v>12</v>
      </c>
      <c r="C108" s="117"/>
      <c r="D108" s="118"/>
      <c r="E108" s="119"/>
      <c r="F108" s="118"/>
      <c r="G108" s="121"/>
      <c r="H108" s="33">
        <f t="shared" si="20"/>
        <v>0</v>
      </c>
      <c r="I108" s="34">
        <f t="shared" si="18"/>
        <v>0</v>
      </c>
      <c r="J108" s="36">
        <f t="shared" si="21"/>
        <v>0</v>
      </c>
      <c r="L108" s="173"/>
    </row>
    <row r="109" spans="2:12" ht="16.5" thickBot="1">
      <c r="B109" s="124" t="s">
        <v>13</v>
      </c>
      <c r="C109" s="117"/>
      <c r="D109" s="118"/>
      <c r="E109" s="119"/>
      <c r="F109" s="118"/>
      <c r="G109" s="46"/>
      <c r="H109" s="43">
        <f t="shared" si="20"/>
        <v>0</v>
      </c>
      <c r="I109" s="44">
        <f t="shared" si="18"/>
        <v>0</v>
      </c>
      <c r="J109" s="46">
        <f t="shared" si="21"/>
        <v>0</v>
      </c>
      <c r="L109" s="173"/>
    </row>
    <row r="110" spans="2:12" ht="15.75" thickBot="1">
      <c r="B110" s="55" t="s">
        <v>14</v>
      </c>
      <c r="C110" s="16" t="s">
        <v>24</v>
      </c>
      <c r="D110" s="94">
        <f>SUM(D98:D109)</f>
        <v>119615.3</v>
      </c>
      <c r="E110" s="18" t="s">
        <v>24</v>
      </c>
      <c r="F110" s="94">
        <f>SUM(F98:F109)</f>
        <v>2741.81</v>
      </c>
      <c r="G110" s="19">
        <f>SUM(G98:G109)</f>
        <v>0</v>
      </c>
      <c r="H110" s="16" t="s">
        <v>24</v>
      </c>
      <c r="I110" s="20">
        <f>SUM(I98:I109)</f>
        <v>2741.81</v>
      </c>
      <c r="J110" s="19">
        <f>SUM(J98:J109)</f>
        <v>119615.3</v>
      </c>
      <c r="L110" s="173"/>
    </row>
    <row r="111" spans="2:12" ht="15.75" thickBot="1"/>
    <row r="112" spans="2:12" s="107" customFormat="1" ht="60" customHeight="1" thickBot="1">
      <c r="B112" s="88" t="s">
        <v>54</v>
      </c>
      <c r="C112" s="166" t="s">
        <v>66</v>
      </c>
      <c r="D112" s="167"/>
      <c r="E112" s="167"/>
      <c r="F112" s="167"/>
      <c r="G112" s="167"/>
      <c r="H112" s="167"/>
      <c r="I112" s="167"/>
      <c r="J112" s="168"/>
      <c r="L112" s="173">
        <v>1441</v>
      </c>
    </row>
    <row r="113" spans="2:12" ht="15.75" thickBot="1">
      <c r="B113" s="108">
        <v>1</v>
      </c>
      <c r="C113" s="109">
        <v>2</v>
      </c>
      <c r="D113" s="110">
        <v>3</v>
      </c>
      <c r="E113" s="109">
        <v>4</v>
      </c>
      <c r="F113" s="110">
        <v>5</v>
      </c>
      <c r="G113" s="109">
        <v>6</v>
      </c>
      <c r="H113" s="109">
        <v>7</v>
      </c>
      <c r="I113" s="109">
        <v>8</v>
      </c>
      <c r="J113" s="111">
        <v>9</v>
      </c>
      <c r="L113" s="173"/>
    </row>
    <row r="114" spans="2:12" ht="30" customHeight="1" thickBot="1">
      <c r="B114" s="158" t="s">
        <v>1</v>
      </c>
      <c r="C114" s="160" t="s">
        <v>15</v>
      </c>
      <c r="D114" s="164" t="s">
        <v>22</v>
      </c>
      <c r="E114" s="153" t="s">
        <v>21</v>
      </c>
      <c r="F114" s="164" t="s">
        <v>20</v>
      </c>
      <c r="G114" s="145" t="s">
        <v>22</v>
      </c>
      <c r="H114" s="147" t="s">
        <v>17</v>
      </c>
      <c r="I114" s="148"/>
      <c r="J114" s="149"/>
      <c r="L114" s="173"/>
    </row>
    <row r="115" spans="2:12" ht="30.75" thickBot="1">
      <c r="B115" s="159"/>
      <c r="C115" s="161"/>
      <c r="D115" s="165"/>
      <c r="E115" s="154"/>
      <c r="F115" s="165"/>
      <c r="G115" s="146"/>
      <c r="H115" s="95" t="s">
        <v>18</v>
      </c>
      <c r="I115" s="96" t="s">
        <v>19</v>
      </c>
      <c r="J115" s="97" t="s">
        <v>23</v>
      </c>
      <c r="L115" s="173"/>
    </row>
    <row r="116" spans="2:12" ht="15.75">
      <c r="B116" s="112" t="s">
        <v>2</v>
      </c>
      <c r="C116" s="113">
        <v>7</v>
      </c>
      <c r="D116" s="114">
        <f>5997.05+785.64</f>
        <v>6782.6900000000005</v>
      </c>
      <c r="E116" s="115"/>
      <c r="F116" s="114"/>
      <c r="G116" s="28"/>
      <c r="H116" s="25">
        <f>C116+E116</f>
        <v>7</v>
      </c>
      <c r="I116" s="26">
        <f t="shared" ref="I116:I127" si="22">F116</f>
        <v>0</v>
      </c>
      <c r="J116" s="28">
        <f t="shared" ref="J116:J121" si="23">D116+G116</f>
        <v>6782.6900000000005</v>
      </c>
      <c r="L116" s="173"/>
    </row>
    <row r="117" spans="2:12" ht="15.75">
      <c r="B117" s="116" t="s">
        <v>3</v>
      </c>
      <c r="C117" s="117">
        <v>8</v>
      </c>
      <c r="D117" s="118">
        <v>7437.39</v>
      </c>
      <c r="E117" s="119"/>
      <c r="F117" s="118"/>
      <c r="G117" s="36"/>
      <c r="H117" s="33">
        <f t="shared" ref="H117:H127" si="24">C117+E117</f>
        <v>8</v>
      </c>
      <c r="I117" s="34">
        <f t="shared" si="22"/>
        <v>0</v>
      </c>
      <c r="J117" s="36">
        <f t="shared" si="23"/>
        <v>7437.39</v>
      </c>
      <c r="L117" s="173"/>
    </row>
    <row r="118" spans="2:12" ht="15.75">
      <c r="B118" s="116" t="s">
        <v>4</v>
      </c>
      <c r="C118" s="117">
        <v>8</v>
      </c>
      <c r="D118" s="118">
        <v>7438</v>
      </c>
      <c r="E118" s="119"/>
      <c r="F118" s="118"/>
      <c r="G118" s="36"/>
      <c r="H118" s="33">
        <f t="shared" si="24"/>
        <v>8</v>
      </c>
      <c r="I118" s="34">
        <f t="shared" si="22"/>
        <v>0</v>
      </c>
      <c r="J118" s="36">
        <f t="shared" si="23"/>
        <v>7438</v>
      </c>
      <c r="L118" s="173"/>
    </row>
    <row r="119" spans="2:12" ht="15.75">
      <c r="B119" s="116" t="s">
        <v>5</v>
      </c>
      <c r="C119" s="117">
        <v>7</v>
      </c>
      <c r="D119" s="118">
        <v>6782.6900000000005</v>
      </c>
      <c r="E119" s="119"/>
      <c r="F119" s="118"/>
      <c r="G119" s="36"/>
      <c r="H119" s="33">
        <f t="shared" si="24"/>
        <v>7</v>
      </c>
      <c r="I119" s="34">
        <f t="shared" si="22"/>
        <v>0</v>
      </c>
      <c r="J119" s="36">
        <f t="shared" si="23"/>
        <v>6782.6900000000005</v>
      </c>
      <c r="L119" s="173"/>
    </row>
    <row r="120" spans="2:12" ht="15.75">
      <c r="B120" s="116" t="s">
        <v>6</v>
      </c>
      <c r="C120" s="117">
        <v>7</v>
      </c>
      <c r="D120" s="118">
        <v>6782.6900000000005</v>
      </c>
      <c r="E120" s="119"/>
      <c r="F120" s="118"/>
      <c r="G120" s="36"/>
      <c r="H120" s="33">
        <f t="shared" si="24"/>
        <v>7</v>
      </c>
      <c r="I120" s="34">
        <f t="shared" si="22"/>
        <v>0</v>
      </c>
      <c r="J120" s="36">
        <f t="shared" si="23"/>
        <v>6782.6900000000005</v>
      </c>
      <c r="L120" s="173"/>
    </row>
    <row r="121" spans="2:12" ht="15.75">
      <c r="B121" s="116" t="s">
        <v>7</v>
      </c>
      <c r="C121" s="117"/>
      <c r="D121" s="118"/>
      <c r="E121" s="119"/>
      <c r="F121" s="118"/>
      <c r="G121" s="36"/>
      <c r="H121" s="33">
        <f t="shared" si="24"/>
        <v>0</v>
      </c>
      <c r="I121" s="34">
        <f t="shared" si="22"/>
        <v>0</v>
      </c>
      <c r="J121" s="36">
        <f t="shared" si="23"/>
        <v>0</v>
      </c>
      <c r="L121" s="173"/>
    </row>
    <row r="122" spans="2:12" ht="15.75">
      <c r="B122" s="120" t="s">
        <v>8</v>
      </c>
      <c r="C122" s="117"/>
      <c r="D122" s="118"/>
      <c r="E122" s="119"/>
      <c r="F122" s="118"/>
      <c r="G122" s="36"/>
      <c r="H122" s="33">
        <f t="shared" si="24"/>
        <v>0</v>
      </c>
      <c r="I122" s="34">
        <f t="shared" si="22"/>
        <v>0</v>
      </c>
      <c r="J122" s="36">
        <f>D122+G122</f>
        <v>0</v>
      </c>
      <c r="L122" s="173"/>
    </row>
    <row r="123" spans="2:12" ht="15.75">
      <c r="B123" s="116" t="s">
        <v>9</v>
      </c>
      <c r="C123" s="117"/>
      <c r="D123" s="118"/>
      <c r="E123" s="119"/>
      <c r="F123" s="118"/>
      <c r="G123" s="121"/>
      <c r="H123" s="33">
        <f t="shared" si="24"/>
        <v>0</v>
      </c>
      <c r="I123" s="34">
        <f t="shared" si="22"/>
        <v>0</v>
      </c>
      <c r="J123" s="36">
        <f t="shared" ref="J123:J127" si="25">D123+G123</f>
        <v>0</v>
      </c>
      <c r="L123" s="173"/>
    </row>
    <row r="124" spans="2:12" ht="15.75">
      <c r="B124" s="116" t="s">
        <v>10</v>
      </c>
      <c r="C124" s="122"/>
      <c r="D124" s="123"/>
      <c r="E124" s="119"/>
      <c r="F124" s="118"/>
      <c r="G124" s="36"/>
      <c r="H124" s="33">
        <f t="shared" si="24"/>
        <v>0</v>
      </c>
      <c r="I124" s="34">
        <f t="shared" si="22"/>
        <v>0</v>
      </c>
      <c r="J124" s="36">
        <f t="shared" si="25"/>
        <v>0</v>
      </c>
      <c r="L124" s="173"/>
    </row>
    <row r="125" spans="2:12" ht="15.75">
      <c r="B125" s="116" t="s">
        <v>11</v>
      </c>
      <c r="C125" s="117"/>
      <c r="D125" s="118"/>
      <c r="E125" s="119"/>
      <c r="F125" s="118"/>
      <c r="G125" s="36"/>
      <c r="H125" s="33">
        <f t="shared" si="24"/>
        <v>0</v>
      </c>
      <c r="I125" s="34">
        <f t="shared" si="22"/>
        <v>0</v>
      </c>
      <c r="J125" s="36">
        <f t="shared" si="25"/>
        <v>0</v>
      </c>
      <c r="L125" s="173"/>
    </row>
    <row r="126" spans="2:12" ht="15.75">
      <c r="B126" s="116" t="s">
        <v>12</v>
      </c>
      <c r="C126" s="117"/>
      <c r="D126" s="118"/>
      <c r="E126" s="119"/>
      <c r="F126" s="118"/>
      <c r="G126" s="121"/>
      <c r="H126" s="33">
        <f t="shared" si="24"/>
        <v>0</v>
      </c>
      <c r="I126" s="34">
        <f t="shared" si="22"/>
        <v>0</v>
      </c>
      <c r="J126" s="36">
        <f t="shared" si="25"/>
        <v>0</v>
      </c>
      <c r="L126" s="173"/>
    </row>
    <row r="127" spans="2:12" ht="16.5" thickBot="1">
      <c r="B127" s="124" t="s">
        <v>13</v>
      </c>
      <c r="C127" s="117"/>
      <c r="D127" s="118"/>
      <c r="E127" s="119"/>
      <c r="F127" s="118"/>
      <c r="G127" s="46"/>
      <c r="H127" s="43">
        <f t="shared" si="24"/>
        <v>0</v>
      </c>
      <c r="I127" s="44">
        <f t="shared" si="22"/>
        <v>0</v>
      </c>
      <c r="J127" s="46">
        <f t="shared" si="25"/>
        <v>0</v>
      </c>
      <c r="L127" s="173"/>
    </row>
    <row r="128" spans="2:12" ht="15.75" thickBot="1">
      <c r="B128" s="55" t="s">
        <v>14</v>
      </c>
      <c r="C128" s="16" t="s">
        <v>24</v>
      </c>
      <c r="D128" s="94">
        <f>SUM(D116:D127)</f>
        <v>35223.460000000006</v>
      </c>
      <c r="E128" s="18" t="s">
        <v>24</v>
      </c>
      <c r="F128" s="94">
        <f>SUM(F116:F127)</f>
        <v>0</v>
      </c>
      <c r="G128" s="19">
        <f>SUM(G116:G127)</f>
        <v>0</v>
      </c>
      <c r="H128" s="16" t="s">
        <v>24</v>
      </c>
      <c r="I128" s="20">
        <f>SUM(I116:I127)</f>
        <v>0</v>
      </c>
      <c r="J128" s="19">
        <f>SUM(J116:J127)</f>
        <v>35223.460000000006</v>
      </c>
      <c r="L128" s="173"/>
    </row>
    <row r="129" spans="2:12" ht="15.75" thickBot="1"/>
    <row r="130" spans="2:12" s="107" customFormat="1" ht="60" customHeight="1" thickBot="1">
      <c r="B130" s="88" t="s">
        <v>54</v>
      </c>
      <c r="C130" s="166" t="s">
        <v>67</v>
      </c>
      <c r="D130" s="167"/>
      <c r="E130" s="167"/>
      <c r="F130" s="167"/>
      <c r="G130" s="167"/>
      <c r="H130" s="167"/>
      <c r="I130" s="167"/>
      <c r="J130" s="168"/>
      <c r="L130" s="173">
        <v>1440</v>
      </c>
    </row>
    <row r="131" spans="2:12" ht="15.75" thickBot="1">
      <c r="B131" s="108">
        <v>1</v>
      </c>
      <c r="C131" s="109">
        <v>2</v>
      </c>
      <c r="D131" s="110">
        <v>3</v>
      </c>
      <c r="E131" s="109">
        <v>4</v>
      </c>
      <c r="F131" s="110">
        <v>5</v>
      </c>
      <c r="G131" s="109">
        <v>6</v>
      </c>
      <c r="H131" s="109">
        <v>7</v>
      </c>
      <c r="I131" s="109">
        <v>8</v>
      </c>
      <c r="J131" s="111">
        <v>9</v>
      </c>
      <c r="L131" s="173"/>
    </row>
    <row r="132" spans="2:12" ht="30" customHeight="1" thickBot="1">
      <c r="B132" s="158" t="s">
        <v>1</v>
      </c>
      <c r="C132" s="160" t="s">
        <v>15</v>
      </c>
      <c r="D132" s="164" t="s">
        <v>22</v>
      </c>
      <c r="E132" s="153" t="s">
        <v>21</v>
      </c>
      <c r="F132" s="164" t="s">
        <v>20</v>
      </c>
      <c r="G132" s="145" t="s">
        <v>22</v>
      </c>
      <c r="H132" s="147" t="s">
        <v>17</v>
      </c>
      <c r="I132" s="148"/>
      <c r="J132" s="149"/>
      <c r="L132" s="173"/>
    </row>
    <row r="133" spans="2:12" ht="30.75" thickBot="1">
      <c r="B133" s="159"/>
      <c r="C133" s="161"/>
      <c r="D133" s="165"/>
      <c r="E133" s="154"/>
      <c r="F133" s="165"/>
      <c r="G133" s="146"/>
      <c r="H133" s="95" t="s">
        <v>18</v>
      </c>
      <c r="I133" s="96" t="s">
        <v>19</v>
      </c>
      <c r="J133" s="97" t="s">
        <v>23</v>
      </c>
      <c r="L133" s="173"/>
    </row>
    <row r="134" spans="2:12" ht="15.75">
      <c r="B134" s="112" t="s">
        <v>2</v>
      </c>
      <c r="C134" s="113">
        <v>28</v>
      </c>
      <c r="D134" s="114">
        <f>29438.3+4800.6</f>
        <v>34238.9</v>
      </c>
      <c r="E134" s="115">
        <v>2</v>
      </c>
      <c r="F134" s="114">
        <v>1888.4</v>
      </c>
      <c r="G134" s="28"/>
      <c r="H134" s="25">
        <f>C134+E134</f>
        <v>30</v>
      </c>
      <c r="I134" s="26">
        <f t="shared" ref="I134:I145" si="26">F134</f>
        <v>1888.4</v>
      </c>
      <c r="J134" s="28">
        <f t="shared" ref="J134:J139" si="27">D134+G134</f>
        <v>34238.9</v>
      </c>
      <c r="L134" s="173"/>
    </row>
    <row r="135" spans="2:12" ht="15.75">
      <c r="B135" s="116" t="s">
        <v>3</v>
      </c>
      <c r="C135" s="117">
        <v>28</v>
      </c>
      <c r="D135" s="118">
        <v>38506.15</v>
      </c>
      <c r="E135" s="119">
        <v>2</v>
      </c>
      <c r="F135" s="118">
        <v>1888.4</v>
      </c>
      <c r="G135" s="36"/>
      <c r="H135" s="33">
        <f t="shared" ref="H135:H145" si="28">C135+E135</f>
        <v>30</v>
      </c>
      <c r="I135" s="34">
        <f t="shared" si="26"/>
        <v>1888.4</v>
      </c>
      <c r="J135" s="36">
        <f t="shared" si="27"/>
        <v>38506.15</v>
      </c>
      <c r="L135" s="173"/>
    </row>
    <row r="136" spans="2:12" ht="15.75">
      <c r="B136" s="116" t="s">
        <v>4</v>
      </c>
      <c r="C136" s="117"/>
      <c r="D136" s="118"/>
      <c r="E136" s="119"/>
      <c r="F136" s="118"/>
      <c r="G136" s="36"/>
      <c r="H136" s="33">
        <f t="shared" si="28"/>
        <v>0</v>
      </c>
      <c r="I136" s="34">
        <f t="shared" si="26"/>
        <v>0</v>
      </c>
      <c r="J136" s="36">
        <f t="shared" si="27"/>
        <v>0</v>
      </c>
      <c r="L136" s="173"/>
    </row>
    <row r="137" spans="2:12" ht="15.75">
      <c r="B137" s="116" t="s">
        <v>5</v>
      </c>
      <c r="C137" s="117"/>
      <c r="D137" s="118"/>
      <c r="E137" s="119">
        <v>2</v>
      </c>
      <c r="F137" s="118">
        <v>1888.4</v>
      </c>
      <c r="G137" s="36"/>
      <c r="H137" s="33">
        <f t="shared" si="28"/>
        <v>2</v>
      </c>
      <c r="I137" s="34">
        <f t="shared" si="26"/>
        <v>1888.4</v>
      </c>
      <c r="J137" s="36">
        <f t="shared" si="27"/>
        <v>0</v>
      </c>
      <c r="L137" s="173"/>
    </row>
    <row r="138" spans="2:12" ht="15.75">
      <c r="B138" s="116" t="s">
        <v>6</v>
      </c>
      <c r="C138" s="117">
        <v>28</v>
      </c>
      <c r="D138" s="118">
        <v>34238.9</v>
      </c>
      <c r="E138" s="119">
        <v>2</v>
      </c>
      <c r="F138" s="118">
        <v>1888.4</v>
      </c>
      <c r="G138" s="36"/>
      <c r="H138" s="33">
        <f t="shared" si="28"/>
        <v>30</v>
      </c>
      <c r="I138" s="34">
        <f t="shared" si="26"/>
        <v>1888.4</v>
      </c>
      <c r="J138" s="36">
        <f t="shared" si="27"/>
        <v>34238.9</v>
      </c>
      <c r="L138" s="173"/>
    </row>
    <row r="139" spans="2:12" ht="15.75">
      <c r="B139" s="116" t="s">
        <v>7</v>
      </c>
      <c r="C139" s="117"/>
      <c r="D139" s="118"/>
      <c r="E139" s="119"/>
      <c r="F139" s="118"/>
      <c r="G139" s="36"/>
      <c r="H139" s="33">
        <f t="shared" si="28"/>
        <v>0</v>
      </c>
      <c r="I139" s="34">
        <f t="shared" si="26"/>
        <v>0</v>
      </c>
      <c r="J139" s="36">
        <f t="shared" si="27"/>
        <v>0</v>
      </c>
      <c r="L139" s="173"/>
    </row>
    <row r="140" spans="2:12" ht="15.75">
      <c r="B140" s="120" t="s">
        <v>8</v>
      </c>
      <c r="C140" s="117"/>
      <c r="D140" s="118"/>
      <c r="E140" s="119"/>
      <c r="F140" s="118"/>
      <c r="G140" s="36"/>
      <c r="H140" s="33">
        <f t="shared" si="28"/>
        <v>0</v>
      </c>
      <c r="I140" s="34">
        <f t="shared" si="26"/>
        <v>0</v>
      </c>
      <c r="J140" s="36">
        <f>D140+G140</f>
        <v>0</v>
      </c>
      <c r="L140" s="173"/>
    </row>
    <row r="141" spans="2:12" ht="15.75">
      <c r="B141" s="116" t="s">
        <v>9</v>
      </c>
      <c r="C141" s="117"/>
      <c r="D141" s="118"/>
      <c r="E141" s="119"/>
      <c r="F141" s="118"/>
      <c r="G141" s="121"/>
      <c r="H141" s="33">
        <f t="shared" si="28"/>
        <v>0</v>
      </c>
      <c r="I141" s="34">
        <f t="shared" si="26"/>
        <v>0</v>
      </c>
      <c r="J141" s="36">
        <f t="shared" ref="J141:J145" si="29">D141+G141</f>
        <v>0</v>
      </c>
      <c r="L141" s="173"/>
    </row>
    <row r="142" spans="2:12" ht="15.75">
      <c r="B142" s="116" t="s">
        <v>10</v>
      </c>
      <c r="C142" s="122"/>
      <c r="D142" s="123"/>
      <c r="E142" s="119"/>
      <c r="F142" s="118"/>
      <c r="G142" s="36"/>
      <c r="H142" s="33">
        <f t="shared" si="28"/>
        <v>0</v>
      </c>
      <c r="I142" s="34">
        <f t="shared" si="26"/>
        <v>0</v>
      </c>
      <c r="J142" s="36">
        <f t="shared" si="29"/>
        <v>0</v>
      </c>
      <c r="L142" s="173"/>
    </row>
    <row r="143" spans="2:12" ht="15.75">
      <c r="B143" s="116" t="s">
        <v>11</v>
      </c>
      <c r="C143" s="117"/>
      <c r="D143" s="118"/>
      <c r="E143" s="119"/>
      <c r="F143" s="118"/>
      <c r="G143" s="36"/>
      <c r="H143" s="33">
        <f t="shared" si="28"/>
        <v>0</v>
      </c>
      <c r="I143" s="34">
        <f t="shared" si="26"/>
        <v>0</v>
      </c>
      <c r="J143" s="36">
        <f t="shared" si="29"/>
        <v>0</v>
      </c>
      <c r="L143" s="173"/>
    </row>
    <row r="144" spans="2:12" ht="15.75">
      <c r="B144" s="116" t="s">
        <v>12</v>
      </c>
      <c r="C144" s="117"/>
      <c r="D144" s="118"/>
      <c r="E144" s="119"/>
      <c r="F144" s="118"/>
      <c r="G144" s="121"/>
      <c r="H144" s="33">
        <f t="shared" si="28"/>
        <v>0</v>
      </c>
      <c r="I144" s="34">
        <f t="shared" si="26"/>
        <v>0</v>
      </c>
      <c r="J144" s="36">
        <f t="shared" si="29"/>
        <v>0</v>
      </c>
      <c r="L144" s="173"/>
    </row>
    <row r="145" spans="2:12" ht="16.5" thickBot="1">
      <c r="B145" s="124" t="s">
        <v>13</v>
      </c>
      <c r="C145" s="117"/>
      <c r="D145" s="118"/>
      <c r="E145" s="119"/>
      <c r="F145" s="118"/>
      <c r="G145" s="46"/>
      <c r="H145" s="43">
        <f t="shared" si="28"/>
        <v>0</v>
      </c>
      <c r="I145" s="44">
        <f t="shared" si="26"/>
        <v>0</v>
      </c>
      <c r="J145" s="46">
        <f t="shared" si="29"/>
        <v>0</v>
      </c>
      <c r="L145" s="173"/>
    </row>
    <row r="146" spans="2:12" ht="15.75" thickBot="1">
      <c r="B146" s="55" t="s">
        <v>14</v>
      </c>
      <c r="C146" s="16" t="s">
        <v>24</v>
      </c>
      <c r="D146" s="94">
        <f>SUM(D134:D145)</f>
        <v>106983.95000000001</v>
      </c>
      <c r="E146" s="18" t="s">
        <v>24</v>
      </c>
      <c r="F146" s="94">
        <f>SUM(F134:F145)</f>
        <v>7553.6</v>
      </c>
      <c r="G146" s="19">
        <f>SUM(G134:G145)</f>
        <v>0</v>
      </c>
      <c r="H146" s="16" t="s">
        <v>24</v>
      </c>
      <c r="I146" s="20">
        <f>SUM(I134:I145)</f>
        <v>7553.6</v>
      </c>
      <c r="J146" s="19">
        <f>SUM(J134:J145)</f>
        <v>106983.95000000001</v>
      </c>
      <c r="L146" s="173"/>
    </row>
    <row r="147" spans="2:12" ht="15.75" thickBot="1"/>
    <row r="148" spans="2:12" s="107" customFormat="1" ht="60" customHeight="1" thickBot="1">
      <c r="B148" s="88" t="s">
        <v>54</v>
      </c>
      <c r="C148" s="166" t="s">
        <v>68</v>
      </c>
      <c r="D148" s="167"/>
      <c r="E148" s="167"/>
      <c r="F148" s="167"/>
      <c r="G148" s="167"/>
      <c r="H148" s="167"/>
      <c r="I148" s="167"/>
      <c r="J148" s="168"/>
      <c r="L148" s="173">
        <v>1060</v>
      </c>
    </row>
    <row r="149" spans="2:12" ht="15.75" thickBot="1">
      <c r="B149" s="108">
        <v>1</v>
      </c>
      <c r="C149" s="109">
        <v>2</v>
      </c>
      <c r="D149" s="110">
        <v>3</v>
      </c>
      <c r="E149" s="109">
        <v>4</v>
      </c>
      <c r="F149" s="110">
        <v>5</v>
      </c>
      <c r="G149" s="109">
        <v>6</v>
      </c>
      <c r="H149" s="109">
        <v>7</v>
      </c>
      <c r="I149" s="109">
        <v>8</v>
      </c>
      <c r="J149" s="111">
        <v>9</v>
      </c>
      <c r="L149" s="173"/>
    </row>
    <row r="150" spans="2:12" ht="30" customHeight="1" thickBot="1">
      <c r="B150" s="158" t="s">
        <v>1</v>
      </c>
      <c r="C150" s="160" t="s">
        <v>15</v>
      </c>
      <c r="D150" s="164" t="s">
        <v>22</v>
      </c>
      <c r="E150" s="153" t="s">
        <v>21</v>
      </c>
      <c r="F150" s="164" t="s">
        <v>20</v>
      </c>
      <c r="G150" s="145" t="s">
        <v>22</v>
      </c>
      <c r="H150" s="147" t="s">
        <v>17</v>
      </c>
      <c r="I150" s="148"/>
      <c r="J150" s="149"/>
      <c r="L150" s="173"/>
    </row>
    <row r="151" spans="2:12" ht="30.75" thickBot="1">
      <c r="B151" s="159"/>
      <c r="C151" s="161"/>
      <c r="D151" s="165"/>
      <c r="E151" s="154"/>
      <c r="F151" s="165"/>
      <c r="G151" s="172"/>
      <c r="H151" s="95" t="s">
        <v>18</v>
      </c>
      <c r="I151" s="96" t="s">
        <v>19</v>
      </c>
      <c r="J151" s="97" t="s">
        <v>23</v>
      </c>
      <c r="L151" s="173"/>
    </row>
    <row r="152" spans="2:12" ht="15.75">
      <c r="B152" s="112" t="s">
        <v>2</v>
      </c>
      <c r="C152" s="113">
        <v>11</v>
      </c>
      <c r="D152" s="114">
        <v>13810.419999999998</v>
      </c>
      <c r="E152" s="115">
        <v>3</v>
      </c>
      <c r="F152" s="114">
        <v>1621.62</v>
      </c>
      <c r="G152" s="28"/>
      <c r="H152" s="25">
        <f>C152+E152</f>
        <v>14</v>
      </c>
      <c r="I152" s="26">
        <f t="shared" ref="I152:I163" si="30">F152</f>
        <v>1621.62</v>
      </c>
      <c r="J152" s="28">
        <f t="shared" ref="J152:J157" si="31">D152+G152</f>
        <v>13810.419999999998</v>
      </c>
      <c r="L152" s="173"/>
    </row>
    <row r="153" spans="2:12" ht="15.75">
      <c r="B153" s="116" t="s">
        <v>3</v>
      </c>
      <c r="C153" s="117">
        <v>11</v>
      </c>
      <c r="D153" s="118">
        <v>10810.8</v>
      </c>
      <c r="E153" s="119">
        <v>3</v>
      </c>
      <c r="F153" s="118">
        <f>1621.62+1378.38</f>
        <v>3000</v>
      </c>
      <c r="G153" s="36"/>
      <c r="H153" s="33">
        <f t="shared" ref="H153:H163" si="32">C153+E153</f>
        <v>14</v>
      </c>
      <c r="I153" s="34">
        <f t="shared" si="30"/>
        <v>3000</v>
      </c>
      <c r="J153" s="36">
        <f t="shared" si="31"/>
        <v>10810.8</v>
      </c>
      <c r="L153" s="173"/>
    </row>
    <row r="154" spans="2:12" ht="15.75">
      <c r="B154" s="116" t="s">
        <v>4</v>
      </c>
      <c r="C154" s="117"/>
      <c r="D154" s="118"/>
      <c r="E154" s="119"/>
      <c r="F154" s="118"/>
      <c r="G154" s="36"/>
      <c r="H154" s="33">
        <f t="shared" si="32"/>
        <v>0</v>
      </c>
      <c r="I154" s="34">
        <f t="shared" si="30"/>
        <v>0</v>
      </c>
      <c r="J154" s="36">
        <f t="shared" si="31"/>
        <v>0</v>
      </c>
      <c r="L154" s="173"/>
    </row>
    <row r="155" spans="2:12" ht="15.75">
      <c r="B155" s="116" t="s">
        <v>5</v>
      </c>
      <c r="C155" s="117">
        <v>18</v>
      </c>
      <c r="D155" s="118">
        <v>16104</v>
      </c>
      <c r="E155" s="119">
        <v>6</v>
      </c>
      <c r="F155" s="118">
        <f>3220.8+4482.28</f>
        <v>7703.08</v>
      </c>
      <c r="G155" s="36"/>
      <c r="H155" s="33">
        <f t="shared" si="32"/>
        <v>24</v>
      </c>
      <c r="I155" s="34">
        <f t="shared" si="30"/>
        <v>7703.08</v>
      </c>
      <c r="J155" s="36">
        <f t="shared" si="31"/>
        <v>16104</v>
      </c>
      <c r="L155" s="173"/>
    </row>
    <row r="156" spans="2:12" ht="15.75">
      <c r="B156" s="116" t="s">
        <v>6</v>
      </c>
      <c r="C156" s="117">
        <v>18</v>
      </c>
      <c r="D156" s="118">
        <v>16104</v>
      </c>
      <c r="E156" s="119">
        <v>6</v>
      </c>
      <c r="F156" s="118">
        <v>7703.08</v>
      </c>
      <c r="G156" s="36"/>
      <c r="H156" s="33">
        <f t="shared" si="32"/>
        <v>24</v>
      </c>
      <c r="I156" s="34">
        <f t="shared" si="30"/>
        <v>7703.08</v>
      </c>
      <c r="J156" s="36">
        <f t="shared" si="31"/>
        <v>16104</v>
      </c>
      <c r="L156" s="173"/>
    </row>
    <row r="157" spans="2:12" ht="15.75">
      <c r="B157" s="116" t="s">
        <v>7</v>
      </c>
      <c r="C157" s="117"/>
      <c r="D157" s="118"/>
      <c r="E157" s="119"/>
      <c r="F157" s="118"/>
      <c r="G157" s="36"/>
      <c r="H157" s="33">
        <f t="shared" si="32"/>
        <v>0</v>
      </c>
      <c r="I157" s="34">
        <f t="shared" si="30"/>
        <v>0</v>
      </c>
      <c r="J157" s="36">
        <f t="shared" si="31"/>
        <v>0</v>
      </c>
      <c r="L157" s="173"/>
    </row>
    <row r="158" spans="2:12" ht="15.75">
      <c r="B158" s="120" t="s">
        <v>8</v>
      </c>
      <c r="C158" s="117"/>
      <c r="D158" s="118"/>
      <c r="E158" s="119"/>
      <c r="F158" s="118"/>
      <c r="G158" s="36"/>
      <c r="H158" s="33">
        <f t="shared" si="32"/>
        <v>0</v>
      </c>
      <c r="I158" s="34">
        <f t="shared" si="30"/>
        <v>0</v>
      </c>
      <c r="J158" s="36">
        <f>D158+G158</f>
        <v>0</v>
      </c>
      <c r="L158" s="173"/>
    </row>
    <row r="159" spans="2:12" ht="15.75">
      <c r="B159" s="116" t="s">
        <v>9</v>
      </c>
      <c r="C159" s="117"/>
      <c r="D159" s="118"/>
      <c r="E159" s="119"/>
      <c r="F159" s="118"/>
      <c r="G159" s="121"/>
      <c r="H159" s="33">
        <f t="shared" si="32"/>
        <v>0</v>
      </c>
      <c r="I159" s="34">
        <f t="shared" si="30"/>
        <v>0</v>
      </c>
      <c r="J159" s="36">
        <f t="shared" ref="J159:J163" si="33">D159+G159</f>
        <v>0</v>
      </c>
      <c r="L159" s="173"/>
    </row>
    <row r="160" spans="2:12" ht="15.75">
      <c r="B160" s="116" t="s">
        <v>10</v>
      </c>
      <c r="C160" s="122"/>
      <c r="D160" s="123"/>
      <c r="E160" s="119"/>
      <c r="F160" s="118"/>
      <c r="G160" s="36"/>
      <c r="H160" s="33">
        <f t="shared" si="32"/>
        <v>0</v>
      </c>
      <c r="I160" s="34">
        <f t="shared" si="30"/>
        <v>0</v>
      </c>
      <c r="J160" s="36">
        <f t="shared" si="33"/>
        <v>0</v>
      </c>
      <c r="L160" s="173"/>
    </row>
    <row r="161" spans="2:12" ht="15.75">
      <c r="B161" s="116" t="s">
        <v>11</v>
      </c>
      <c r="C161" s="117"/>
      <c r="D161" s="118"/>
      <c r="E161" s="119"/>
      <c r="F161" s="118"/>
      <c r="G161" s="36"/>
      <c r="H161" s="33">
        <f t="shared" si="32"/>
        <v>0</v>
      </c>
      <c r="I161" s="34">
        <f t="shared" si="30"/>
        <v>0</v>
      </c>
      <c r="J161" s="36">
        <f t="shared" si="33"/>
        <v>0</v>
      </c>
      <c r="L161" s="173"/>
    </row>
    <row r="162" spans="2:12" ht="15.75">
      <c r="B162" s="116" t="s">
        <v>12</v>
      </c>
      <c r="C162" s="117"/>
      <c r="D162" s="118"/>
      <c r="E162" s="119"/>
      <c r="F162" s="118"/>
      <c r="G162" s="121"/>
      <c r="H162" s="33">
        <f t="shared" si="32"/>
        <v>0</v>
      </c>
      <c r="I162" s="34">
        <f t="shared" si="30"/>
        <v>0</v>
      </c>
      <c r="J162" s="36">
        <f t="shared" si="33"/>
        <v>0</v>
      </c>
      <c r="L162" s="173"/>
    </row>
    <row r="163" spans="2:12" ht="16.5" thickBot="1">
      <c r="B163" s="124" t="s">
        <v>13</v>
      </c>
      <c r="C163" s="125"/>
      <c r="D163" s="126"/>
      <c r="E163" s="127"/>
      <c r="F163" s="126"/>
      <c r="G163" s="46"/>
      <c r="H163" s="43">
        <f t="shared" si="32"/>
        <v>0</v>
      </c>
      <c r="I163" s="44">
        <f t="shared" si="30"/>
        <v>0</v>
      </c>
      <c r="J163" s="46">
        <f t="shared" si="33"/>
        <v>0</v>
      </c>
      <c r="L163" s="173"/>
    </row>
    <row r="164" spans="2:12" ht="15.75" thickBot="1">
      <c r="B164" s="99" t="s">
        <v>14</v>
      </c>
      <c r="C164" s="100" t="s">
        <v>24</v>
      </c>
      <c r="D164" s="101">
        <f>SUM(D152:D163)</f>
        <v>56829.22</v>
      </c>
      <c r="E164" s="102" t="s">
        <v>24</v>
      </c>
      <c r="F164" s="101">
        <f>SUM(F152:F163)</f>
        <v>20027.78</v>
      </c>
      <c r="G164" s="103">
        <f>SUM(G152:G163)</f>
        <v>0</v>
      </c>
      <c r="H164" s="100" t="s">
        <v>24</v>
      </c>
      <c r="I164" s="104">
        <f>SUM(I152:I163)</f>
        <v>20027.78</v>
      </c>
      <c r="J164" s="103">
        <f>SUM(J152:J163)</f>
        <v>56829.22</v>
      </c>
      <c r="L164" s="173"/>
    </row>
    <row r="165" spans="2:12" ht="15.75" thickBot="1"/>
    <row r="166" spans="2:12" s="107" customFormat="1" ht="60" customHeight="1" thickBot="1">
      <c r="B166" s="88" t="s">
        <v>54</v>
      </c>
      <c r="C166" s="166" t="s">
        <v>69</v>
      </c>
      <c r="D166" s="167"/>
      <c r="E166" s="167"/>
      <c r="F166" s="167"/>
      <c r="G166" s="167"/>
      <c r="H166" s="167"/>
      <c r="I166" s="167"/>
      <c r="J166" s="168"/>
      <c r="L166" s="173">
        <v>1290</v>
      </c>
    </row>
    <row r="167" spans="2:12" ht="15.75" thickBot="1">
      <c r="B167" s="108">
        <v>1</v>
      </c>
      <c r="C167" s="109">
        <v>2</v>
      </c>
      <c r="D167" s="110">
        <v>3</v>
      </c>
      <c r="E167" s="109">
        <v>4</v>
      </c>
      <c r="F167" s="110">
        <v>5</v>
      </c>
      <c r="G167" s="109">
        <v>6</v>
      </c>
      <c r="H167" s="109">
        <v>7</v>
      </c>
      <c r="I167" s="109">
        <v>8</v>
      </c>
      <c r="J167" s="111">
        <v>9</v>
      </c>
      <c r="L167" s="173"/>
    </row>
    <row r="168" spans="2:12" ht="30" customHeight="1" thickBot="1">
      <c r="B168" s="158" t="s">
        <v>1</v>
      </c>
      <c r="C168" s="160" t="s">
        <v>15</v>
      </c>
      <c r="D168" s="164" t="s">
        <v>22</v>
      </c>
      <c r="E168" s="153" t="s">
        <v>21</v>
      </c>
      <c r="F168" s="164" t="s">
        <v>20</v>
      </c>
      <c r="G168" s="145" t="s">
        <v>22</v>
      </c>
      <c r="H168" s="147" t="s">
        <v>17</v>
      </c>
      <c r="I168" s="148"/>
      <c r="J168" s="149"/>
      <c r="L168" s="173"/>
    </row>
    <row r="169" spans="2:12" ht="30.75" thickBot="1">
      <c r="B169" s="159"/>
      <c r="C169" s="161"/>
      <c r="D169" s="165"/>
      <c r="E169" s="154"/>
      <c r="F169" s="165"/>
      <c r="G169" s="146"/>
      <c r="H169" s="95" t="s">
        <v>18</v>
      </c>
      <c r="I169" s="96" t="s">
        <v>19</v>
      </c>
      <c r="J169" s="97" t="s">
        <v>23</v>
      </c>
      <c r="L169" s="173"/>
    </row>
    <row r="170" spans="2:12" ht="15.75">
      <c r="B170" s="112" t="s">
        <v>2</v>
      </c>
      <c r="C170" s="113"/>
      <c r="D170" s="114"/>
      <c r="E170" s="115">
        <v>2</v>
      </c>
      <c r="F170" s="114">
        <v>6737.4</v>
      </c>
      <c r="G170" s="28"/>
      <c r="H170" s="25">
        <f>C170+E170</f>
        <v>2</v>
      </c>
      <c r="I170" s="26">
        <f t="shared" ref="I170:I181" si="34">F170</f>
        <v>6737.4</v>
      </c>
      <c r="J170" s="28">
        <f t="shared" ref="J170:J175" si="35">D170+G170</f>
        <v>0</v>
      </c>
      <c r="L170" s="173"/>
    </row>
    <row r="171" spans="2:12" ht="15.75">
      <c r="B171" s="116" t="s">
        <v>3</v>
      </c>
      <c r="C171" s="117"/>
      <c r="D171" s="118"/>
      <c r="E171" s="119">
        <v>2</v>
      </c>
      <c r="F171" s="118">
        <v>6695.86</v>
      </c>
      <c r="G171" s="36"/>
      <c r="H171" s="33">
        <f t="shared" ref="H171:H181" si="36">C171+E171</f>
        <v>2</v>
      </c>
      <c r="I171" s="34">
        <f t="shared" si="34"/>
        <v>6695.86</v>
      </c>
      <c r="J171" s="36">
        <f t="shared" si="35"/>
        <v>0</v>
      </c>
      <c r="L171" s="173"/>
    </row>
    <row r="172" spans="2:12" ht="15.75">
      <c r="B172" s="116" t="s">
        <v>4</v>
      </c>
      <c r="C172" s="117"/>
      <c r="D172" s="118"/>
      <c r="E172" s="119"/>
      <c r="F172" s="118"/>
      <c r="G172" s="36"/>
      <c r="H172" s="33">
        <f t="shared" si="36"/>
        <v>0</v>
      </c>
      <c r="I172" s="34">
        <f t="shared" si="34"/>
        <v>0</v>
      </c>
      <c r="J172" s="36">
        <f t="shared" si="35"/>
        <v>0</v>
      </c>
      <c r="L172" s="173"/>
    </row>
    <row r="173" spans="2:12" ht="15.75">
      <c r="B173" s="116" t="s">
        <v>5</v>
      </c>
      <c r="C173" s="117"/>
      <c r="D173" s="118"/>
      <c r="E173" s="119">
        <v>2</v>
      </c>
      <c r="F173" s="118">
        <v>9744.82</v>
      </c>
      <c r="G173" s="36"/>
      <c r="H173" s="33">
        <f t="shared" si="36"/>
        <v>2</v>
      </c>
      <c r="I173" s="34">
        <f t="shared" si="34"/>
        <v>9744.82</v>
      </c>
      <c r="J173" s="36">
        <f t="shared" si="35"/>
        <v>0</v>
      </c>
      <c r="L173" s="173"/>
    </row>
    <row r="174" spans="2:12" ht="15.75">
      <c r="B174" s="116" t="s">
        <v>6</v>
      </c>
      <c r="C174" s="117"/>
      <c r="D174" s="118"/>
      <c r="E174" s="119">
        <v>2</v>
      </c>
      <c r="F174" s="118">
        <v>6737.4</v>
      </c>
      <c r="G174" s="36"/>
      <c r="H174" s="33">
        <f t="shared" si="36"/>
        <v>2</v>
      </c>
      <c r="I174" s="34">
        <f t="shared" si="34"/>
        <v>6737.4</v>
      </c>
      <c r="J174" s="36">
        <f t="shared" si="35"/>
        <v>0</v>
      </c>
      <c r="L174" s="173"/>
    </row>
    <row r="175" spans="2:12" ht="15.75">
      <c r="B175" s="116" t="s">
        <v>7</v>
      </c>
      <c r="C175" s="117"/>
      <c r="D175" s="118"/>
      <c r="E175" s="119"/>
      <c r="F175" s="118"/>
      <c r="G175" s="36"/>
      <c r="H175" s="33">
        <f t="shared" si="36"/>
        <v>0</v>
      </c>
      <c r="I175" s="34">
        <f t="shared" si="34"/>
        <v>0</v>
      </c>
      <c r="J175" s="36">
        <f t="shared" si="35"/>
        <v>0</v>
      </c>
      <c r="L175" s="173"/>
    </row>
    <row r="176" spans="2:12" ht="15.75">
      <c r="B176" s="120" t="s">
        <v>8</v>
      </c>
      <c r="C176" s="117"/>
      <c r="D176" s="118"/>
      <c r="E176" s="119"/>
      <c r="F176" s="118"/>
      <c r="G176" s="36"/>
      <c r="H176" s="33">
        <f t="shared" si="36"/>
        <v>0</v>
      </c>
      <c r="I176" s="34">
        <f t="shared" si="34"/>
        <v>0</v>
      </c>
      <c r="J176" s="36">
        <f>D176+G176</f>
        <v>0</v>
      </c>
      <c r="L176" s="173"/>
    </row>
    <row r="177" spans="2:12" ht="15.75">
      <c r="B177" s="116" t="s">
        <v>9</v>
      </c>
      <c r="C177" s="117"/>
      <c r="D177" s="118"/>
      <c r="E177" s="119"/>
      <c r="F177" s="118"/>
      <c r="G177" s="121"/>
      <c r="H177" s="33">
        <f t="shared" si="36"/>
        <v>0</v>
      </c>
      <c r="I177" s="34">
        <f t="shared" si="34"/>
        <v>0</v>
      </c>
      <c r="J177" s="36">
        <f t="shared" ref="J177:J181" si="37">D177+G177</f>
        <v>0</v>
      </c>
      <c r="L177" s="173"/>
    </row>
    <row r="178" spans="2:12" ht="15.75">
      <c r="B178" s="116" t="s">
        <v>10</v>
      </c>
      <c r="C178" s="122"/>
      <c r="D178" s="123"/>
      <c r="E178" s="119"/>
      <c r="F178" s="118"/>
      <c r="G178" s="36"/>
      <c r="H178" s="33">
        <f t="shared" si="36"/>
        <v>0</v>
      </c>
      <c r="I178" s="34">
        <f t="shared" si="34"/>
        <v>0</v>
      </c>
      <c r="J178" s="36">
        <f t="shared" si="37"/>
        <v>0</v>
      </c>
      <c r="L178" s="173"/>
    </row>
    <row r="179" spans="2:12" ht="15.75">
      <c r="B179" s="116" t="s">
        <v>11</v>
      </c>
      <c r="C179" s="117"/>
      <c r="D179" s="118"/>
      <c r="E179" s="119"/>
      <c r="F179" s="118"/>
      <c r="G179" s="36"/>
      <c r="H179" s="33">
        <f t="shared" si="36"/>
        <v>0</v>
      </c>
      <c r="I179" s="34">
        <f t="shared" si="34"/>
        <v>0</v>
      </c>
      <c r="J179" s="36">
        <f t="shared" si="37"/>
        <v>0</v>
      </c>
      <c r="L179" s="173"/>
    </row>
    <row r="180" spans="2:12" ht="15.75">
      <c r="B180" s="116" t="s">
        <v>12</v>
      </c>
      <c r="C180" s="117"/>
      <c r="D180" s="118"/>
      <c r="E180" s="119"/>
      <c r="F180" s="118"/>
      <c r="G180" s="121"/>
      <c r="H180" s="33">
        <f t="shared" si="36"/>
        <v>0</v>
      </c>
      <c r="I180" s="34">
        <f t="shared" si="34"/>
        <v>0</v>
      </c>
      <c r="J180" s="36">
        <f t="shared" si="37"/>
        <v>0</v>
      </c>
      <c r="L180" s="173"/>
    </row>
    <row r="181" spans="2:12" ht="16.5" thickBot="1">
      <c r="B181" s="124" t="s">
        <v>13</v>
      </c>
      <c r="C181" s="117"/>
      <c r="D181" s="118"/>
      <c r="E181" s="119"/>
      <c r="F181" s="118"/>
      <c r="G181" s="46"/>
      <c r="H181" s="43">
        <f t="shared" si="36"/>
        <v>0</v>
      </c>
      <c r="I181" s="44">
        <f t="shared" si="34"/>
        <v>0</v>
      </c>
      <c r="J181" s="46">
        <f t="shared" si="37"/>
        <v>0</v>
      </c>
      <c r="L181" s="173"/>
    </row>
    <row r="182" spans="2:12" ht="15.75" thickBot="1">
      <c r="B182" s="55" t="s">
        <v>14</v>
      </c>
      <c r="C182" s="16" t="s">
        <v>24</v>
      </c>
      <c r="D182" s="94">
        <f>SUM(D170:D181)</f>
        <v>0</v>
      </c>
      <c r="E182" s="18" t="s">
        <v>24</v>
      </c>
      <c r="F182" s="94">
        <f>SUM(F170:F181)</f>
        <v>29915.479999999996</v>
      </c>
      <c r="G182" s="19">
        <f>SUM(G170:G181)</f>
        <v>0</v>
      </c>
      <c r="H182" s="16" t="s">
        <v>24</v>
      </c>
      <c r="I182" s="20">
        <f>SUM(I170:I181)</f>
        <v>29915.479999999996</v>
      </c>
      <c r="J182" s="19">
        <f>SUM(J170:J181)</f>
        <v>0</v>
      </c>
      <c r="L182" s="173"/>
    </row>
    <row r="183" spans="2:12" ht="15.75" thickBot="1"/>
    <row r="184" spans="2:12" s="107" customFormat="1" ht="60" customHeight="1" thickBot="1">
      <c r="B184" s="88" t="s">
        <v>54</v>
      </c>
      <c r="C184" s="166" t="s">
        <v>70</v>
      </c>
      <c r="D184" s="167"/>
      <c r="E184" s="167"/>
      <c r="F184" s="167"/>
      <c r="G184" s="167"/>
      <c r="H184" s="167"/>
      <c r="I184" s="167"/>
      <c r="J184" s="168"/>
      <c r="L184" s="173">
        <v>1635</v>
      </c>
    </row>
    <row r="185" spans="2:12" ht="15.75" thickBot="1">
      <c r="B185" s="108">
        <v>1</v>
      </c>
      <c r="C185" s="109">
        <v>2</v>
      </c>
      <c r="D185" s="110">
        <v>3</v>
      </c>
      <c r="E185" s="109">
        <v>4</v>
      </c>
      <c r="F185" s="110">
        <v>5</v>
      </c>
      <c r="G185" s="109">
        <v>6</v>
      </c>
      <c r="H185" s="109">
        <v>7</v>
      </c>
      <c r="I185" s="109">
        <v>8</v>
      </c>
      <c r="J185" s="111">
        <v>9</v>
      </c>
      <c r="L185" s="173"/>
    </row>
    <row r="186" spans="2:12" ht="30" customHeight="1" thickBot="1">
      <c r="B186" s="158" t="s">
        <v>1</v>
      </c>
      <c r="C186" s="160" t="s">
        <v>15</v>
      </c>
      <c r="D186" s="164" t="s">
        <v>22</v>
      </c>
      <c r="E186" s="153" t="s">
        <v>21</v>
      </c>
      <c r="F186" s="164" t="s">
        <v>20</v>
      </c>
      <c r="G186" s="145" t="s">
        <v>22</v>
      </c>
      <c r="H186" s="147" t="s">
        <v>17</v>
      </c>
      <c r="I186" s="148"/>
      <c r="J186" s="149"/>
      <c r="L186" s="173"/>
    </row>
    <row r="187" spans="2:12" ht="30.75" thickBot="1">
      <c r="B187" s="159"/>
      <c r="C187" s="161"/>
      <c r="D187" s="165"/>
      <c r="E187" s="154"/>
      <c r="F187" s="165"/>
      <c r="G187" s="146"/>
      <c r="H187" s="95" t="s">
        <v>18</v>
      </c>
      <c r="I187" s="96" t="s">
        <v>19</v>
      </c>
      <c r="J187" s="97" t="s">
        <v>23</v>
      </c>
      <c r="L187" s="173"/>
    </row>
    <row r="188" spans="2:12" ht="15.75">
      <c r="B188" s="112" t="s">
        <v>2</v>
      </c>
      <c r="C188" s="113">
        <v>25</v>
      </c>
      <c r="D188" s="114">
        <v>18893.810000000001</v>
      </c>
      <c r="E188" s="113">
        <v>2</v>
      </c>
      <c r="F188" s="114">
        <v>1232.24</v>
      </c>
      <c r="G188" s="28"/>
      <c r="H188" s="25">
        <f>C188+E188</f>
        <v>27</v>
      </c>
      <c r="I188" s="26">
        <f t="shared" ref="I188:I199" si="38">F188</f>
        <v>1232.24</v>
      </c>
      <c r="J188" s="28">
        <f t="shared" ref="J188:J193" si="39">D188+G188</f>
        <v>18893.810000000001</v>
      </c>
      <c r="L188" s="173"/>
    </row>
    <row r="189" spans="2:12" ht="15.75">
      <c r="B189" s="116" t="s">
        <v>3</v>
      </c>
      <c r="C189" s="117">
        <v>24</v>
      </c>
      <c r="D189" s="118">
        <v>19006.7</v>
      </c>
      <c r="E189" s="117">
        <v>2</v>
      </c>
      <c r="F189" s="118">
        <v>1232.24</v>
      </c>
      <c r="G189" s="36"/>
      <c r="H189" s="33">
        <f t="shared" ref="H189:H199" si="40">C189+E189</f>
        <v>26</v>
      </c>
      <c r="I189" s="34">
        <f t="shared" si="38"/>
        <v>1232.24</v>
      </c>
      <c r="J189" s="36">
        <f t="shared" si="39"/>
        <v>19006.7</v>
      </c>
      <c r="L189" s="173"/>
    </row>
    <row r="190" spans="2:12" ht="15.75">
      <c r="B190" s="116" t="s">
        <v>4</v>
      </c>
      <c r="C190" s="117">
        <v>24</v>
      </c>
      <c r="D190" s="118">
        <v>19018.05</v>
      </c>
      <c r="E190" s="117">
        <v>2</v>
      </c>
      <c r="F190" s="118">
        <v>1232.24</v>
      </c>
      <c r="G190" s="36"/>
      <c r="H190" s="33">
        <f t="shared" si="40"/>
        <v>26</v>
      </c>
      <c r="I190" s="34">
        <f t="shared" si="38"/>
        <v>1232.24</v>
      </c>
      <c r="J190" s="36">
        <f t="shared" si="39"/>
        <v>19018.05</v>
      </c>
      <c r="L190" s="173"/>
    </row>
    <row r="191" spans="2:12" ht="15.75">
      <c r="B191" s="116" t="s">
        <v>5</v>
      </c>
      <c r="C191" s="117">
        <v>25</v>
      </c>
      <c r="D191" s="118">
        <v>18893.810000000001</v>
      </c>
      <c r="E191" s="117">
        <v>2</v>
      </c>
      <c r="F191" s="118">
        <v>1232.24</v>
      </c>
      <c r="G191" s="36"/>
      <c r="H191" s="33">
        <f t="shared" si="40"/>
        <v>27</v>
      </c>
      <c r="I191" s="34">
        <f t="shared" si="38"/>
        <v>1232.24</v>
      </c>
      <c r="J191" s="36">
        <f t="shared" si="39"/>
        <v>18893.810000000001</v>
      </c>
      <c r="L191" s="173"/>
    </row>
    <row r="192" spans="2:12" ht="15.75">
      <c r="B192" s="116" t="s">
        <v>6</v>
      </c>
      <c r="C192" s="117"/>
      <c r="D192" s="118"/>
      <c r="E192" s="117"/>
      <c r="F192" s="118"/>
      <c r="G192" s="36"/>
      <c r="H192" s="33">
        <f t="shared" si="40"/>
        <v>0</v>
      </c>
      <c r="I192" s="34">
        <f t="shared" si="38"/>
        <v>0</v>
      </c>
      <c r="J192" s="36">
        <f t="shared" si="39"/>
        <v>0</v>
      </c>
      <c r="L192" s="173"/>
    </row>
    <row r="193" spans="2:12" ht="15.75">
      <c r="B193" s="116" t="s">
        <v>7</v>
      </c>
      <c r="C193" s="117"/>
      <c r="D193" s="118"/>
      <c r="E193" s="117"/>
      <c r="F193" s="118"/>
      <c r="G193" s="36"/>
      <c r="H193" s="33">
        <f t="shared" si="40"/>
        <v>0</v>
      </c>
      <c r="I193" s="34">
        <f t="shared" si="38"/>
        <v>0</v>
      </c>
      <c r="J193" s="36">
        <f t="shared" si="39"/>
        <v>0</v>
      </c>
      <c r="L193" s="173"/>
    </row>
    <row r="194" spans="2:12" ht="15.75">
      <c r="B194" s="120" t="s">
        <v>8</v>
      </c>
      <c r="C194" s="117"/>
      <c r="D194" s="118"/>
      <c r="E194" s="117"/>
      <c r="F194" s="118"/>
      <c r="G194" s="36"/>
      <c r="H194" s="33">
        <f t="shared" si="40"/>
        <v>0</v>
      </c>
      <c r="I194" s="34">
        <f t="shared" si="38"/>
        <v>0</v>
      </c>
      <c r="J194" s="36">
        <f>D194+G194</f>
        <v>0</v>
      </c>
      <c r="L194" s="173"/>
    </row>
    <row r="195" spans="2:12" ht="15.75">
      <c r="B195" s="116" t="s">
        <v>9</v>
      </c>
      <c r="C195" s="117"/>
      <c r="D195" s="118"/>
      <c r="E195" s="117"/>
      <c r="F195" s="118"/>
      <c r="G195" s="121"/>
      <c r="H195" s="33">
        <f t="shared" si="40"/>
        <v>0</v>
      </c>
      <c r="I195" s="34">
        <f t="shared" si="38"/>
        <v>0</v>
      </c>
      <c r="J195" s="36">
        <f t="shared" ref="J195:J199" si="41">D195+G195</f>
        <v>0</v>
      </c>
      <c r="L195" s="173"/>
    </row>
    <row r="196" spans="2:12" ht="15.75">
      <c r="B196" s="116" t="s">
        <v>10</v>
      </c>
      <c r="C196" s="122"/>
      <c r="D196" s="123"/>
      <c r="E196" s="122"/>
      <c r="F196" s="123"/>
      <c r="G196" s="36"/>
      <c r="H196" s="33">
        <f t="shared" si="40"/>
        <v>0</v>
      </c>
      <c r="I196" s="34">
        <f t="shared" si="38"/>
        <v>0</v>
      </c>
      <c r="J196" s="36">
        <f t="shared" si="41"/>
        <v>0</v>
      </c>
      <c r="L196" s="173"/>
    </row>
    <row r="197" spans="2:12" ht="15.75">
      <c r="B197" s="116" t="s">
        <v>11</v>
      </c>
      <c r="C197" s="117"/>
      <c r="D197" s="118"/>
      <c r="E197" s="117"/>
      <c r="F197" s="118"/>
      <c r="G197" s="36"/>
      <c r="H197" s="33">
        <f t="shared" si="40"/>
        <v>0</v>
      </c>
      <c r="I197" s="34">
        <f t="shared" si="38"/>
        <v>0</v>
      </c>
      <c r="J197" s="36">
        <f t="shared" si="41"/>
        <v>0</v>
      </c>
      <c r="L197" s="173"/>
    </row>
    <row r="198" spans="2:12" ht="15.75">
      <c r="B198" s="116" t="s">
        <v>12</v>
      </c>
      <c r="C198" s="117"/>
      <c r="D198" s="118"/>
      <c r="E198" s="117"/>
      <c r="F198" s="118"/>
      <c r="G198" s="121"/>
      <c r="H198" s="33">
        <f t="shared" si="40"/>
        <v>0</v>
      </c>
      <c r="I198" s="34">
        <f t="shared" si="38"/>
        <v>0</v>
      </c>
      <c r="J198" s="36">
        <f t="shared" si="41"/>
        <v>0</v>
      </c>
      <c r="L198" s="173"/>
    </row>
    <row r="199" spans="2:12" ht="16.5" thickBot="1">
      <c r="B199" s="124" t="s">
        <v>13</v>
      </c>
      <c r="C199" s="117"/>
      <c r="D199" s="118"/>
      <c r="E199" s="117"/>
      <c r="F199" s="118"/>
      <c r="G199" s="46"/>
      <c r="H199" s="43">
        <f t="shared" si="40"/>
        <v>0</v>
      </c>
      <c r="I199" s="44">
        <f t="shared" si="38"/>
        <v>0</v>
      </c>
      <c r="J199" s="46">
        <f t="shared" si="41"/>
        <v>0</v>
      </c>
      <c r="L199" s="173"/>
    </row>
    <row r="200" spans="2:12" ht="15.75" thickBot="1">
      <c r="B200" s="55" t="s">
        <v>14</v>
      </c>
      <c r="C200" s="16" t="s">
        <v>24</v>
      </c>
      <c r="D200" s="94">
        <f>SUM(D188:D199)</f>
        <v>75812.37</v>
      </c>
      <c r="E200" s="18" t="s">
        <v>24</v>
      </c>
      <c r="F200" s="94">
        <f>SUM(F188:F199)</f>
        <v>4928.96</v>
      </c>
      <c r="G200" s="19">
        <f>SUM(G188:G199)</f>
        <v>0</v>
      </c>
      <c r="H200" s="16" t="s">
        <v>24</v>
      </c>
      <c r="I200" s="20">
        <f>SUM(I188:I199)</f>
        <v>4928.96</v>
      </c>
      <c r="J200" s="19">
        <f>SUM(J188:J199)</f>
        <v>75812.37</v>
      </c>
      <c r="L200" s="173"/>
    </row>
    <row r="201" spans="2:12" ht="15.75" thickBot="1"/>
    <row r="202" spans="2:12" s="107" customFormat="1" ht="60" customHeight="1" thickBot="1">
      <c r="B202" s="88" t="s">
        <v>54</v>
      </c>
      <c r="C202" s="166" t="s">
        <v>71</v>
      </c>
      <c r="D202" s="167"/>
      <c r="E202" s="167"/>
      <c r="F202" s="167"/>
      <c r="G202" s="167"/>
      <c r="H202" s="167"/>
      <c r="I202" s="167"/>
      <c r="J202" s="168"/>
      <c r="L202" s="173">
        <v>1545</v>
      </c>
    </row>
    <row r="203" spans="2:12" ht="15.75" thickBot="1">
      <c r="B203" s="108">
        <v>1</v>
      </c>
      <c r="C203" s="109">
        <v>2</v>
      </c>
      <c r="D203" s="110">
        <v>3</v>
      </c>
      <c r="E203" s="109">
        <v>4</v>
      </c>
      <c r="F203" s="110">
        <v>5</v>
      </c>
      <c r="G203" s="109">
        <v>6</v>
      </c>
      <c r="H203" s="109">
        <v>7</v>
      </c>
      <c r="I203" s="109">
        <v>8</v>
      </c>
      <c r="J203" s="111">
        <v>9</v>
      </c>
      <c r="L203" s="173"/>
    </row>
    <row r="204" spans="2:12" ht="30" customHeight="1" thickBot="1">
      <c r="B204" s="158" t="s">
        <v>1</v>
      </c>
      <c r="C204" s="160" t="s">
        <v>15</v>
      </c>
      <c r="D204" s="164" t="s">
        <v>22</v>
      </c>
      <c r="E204" s="153" t="s">
        <v>21</v>
      </c>
      <c r="F204" s="164" t="s">
        <v>20</v>
      </c>
      <c r="G204" s="145" t="s">
        <v>22</v>
      </c>
      <c r="H204" s="147" t="s">
        <v>17</v>
      </c>
      <c r="I204" s="148"/>
      <c r="J204" s="149"/>
      <c r="L204" s="173"/>
    </row>
    <row r="205" spans="2:12" ht="30.75" thickBot="1">
      <c r="B205" s="159"/>
      <c r="C205" s="161"/>
      <c r="D205" s="165"/>
      <c r="E205" s="154"/>
      <c r="F205" s="165"/>
      <c r="G205" s="146"/>
      <c r="H205" s="95" t="s">
        <v>18</v>
      </c>
      <c r="I205" s="96" t="s">
        <v>19</v>
      </c>
      <c r="J205" s="97" t="s">
        <v>23</v>
      </c>
      <c r="L205" s="173"/>
    </row>
    <row r="206" spans="2:12" ht="15.75">
      <c r="B206" s="112" t="s">
        <v>2</v>
      </c>
      <c r="C206" s="113">
        <v>11</v>
      </c>
      <c r="D206" s="114">
        <v>10407.969999999999</v>
      </c>
      <c r="E206" s="115">
        <v>2</v>
      </c>
      <c r="F206" s="114">
        <v>1075.76</v>
      </c>
      <c r="G206" s="28"/>
      <c r="H206" s="25">
        <f>C206+E206</f>
        <v>13</v>
      </c>
      <c r="I206" s="26">
        <f t="shared" ref="I206:I217" si="42">F206</f>
        <v>1075.76</v>
      </c>
      <c r="J206" s="28">
        <f t="shared" ref="J206:J211" si="43">D206+G206</f>
        <v>10407.969999999999</v>
      </c>
      <c r="L206" s="173"/>
    </row>
    <row r="207" spans="2:12" ht="15.75">
      <c r="B207" s="116" t="s">
        <v>3</v>
      </c>
      <c r="C207" s="117">
        <v>11</v>
      </c>
      <c r="D207" s="118">
        <v>10407.969999999999</v>
      </c>
      <c r="E207" s="119">
        <v>2</v>
      </c>
      <c r="F207" s="118">
        <v>1075.76</v>
      </c>
      <c r="G207" s="36"/>
      <c r="H207" s="33">
        <f t="shared" ref="H207:H217" si="44">C207+E207</f>
        <v>13</v>
      </c>
      <c r="I207" s="34">
        <f t="shared" si="42"/>
        <v>1075.76</v>
      </c>
      <c r="J207" s="36">
        <f t="shared" si="43"/>
        <v>10407.969999999999</v>
      </c>
      <c r="L207" s="173"/>
    </row>
    <row r="208" spans="2:12" ht="15.75">
      <c r="B208" s="116" t="s">
        <v>4</v>
      </c>
      <c r="C208" s="117">
        <v>11</v>
      </c>
      <c r="D208" s="118">
        <v>10407.969999999999</v>
      </c>
      <c r="E208" s="119">
        <v>2</v>
      </c>
      <c r="F208" s="118">
        <v>1075.76</v>
      </c>
      <c r="G208" s="36"/>
      <c r="H208" s="33">
        <f t="shared" si="44"/>
        <v>13</v>
      </c>
      <c r="I208" s="34">
        <f t="shared" si="42"/>
        <v>1075.76</v>
      </c>
      <c r="J208" s="36">
        <f t="shared" si="43"/>
        <v>10407.969999999999</v>
      </c>
      <c r="L208" s="173"/>
    </row>
    <row r="209" spans="2:12" ht="15.75">
      <c r="B209" s="116" t="s">
        <v>5</v>
      </c>
      <c r="C209" s="117">
        <v>11</v>
      </c>
      <c r="D209" s="118">
        <v>10945.88</v>
      </c>
      <c r="E209" s="119">
        <v>2</v>
      </c>
      <c r="F209" s="118">
        <v>672.35</v>
      </c>
      <c r="G209" s="36"/>
      <c r="H209" s="33">
        <f t="shared" si="44"/>
        <v>13</v>
      </c>
      <c r="I209" s="34">
        <f t="shared" si="42"/>
        <v>672.35</v>
      </c>
      <c r="J209" s="36">
        <f t="shared" si="43"/>
        <v>10945.88</v>
      </c>
      <c r="L209" s="173"/>
    </row>
    <row r="210" spans="2:12" ht="15.75">
      <c r="B210" s="116" t="s">
        <v>6</v>
      </c>
      <c r="C210" s="117">
        <v>11</v>
      </c>
      <c r="D210" s="118">
        <v>10945.88</v>
      </c>
      <c r="E210" s="119">
        <v>2</v>
      </c>
      <c r="F210" s="118">
        <v>672.35</v>
      </c>
      <c r="G210" s="36"/>
      <c r="H210" s="33">
        <f t="shared" si="44"/>
        <v>13</v>
      </c>
      <c r="I210" s="34">
        <f t="shared" si="42"/>
        <v>672.35</v>
      </c>
      <c r="J210" s="36">
        <f t="shared" si="43"/>
        <v>10945.88</v>
      </c>
      <c r="L210" s="173"/>
    </row>
    <row r="211" spans="2:12" ht="15.75">
      <c r="B211" s="116" t="s">
        <v>7</v>
      </c>
      <c r="C211" s="117"/>
      <c r="D211" s="118"/>
      <c r="E211" s="119"/>
      <c r="F211" s="118"/>
      <c r="G211" s="36"/>
      <c r="H211" s="33">
        <f t="shared" si="44"/>
        <v>0</v>
      </c>
      <c r="I211" s="34">
        <f t="shared" si="42"/>
        <v>0</v>
      </c>
      <c r="J211" s="36">
        <f t="shared" si="43"/>
        <v>0</v>
      </c>
      <c r="L211" s="173"/>
    </row>
    <row r="212" spans="2:12" ht="15.75">
      <c r="B212" s="120" t="s">
        <v>8</v>
      </c>
      <c r="C212" s="117"/>
      <c r="D212" s="118"/>
      <c r="E212" s="119"/>
      <c r="F212" s="118"/>
      <c r="G212" s="36"/>
      <c r="H212" s="33">
        <f t="shared" si="44"/>
        <v>0</v>
      </c>
      <c r="I212" s="34">
        <f t="shared" si="42"/>
        <v>0</v>
      </c>
      <c r="J212" s="36">
        <f>D212+G212</f>
        <v>0</v>
      </c>
      <c r="L212" s="173"/>
    </row>
    <row r="213" spans="2:12" ht="15.75">
      <c r="B213" s="116" t="s">
        <v>9</v>
      </c>
      <c r="C213" s="117"/>
      <c r="D213" s="118"/>
      <c r="E213" s="119"/>
      <c r="F213" s="118"/>
      <c r="G213" s="121"/>
      <c r="H213" s="33">
        <f t="shared" si="44"/>
        <v>0</v>
      </c>
      <c r="I213" s="34">
        <f t="shared" si="42"/>
        <v>0</v>
      </c>
      <c r="J213" s="36">
        <f t="shared" ref="J213:J217" si="45">D213+G213</f>
        <v>0</v>
      </c>
      <c r="L213" s="173"/>
    </row>
    <row r="214" spans="2:12" ht="15.75">
      <c r="B214" s="116" t="s">
        <v>10</v>
      </c>
      <c r="C214" s="122"/>
      <c r="D214" s="123"/>
      <c r="E214" s="119"/>
      <c r="F214" s="118"/>
      <c r="G214" s="36"/>
      <c r="H214" s="33">
        <f t="shared" si="44"/>
        <v>0</v>
      </c>
      <c r="I214" s="34">
        <f t="shared" si="42"/>
        <v>0</v>
      </c>
      <c r="J214" s="36">
        <f t="shared" si="45"/>
        <v>0</v>
      </c>
      <c r="L214" s="173"/>
    </row>
    <row r="215" spans="2:12" ht="15.75">
      <c r="B215" s="116" t="s">
        <v>11</v>
      </c>
      <c r="C215" s="117"/>
      <c r="D215" s="118"/>
      <c r="E215" s="119"/>
      <c r="F215" s="118"/>
      <c r="G215" s="36"/>
      <c r="H215" s="33">
        <f t="shared" si="44"/>
        <v>0</v>
      </c>
      <c r="I215" s="34">
        <f t="shared" si="42"/>
        <v>0</v>
      </c>
      <c r="J215" s="36">
        <f t="shared" si="45"/>
        <v>0</v>
      </c>
      <c r="L215" s="173"/>
    </row>
    <row r="216" spans="2:12" ht="15.75">
      <c r="B216" s="116" t="s">
        <v>12</v>
      </c>
      <c r="C216" s="117"/>
      <c r="D216" s="118"/>
      <c r="E216" s="119"/>
      <c r="F216" s="118"/>
      <c r="G216" s="121"/>
      <c r="H216" s="33">
        <f t="shared" si="44"/>
        <v>0</v>
      </c>
      <c r="I216" s="34">
        <f t="shared" si="42"/>
        <v>0</v>
      </c>
      <c r="J216" s="36">
        <f t="shared" si="45"/>
        <v>0</v>
      </c>
      <c r="L216" s="173"/>
    </row>
    <row r="217" spans="2:12" ht="16.5" thickBot="1">
      <c r="B217" s="124" t="s">
        <v>13</v>
      </c>
      <c r="C217" s="117"/>
      <c r="D217" s="118"/>
      <c r="E217" s="119"/>
      <c r="F217" s="118"/>
      <c r="G217" s="46"/>
      <c r="H217" s="43">
        <f t="shared" si="44"/>
        <v>0</v>
      </c>
      <c r="I217" s="44">
        <f t="shared" si="42"/>
        <v>0</v>
      </c>
      <c r="J217" s="46">
        <f t="shared" si="45"/>
        <v>0</v>
      </c>
      <c r="L217" s="173"/>
    </row>
    <row r="218" spans="2:12" ht="15.75" thickBot="1">
      <c r="B218" s="55" t="s">
        <v>14</v>
      </c>
      <c r="C218" s="16" t="s">
        <v>24</v>
      </c>
      <c r="D218" s="94">
        <f>SUM(D206:D217)</f>
        <v>53115.669999999991</v>
      </c>
      <c r="E218" s="18" t="s">
        <v>24</v>
      </c>
      <c r="F218" s="94">
        <f>SUM(F206:F217)</f>
        <v>4571.9799999999996</v>
      </c>
      <c r="G218" s="19">
        <f>SUM(G206:G217)</f>
        <v>0</v>
      </c>
      <c r="H218" s="16" t="s">
        <v>24</v>
      </c>
      <c r="I218" s="20">
        <f>SUM(I206:I217)</f>
        <v>4571.9799999999996</v>
      </c>
      <c r="J218" s="19">
        <f>SUM(J206:J217)</f>
        <v>53115.669999999991</v>
      </c>
      <c r="L218" s="173"/>
    </row>
    <row r="219" spans="2:12" ht="15.75" thickBot="1"/>
    <row r="220" spans="2:12" s="107" customFormat="1" ht="60" customHeight="1" thickBot="1">
      <c r="B220" s="88" t="s">
        <v>54</v>
      </c>
      <c r="C220" s="166" t="s">
        <v>72</v>
      </c>
      <c r="D220" s="167"/>
      <c r="E220" s="167"/>
      <c r="F220" s="167"/>
      <c r="G220" s="167"/>
      <c r="H220" s="167"/>
      <c r="I220" s="167"/>
      <c r="J220" s="168"/>
      <c r="L220" s="173">
        <v>1675</v>
      </c>
    </row>
    <row r="221" spans="2:12" ht="15.75" thickBot="1">
      <c r="B221" s="108">
        <v>1</v>
      </c>
      <c r="C221" s="109">
        <v>2</v>
      </c>
      <c r="D221" s="110">
        <v>3</v>
      </c>
      <c r="E221" s="109">
        <v>4</v>
      </c>
      <c r="F221" s="110">
        <v>5</v>
      </c>
      <c r="G221" s="109">
        <v>6</v>
      </c>
      <c r="H221" s="109">
        <v>7</v>
      </c>
      <c r="I221" s="109">
        <v>8</v>
      </c>
      <c r="J221" s="111">
        <v>9</v>
      </c>
      <c r="L221" s="173"/>
    </row>
    <row r="222" spans="2:12" ht="30" customHeight="1" thickBot="1">
      <c r="B222" s="158" t="s">
        <v>1</v>
      </c>
      <c r="C222" s="160" t="s">
        <v>15</v>
      </c>
      <c r="D222" s="164" t="s">
        <v>22</v>
      </c>
      <c r="E222" s="153" t="s">
        <v>21</v>
      </c>
      <c r="F222" s="164" t="s">
        <v>20</v>
      </c>
      <c r="G222" s="145" t="s">
        <v>22</v>
      </c>
      <c r="H222" s="147" t="s">
        <v>17</v>
      </c>
      <c r="I222" s="148"/>
      <c r="J222" s="149"/>
      <c r="L222" s="173"/>
    </row>
    <row r="223" spans="2:12" ht="30.75" thickBot="1">
      <c r="B223" s="159"/>
      <c r="C223" s="161"/>
      <c r="D223" s="165"/>
      <c r="E223" s="154"/>
      <c r="F223" s="165"/>
      <c r="G223" s="146"/>
      <c r="H223" s="95" t="s">
        <v>18</v>
      </c>
      <c r="I223" s="96" t="s">
        <v>19</v>
      </c>
      <c r="J223" s="97" t="s">
        <v>23</v>
      </c>
      <c r="L223" s="173"/>
    </row>
    <row r="224" spans="2:12" ht="15.75">
      <c r="B224" s="112" t="s">
        <v>2</v>
      </c>
      <c r="C224" s="113">
        <v>9</v>
      </c>
      <c r="D224" s="114">
        <v>5583.7</v>
      </c>
      <c r="E224" s="115"/>
      <c r="F224" s="114"/>
      <c r="G224" s="28"/>
      <c r="H224" s="25">
        <f>C224+E224</f>
        <v>9</v>
      </c>
      <c r="I224" s="26">
        <f t="shared" ref="I224:I235" si="46">F224</f>
        <v>0</v>
      </c>
      <c r="J224" s="28">
        <f t="shared" ref="J224:J229" si="47">D224+G224</f>
        <v>5583.7</v>
      </c>
      <c r="L224" s="173"/>
    </row>
    <row r="225" spans="2:12" ht="15.75">
      <c r="B225" s="116" t="s">
        <v>3</v>
      </c>
      <c r="C225" s="117">
        <v>9</v>
      </c>
      <c r="D225" s="118">
        <v>5583.79</v>
      </c>
      <c r="E225" s="119"/>
      <c r="F225" s="118"/>
      <c r="G225" s="36"/>
      <c r="H225" s="33">
        <f t="shared" ref="H225:H235" si="48">C225+E225</f>
        <v>9</v>
      </c>
      <c r="I225" s="34">
        <f t="shared" si="46"/>
        <v>0</v>
      </c>
      <c r="J225" s="36">
        <f t="shared" si="47"/>
        <v>5583.79</v>
      </c>
      <c r="L225" s="173"/>
    </row>
    <row r="226" spans="2:12" ht="15.75">
      <c r="B226" s="116" t="s">
        <v>4</v>
      </c>
      <c r="C226" s="117">
        <v>9</v>
      </c>
      <c r="D226" s="118">
        <v>5583.79</v>
      </c>
      <c r="E226" s="119"/>
      <c r="F226" s="118"/>
      <c r="G226" s="36"/>
      <c r="H226" s="33">
        <f t="shared" si="48"/>
        <v>9</v>
      </c>
      <c r="I226" s="34">
        <f t="shared" si="46"/>
        <v>0</v>
      </c>
      <c r="J226" s="36">
        <f t="shared" si="47"/>
        <v>5583.79</v>
      </c>
      <c r="L226" s="173"/>
    </row>
    <row r="227" spans="2:12" ht="15.75">
      <c r="B227" s="116" t="s">
        <v>5</v>
      </c>
      <c r="C227" s="117">
        <v>9</v>
      </c>
      <c r="D227" s="118">
        <v>5583.7</v>
      </c>
      <c r="E227" s="119"/>
      <c r="F227" s="118"/>
      <c r="G227" s="36"/>
      <c r="H227" s="33">
        <f t="shared" si="48"/>
        <v>9</v>
      </c>
      <c r="I227" s="34">
        <f t="shared" si="46"/>
        <v>0</v>
      </c>
      <c r="J227" s="36">
        <f t="shared" si="47"/>
        <v>5583.7</v>
      </c>
      <c r="L227" s="173"/>
    </row>
    <row r="228" spans="2:12" ht="15.75">
      <c r="B228" s="116" t="s">
        <v>6</v>
      </c>
      <c r="C228" s="117">
        <v>9</v>
      </c>
      <c r="D228" s="118">
        <v>5583.7</v>
      </c>
      <c r="E228" s="119"/>
      <c r="F228" s="118"/>
      <c r="G228" s="36"/>
      <c r="H228" s="33">
        <f t="shared" si="48"/>
        <v>9</v>
      </c>
      <c r="I228" s="34">
        <f t="shared" si="46"/>
        <v>0</v>
      </c>
      <c r="J228" s="36">
        <f t="shared" si="47"/>
        <v>5583.7</v>
      </c>
      <c r="L228" s="173"/>
    </row>
    <row r="229" spans="2:12" ht="15.75">
      <c r="B229" s="116" t="s">
        <v>7</v>
      </c>
      <c r="C229" s="117"/>
      <c r="D229" s="118"/>
      <c r="E229" s="119"/>
      <c r="F229" s="118"/>
      <c r="G229" s="36"/>
      <c r="H229" s="33">
        <f t="shared" si="48"/>
        <v>0</v>
      </c>
      <c r="I229" s="34">
        <f t="shared" si="46"/>
        <v>0</v>
      </c>
      <c r="J229" s="36">
        <f t="shared" si="47"/>
        <v>0</v>
      </c>
      <c r="L229" s="173"/>
    </row>
    <row r="230" spans="2:12" ht="15.75">
      <c r="B230" s="120" t="s">
        <v>8</v>
      </c>
      <c r="C230" s="117"/>
      <c r="D230" s="118"/>
      <c r="E230" s="119"/>
      <c r="F230" s="118"/>
      <c r="G230" s="36"/>
      <c r="H230" s="33">
        <f t="shared" si="48"/>
        <v>0</v>
      </c>
      <c r="I230" s="34">
        <f t="shared" si="46"/>
        <v>0</v>
      </c>
      <c r="J230" s="36">
        <f>D230+G230</f>
        <v>0</v>
      </c>
      <c r="L230" s="173"/>
    </row>
    <row r="231" spans="2:12" ht="15.75">
      <c r="B231" s="116" t="s">
        <v>9</v>
      </c>
      <c r="C231" s="117"/>
      <c r="D231" s="118"/>
      <c r="E231" s="119"/>
      <c r="F231" s="118"/>
      <c r="G231" s="121"/>
      <c r="H231" s="33">
        <f t="shared" si="48"/>
        <v>0</v>
      </c>
      <c r="I231" s="34">
        <f t="shared" si="46"/>
        <v>0</v>
      </c>
      <c r="J231" s="36">
        <f t="shared" ref="J231:J235" si="49">D231+G231</f>
        <v>0</v>
      </c>
      <c r="L231" s="173"/>
    </row>
    <row r="232" spans="2:12" ht="15.75">
      <c r="B232" s="116" t="s">
        <v>10</v>
      </c>
      <c r="C232" s="122"/>
      <c r="D232" s="123"/>
      <c r="E232" s="119"/>
      <c r="F232" s="118"/>
      <c r="G232" s="36"/>
      <c r="H232" s="33">
        <f t="shared" si="48"/>
        <v>0</v>
      </c>
      <c r="I232" s="34">
        <f t="shared" si="46"/>
        <v>0</v>
      </c>
      <c r="J232" s="36">
        <f t="shared" si="49"/>
        <v>0</v>
      </c>
      <c r="L232" s="173"/>
    </row>
    <row r="233" spans="2:12" ht="15.75">
      <c r="B233" s="116" t="s">
        <v>11</v>
      </c>
      <c r="C233" s="117"/>
      <c r="D233" s="118"/>
      <c r="E233" s="119"/>
      <c r="F233" s="118"/>
      <c r="G233" s="36"/>
      <c r="H233" s="33">
        <f t="shared" si="48"/>
        <v>0</v>
      </c>
      <c r="I233" s="34">
        <f t="shared" si="46"/>
        <v>0</v>
      </c>
      <c r="J233" s="36">
        <f t="shared" si="49"/>
        <v>0</v>
      </c>
      <c r="L233" s="173"/>
    </row>
    <row r="234" spans="2:12" ht="15.75">
      <c r="B234" s="116" t="s">
        <v>12</v>
      </c>
      <c r="C234" s="117"/>
      <c r="D234" s="118"/>
      <c r="E234" s="119"/>
      <c r="F234" s="118"/>
      <c r="G234" s="121"/>
      <c r="H234" s="33">
        <f t="shared" si="48"/>
        <v>0</v>
      </c>
      <c r="I234" s="34">
        <f t="shared" si="46"/>
        <v>0</v>
      </c>
      <c r="J234" s="36">
        <f t="shared" si="49"/>
        <v>0</v>
      </c>
      <c r="L234" s="173"/>
    </row>
    <row r="235" spans="2:12" ht="16.5" thickBot="1">
      <c r="B235" s="124" t="s">
        <v>13</v>
      </c>
      <c r="C235" s="117"/>
      <c r="D235" s="118"/>
      <c r="E235" s="119"/>
      <c r="F235" s="118"/>
      <c r="G235" s="46"/>
      <c r="H235" s="43">
        <f t="shared" si="48"/>
        <v>0</v>
      </c>
      <c r="I235" s="44">
        <f t="shared" si="46"/>
        <v>0</v>
      </c>
      <c r="J235" s="46">
        <f t="shared" si="49"/>
        <v>0</v>
      </c>
      <c r="L235" s="173"/>
    </row>
    <row r="236" spans="2:12" ht="15.75" thickBot="1">
      <c r="B236" s="55" t="s">
        <v>14</v>
      </c>
      <c r="C236" s="16" t="s">
        <v>24</v>
      </c>
      <c r="D236" s="94">
        <f>SUM(D224:D235)</f>
        <v>27918.68</v>
      </c>
      <c r="E236" s="18" t="s">
        <v>24</v>
      </c>
      <c r="F236" s="94">
        <f>SUM(F224:F235)</f>
        <v>0</v>
      </c>
      <c r="G236" s="19">
        <f>SUM(G224:G235)</f>
        <v>0</v>
      </c>
      <c r="H236" s="16" t="s">
        <v>24</v>
      </c>
      <c r="I236" s="20">
        <f>SUM(I224:I235)</f>
        <v>0</v>
      </c>
      <c r="J236" s="19">
        <f>SUM(J224:J235)</f>
        <v>27918.68</v>
      </c>
      <c r="L236" s="173"/>
    </row>
    <row r="237" spans="2:12" ht="15.75" thickBot="1"/>
    <row r="238" spans="2:12" s="107" customFormat="1" ht="60" customHeight="1" thickBot="1">
      <c r="B238" s="88" t="s">
        <v>54</v>
      </c>
      <c r="C238" s="166" t="s">
        <v>73</v>
      </c>
      <c r="D238" s="167"/>
      <c r="E238" s="167"/>
      <c r="F238" s="167"/>
      <c r="G238" s="167"/>
      <c r="H238" s="167"/>
      <c r="I238" s="167"/>
      <c r="J238" s="168"/>
      <c r="L238" s="173">
        <v>1640</v>
      </c>
    </row>
    <row r="239" spans="2:12" ht="15.75" thickBot="1">
      <c r="B239" s="108">
        <v>1</v>
      </c>
      <c r="C239" s="109">
        <v>2</v>
      </c>
      <c r="D239" s="110">
        <v>3</v>
      </c>
      <c r="E239" s="109">
        <v>4</v>
      </c>
      <c r="F239" s="110">
        <v>5</v>
      </c>
      <c r="G239" s="109">
        <v>6</v>
      </c>
      <c r="H239" s="109">
        <v>7</v>
      </c>
      <c r="I239" s="109">
        <v>8</v>
      </c>
      <c r="J239" s="111">
        <v>9</v>
      </c>
      <c r="L239" s="173"/>
    </row>
    <row r="240" spans="2:12" ht="30" customHeight="1" thickBot="1">
      <c r="B240" s="158" t="s">
        <v>1</v>
      </c>
      <c r="C240" s="160" t="s">
        <v>15</v>
      </c>
      <c r="D240" s="164" t="s">
        <v>22</v>
      </c>
      <c r="E240" s="153" t="s">
        <v>21</v>
      </c>
      <c r="F240" s="164" t="s">
        <v>20</v>
      </c>
      <c r="G240" s="145" t="s">
        <v>22</v>
      </c>
      <c r="H240" s="147" t="s">
        <v>17</v>
      </c>
      <c r="I240" s="148"/>
      <c r="J240" s="149"/>
      <c r="L240" s="173"/>
    </row>
    <row r="241" spans="2:12" ht="30.75" thickBot="1">
      <c r="B241" s="159"/>
      <c r="C241" s="161"/>
      <c r="D241" s="165"/>
      <c r="E241" s="154"/>
      <c r="F241" s="165"/>
      <c r="G241" s="146"/>
      <c r="H241" s="95" t="s">
        <v>18</v>
      </c>
      <c r="I241" s="96" t="s">
        <v>19</v>
      </c>
      <c r="J241" s="97" t="s">
        <v>23</v>
      </c>
      <c r="L241" s="173"/>
    </row>
    <row r="242" spans="2:12" ht="15.75">
      <c r="B242" s="112" t="s">
        <v>2</v>
      </c>
      <c r="C242" s="113">
        <v>5</v>
      </c>
      <c r="D242" s="114">
        <v>4528</v>
      </c>
      <c r="E242" s="115">
        <v>2</v>
      </c>
      <c r="F242" s="114">
        <v>3723.53</v>
      </c>
      <c r="G242" s="28"/>
      <c r="H242" s="25">
        <f>C242+E242</f>
        <v>7</v>
      </c>
      <c r="I242" s="26">
        <f t="shared" ref="I242:I253" si="50">F242</f>
        <v>3723.53</v>
      </c>
      <c r="J242" s="28">
        <f t="shared" ref="J242:J247" si="51">D242+G242</f>
        <v>4528</v>
      </c>
      <c r="L242" s="173"/>
    </row>
    <row r="243" spans="2:12" ht="15.75">
      <c r="B243" s="116" t="s">
        <v>3</v>
      </c>
      <c r="C243" s="117">
        <v>5</v>
      </c>
      <c r="D243" s="118">
        <v>4204.72</v>
      </c>
      <c r="E243" s="119">
        <v>3</v>
      </c>
      <c r="F243" s="118">
        <v>3723.53</v>
      </c>
      <c r="G243" s="36"/>
      <c r="H243" s="33">
        <f t="shared" ref="H243:H253" si="52">C243+E243</f>
        <v>8</v>
      </c>
      <c r="I243" s="34">
        <f t="shared" si="50"/>
        <v>3723.53</v>
      </c>
      <c r="J243" s="36">
        <f t="shared" si="51"/>
        <v>4204.72</v>
      </c>
      <c r="L243" s="173"/>
    </row>
    <row r="244" spans="2:12" ht="15.75">
      <c r="B244" s="116" t="s">
        <v>4</v>
      </c>
      <c r="C244" s="117"/>
      <c r="D244" s="118"/>
      <c r="E244" s="119"/>
      <c r="F244" s="118"/>
      <c r="G244" s="36"/>
      <c r="H244" s="33">
        <f t="shared" si="52"/>
        <v>0</v>
      </c>
      <c r="I244" s="34">
        <f t="shared" si="50"/>
        <v>0</v>
      </c>
      <c r="J244" s="36">
        <f t="shared" si="51"/>
        <v>0</v>
      </c>
      <c r="L244" s="173"/>
    </row>
    <row r="245" spans="2:12" ht="15.75">
      <c r="B245" s="116" t="s">
        <v>5</v>
      </c>
      <c r="C245" s="117">
        <v>3</v>
      </c>
      <c r="D245" s="118">
        <v>3839.6</v>
      </c>
      <c r="E245" s="119">
        <v>1</v>
      </c>
      <c r="F245" s="118">
        <v>861.2</v>
      </c>
      <c r="G245" s="36"/>
      <c r="H245" s="33">
        <f t="shared" si="52"/>
        <v>4</v>
      </c>
      <c r="I245" s="34">
        <f t="shared" si="50"/>
        <v>861.2</v>
      </c>
      <c r="J245" s="36">
        <f t="shared" si="51"/>
        <v>3839.6</v>
      </c>
      <c r="L245" s="173"/>
    </row>
    <row r="246" spans="2:12" ht="15.75">
      <c r="B246" s="116" t="s">
        <v>6</v>
      </c>
      <c r="C246" s="117">
        <v>3</v>
      </c>
      <c r="D246" s="118">
        <v>3839.6</v>
      </c>
      <c r="E246" s="119">
        <v>1</v>
      </c>
      <c r="F246" s="118">
        <v>861.2</v>
      </c>
      <c r="G246" s="36"/>
      <c r="H246" s="33">
        <f t="shared" si="52"/>
        <v>4</v>
      </c>
      <c r="I246" s="34">
        <f t="shared" si="50"/>
        <v>861.2</v>
      </c>
      <c r="J246" s="36">
        <f t="shared" si="51"/>
        <v>3839.6</v>
      </c>
      <c r="L246" s="173"/>
    </row>
    <row r="247" spans="2:12" ht="15.75">
      <c r="B247" s="116" t="s">
        <v>7</v>
      </c>
      <c r="C247" s="117"/>
      <c r="D247" s="118"/>
      <c r="E247" s="119"/>
      <c r="F247" s="118"/>
      <c r="G247" s="36"/>
      <c r="H247" s="33">
        <f t="shared" si="52"/>
        <v>0</v>
      </c>
      <c r="I247" s="34">
        <f t="shared" si="50"/>
        <v>0</v>
      </c>
      <c r="J247" s="36">
        <f t="shared" si="51"/>
        <v>0</v>
      </c>
      <c r="L247" s="173"/>
    </row>
    <row r="248" spans="2:12" ht="15.75">
      <c r="B248" s="120" t="s">
        <v>8</v>
      </c>
      <c r="C248" s="117"/>
      <c r="D248" s="118"/>
      <c r="E248" s="119"/>
      <c r="F248" s="118"/>
      <c r="G248" s="36"/>
      <c r="H248" s="33">
        <f t="shared" si="52"/>
        <v>0</v>
      </c>
      <c r="I248" s="34">
        <f t="shared" si="50"/>
        <v>0</v>
      </c>
      <c r="J248" s="36">
        <f>D248+G248</f>
        <v>0</v>
      </c>
      <c r="L248" s="173"/>
    </row>
    <row r="249" spans="2:12" ht="15.75">
      <c r="B249" s="116" t="s">
        <v>9</v>
      </c>
      <c r="C249" s="117"/>
      <c r="D249" s="118"/>
      <c r="E249" s="119"/>
      <c r="F249" s="118"/>
      <c r="G249" s="121"/>
      <c r="H249" s="33">
        <f t="shared" si="52"/>
        <v>0</v>
      </c>
      <c r="I249" s="34">
        <f t="shared" si="50"/>
        <v>0</v>
      </c>
      <c r="J249" s="36">
        <f t="shared" ref="J249:J253" si="53">D249+G249</f>
        <v>0</v>
      </c>
      <c r="L249" s="173"/>
    </row>
    <row r="250" spans="2:12" ht="15.75">
      <c r="B250" s="116" t="s">
        <v>10</v>
      </c>
      <c r="C250" s="122"/>
      <c r="D250" s="123"/>
      <c r="E250" s="119"/>
      <c r="F250" s="118"/>
      <c r="G250" s="36"/>
      <c r="H250" s="33">
        <f t="shared" si="52"/>
        <v>0</v>
      </c>
      <c r="I250" s="34">
        <f t="shared" si="50"/>
        <v>0</v>
      </c>
      <c r="J250" s="36">
        <f t="shared" si="53"/>
        <v>0</v>
      </c>
      <c r="L250" s="173"/>
    </row>
    <row r="251" spans="2:12" ht="15.75">
      <c r="B251" s="116" t="s">
        <v>11</v>
      </c>
      <c r="C251" s="117"/>
      <c r="D251" s="118"/>
      <c r="E251" s="119"/>
      <c r="F251" s="118"/>
      <c r="G251" s="36"/>
      <c r="H251" s="33">
        <f t="shared" si="52"/>
        <v>0</v>
      </c>
      <c r="I251" s="34">
        <f t="shared" si="50"/>
        <v>0</v>
      </c>
      <c r="J251" s="36">
        <f t="shared" si="53"/>
        <v>0</v>
      </c>
      <c r="L251" s="173"/>
    </row>
    <row r="252" spans="2:12" ht="15.75">
      <c r="B252" s="116" t="s">
        <v>12</v>
      </c>
      <c r="C252" s="117"/>
      <c r="D252" s="118"/>
      <c r="E252" s="119"/>
      <c r="F252" s="118"/>
      <c r="G252" s="121"/>
      <c r="H252" s="33">
        <f t="shared" si="52"/>
        <v>0</v>
      </c>
      <c r="I252" s="34">
        <f t="shared" si="50"/>
        <v>0</v>
      </c>
      <c r="J252" s="36">
        <f t="shared" si="53"/>
        <v>0</v>
      </c>
      <c r="L252" s="173"/>
    </row>
    <row r="253" spans="2:12" ht="16.5" thickBot="1">
      <c r="B253" s="124" t="s">
        <v>13</v>
      </c>
      <c r="C253" s="117"/>
      <c r="D253" s="118"/>
      <c r="E253" s="119"/>
      <c r="F253" s="118"/>
      <c r="G253" s="46"/>
      <c r="H253" s="43">
        <f t="shared" si="52"/>
        <v>0</v>
      </c>
      <c r="I253" s="44">
        <f t="shared" si="50"/>
        <v>0</v>
      </c>
      <c r="J253" s="46">
        <f t="shared" si="53"/>
        <v>0</v>
      </c>
      <c r="L253" s="173"/>
    </row>
    <row r="254" spans="2:12" ht="15.75" thickBot="1">
      <c r="B254" s="55" t="s">
        <v>14</v>
      </c>
      <c r="C254" s="16" t="s">
        <v>24</v>
      </c>
      <c r="D254" s="94">
        <f>SUM(D242:D253)</f>
        <v>16411.920000000002</v>
      </c>
      <c r="E254" s="18" t="s">
        <v>24</v>
      </c>
      <c r="F254" s="94">
        <f>SUM(F242:F253)</f>
        <v>9169.4600000000009</v>
      </c>
      <c r="G254" s="19">
        <f>SUM(G242:G253)</f>
        <v>0</v>
      </c>
      <c r="H254" s="16" t="s">
        <v>24</v>
      </c>
      <c r="I254" s="20">
        <f>SUM(I242:I253)</f>
        <v>9169.4600000000009</v>
      </c>
      <c r="J254" s="19">
        <f>SUM(J242:J253)</f>
        <v>16411.920000000002</v>
      </c>
      <c r="L254" s="173"/>
    </row>
    <row r="255" spans="2:12" ht="15.75" thickBot="1"/>
    <row r="256" spans="2:12" s="107" customFormat="1" ht="60" customHeight="1" thickBot="1">
      <c r="B256" s="88" t="s">
        <v>54</v>
      </c>
      <c r="C256" s="166" t="s">
        <v>74</v>
      </c>
      <c r="D256" s="167"/>
      <c r="E256" s="167"/>
      <c r="F256" s="167"/>
      <c r="G256" s="167"/>
      <c r="H256" s="167"/>
      <c r="I256" s="167"/>
      <c r="J256" s="168"/>
      <c r="L256" s="173">
        <v>1669</v>
      </c>
    </row>
    <row r="257" spans="2:12" ht="15.75" thickBot="1">
      <c r="B257" s="108">
        <v>1</v>
      </c>
      <c r="C257" s="109">
        <v>2</v>
      </c>
      <c r="D257" s="110">
        <v>3</v>
      </c>
      <c r="E257" s="109">
        <v>4</v>
      </c>
      <c r="F257" s="110">
        <v>5</v>
      </c>
      <c r="G257" s="109">
        <v>6</v>
      </c>
      <c r="H257" s="109">
        <v>7</v>
      </c>
      <c r="I257" s="109">
        <v>8</v>
      </c>
      <c r="J257" s="111">
        <v>9</v>
      </c>
      <c r="L257" s="173"/>
    </row>
    <row r="258" spans="2:12" ht="30" customHeight="1" thickBot="1">
      <c r="B258" s="158" t="s">
        <v>1</v>
      </c>
      <c r="C258" s="160" t="s">
        <v>15</v>
      </c>
      <c r="D258" s="164" t="s">
        <v>22</v>
      </c>
      <c r="E258" s="153" t="s">
        <v>21</v>
      </c>
      <c r="F258" s="164" t="s">
        <v>20</v>
      </c>
      <c r="G258" s="145" t="s">
        <v>22</v>
      </c>
      <c r="H258" s="147" t="s">
        <v>17</v>
      </c>
      <c r="I258" s="148"/>
      <c r="J258" s="149"/>
      <c r="L258" s="173"/>
    </row>
    <row r="259" spans="2:12" ht="30.75" thickBot="1">
      <c r="B259" s="159"/>
      <c r="C259" s="161"/>
      <c r="D259" s="165"/>
      <c r="E259" s="154"/>
      <c r="F259" s="165"/>
      <c r="G259" s="146"/>
      <c r="H259" s="95" t="s">
        <v>18</v>
      </c>
      <c r="I259" s="96" t="s">
        <v>19</v>
      </c>
      <c r="J259" s="97" t="s">
        <v>23</v>
      </c>
      <c r="L259" s="173"/>
    </row>
    <row r="260" spans="2:12" ht="15.75">
      <c r="B260" s="112" t="s">
        <v>2</v>
      </c>
      <c r="C260" s="113">
        <v>3</v>
      </c>
      <c r="D260" s="114">
        <v>2661.1</v>
      </c>
      <c r="E260" s="115">
        <v>1</v>
      </c>
      <c r="F260" s="114">
        <v>1596.66</v>
      </c>
      <c r="G260" s="28"/>
      <c r="H260" s="25">
        <f>C260+E260</f>
        <v>4</v>
      </c>
      <c r="I260" s="26">
        <f t="shared" ref="I260:I271" si="54">F260</f>
        <v>1596.66</v>
      </c>
      <c r="J260" s="28">
        <f t="shared" ref="J260:J265" si="55">D260+G260</f>
        <v>2661.1</v>
      </c>
      <c r="L260" s="173"/>
    </row>
    <row r="261" spans="2:12" ht="15.75">
      <c r="B261" s="116" t="s">
        <v>3</v>
      </c>
      <c r="C261" s="117">
        <v>3</v>
      </c>
      <c r="D261" s="118">
        <v>2661.1</v>
      </c>
      <c r="E261" s="119">
        <v>1</v>
      </c>
      <c r="F261" s="118">
        <v>1596.66</v>
      </c>
      <c r="G261" s="36"/>
      <c r="H261" s="33">
        <f t="shared" ref="H261:H271" si="56">C261+E261</f>
        <v>4</v>
      </c>
      <c r="I261" s="34">
        <f t="shared" si="54"/>
        <v>1596.66</v>
      </c>
      <c r="J261" s="36">
        <f t="shared" si="55"/>
        <v>2661.1</v>
      </c>
      <c r="L261" s="173"/>
    </row>
    <row r="262" spans="2:12" ht="15.75">
      <c r="B262" s="116" t="s">
        <v>4</v>
      </c>
      <c r="C262" s="117">
        <v>3</v>
      </c>
      <c r="D262" s="118">
        <v>2661.1</v>
      </c>
      <c r="E262" s="119">
        <v>1</v>
      </c>
      <c r="F262" s="118">
        <v>1596.66</v>
      </c>
      <c r="G262" s="36"/>
      <c r="H262" s="33">
        <f t="shared" si="56"/>
        <v>4</v>
      </c>
      <c r="I262" s="34">
        <f t="shared" si="54"/>
        <v>1596.66</v>
      </c>
      <c r="J262" s="36">
        <f t="shared" si="55"/>
        <v>2661.1</v>
      </c>
      <c r="L262" s="173"/>
    </row>
    <row r="263" spans="2:12" ht="15.75">
      <c r="B263" s="116" t="s">
        <v>5</v>
      </c>
      <c r="C263" s="117">
        <v>3</v>
      </c>
      <c r="D263" s="118">
        <v>2794.16</v>
      </c>
      <c r="E263" s="119">
        <v>1</v>
      </c>
      <c r="F263" s="118">
        <v>1596.66</v>
      </c>
      <c r="G263" s="36"/>
      <c r="H263" s="33">
        <f t="shared" si="56"/>
        <v>4</v>
      </c>
      <c r="I263" s="34">
        <f t="shared" si="54"/>
        <v>1596.66</v>
      </c>
      <c r="J263" s="36">
        <f t="shared" si="55"/>
        <v>2794.16</v>
      </c>
      <c r="L263" s="173"/>
    </row>
    <row r="264" spans="2:12" ht="15.75">
      <c r="B264" s="116" t="s">
        <v>6</v>
      </c>
      <c r="C264" s="117">
        <v>3</v>
      </c>
      <c r="D264" s="118">
        <v>2794.16</v>
      </c>
      <c r="E264" s="119">
        <v>1</v>
      </c>
      <c r="F264" s="118">
        <v>1596.66</v>
      </c>
      <c r="G264" s="36"/>
      <c r="H264" s="33">
        <f t="shared" si="56"/>
        <v>4</v>
      </c>
      <c r="I264" s="34">
        <f t="shared" si="54"/>
        <v>1596.66</v>
      </c>
      <c r="J264" s="36">
        <f t="shared" si="55"/>
        <v>2794.16</v>
      </c>
      <c r="L264" s="173"/>
    </row>
    <row r="265" spans="2:12" ht="15.75">
      <c r="B265" s="116" t="s">
        <v>7</v>
      </c>
      <c r="C265" s="117"/>
      <c r="D265" s="118"/>
      <c r="E265" s="119"/>
      <c r="F265" s="118"/>
      <c r="G265" s="36"/>
      <c r="H265" s="33">
        <f t="shared" si="56"/>
        <v>0</v>
      </c>
      <c r="I265" s="34">
        <f t="shared" si="54"/>
        <v>0</v>
      </c>
      <c r="J265" s="36">
        <f t="shared" si="55"/>
        <v>0</v>
      </c>
      <c r="L265" s="173"/>
    </row>
    <row r="266" spans="2:12" ht="15.75">
      <c r="B266" s="120" t="s">
        <v>8</v>
      </c>
      <c r="C266" s="117"/>
      <c r="D266" s="118"/>
      <c r="E266" s="119"/>
      <c r="F266" s="118"/>
      <c r="G266" s="36"/>
      <c r="H266" s="33">
        <f t="shared" si="56"/>
        <v>0</v>
      </c>
      <c r="I266" s="34">
        <f t="shared" si="54"/>
        <v>0</v>
      </c>
      <c r="J266" s="36">
        <f>D266+G266</f>
        <v>0</v>
      </c>
      <c r="L266" s="173"/>
    </row>
    <row r="267" spans="2:12" ht="15.75">
      <c r="B267" s="116" t="s">
        <v>9</v>
      </c>
      <c r="C267" s="117"/>
      <c r="D267" s="118"/>
      <c r="E267" s="119"/>
      <c r="F267" s="118"/>
      <c r="G267" s="121"/>
      <c r="H267" s="33">
        <f t="shared" si="56"/>
        <v>0</v>
      </c>
      <c r="I267" s="34">
        <f t="shared" si="54"/>
        <v>0</v>
      </c>
      <c r="J267" s="36">
        <f t="shared" ref="J267:J271" si="57">D267+G267</f>
        <v>0</v>
      </c>
      <c r="L267" s="173"/>
    </row>
    <row r="268" spans="2:12" ht="15.75">
      <c r="B268" s="116" t="s">
        <v>10</v>
      </c>
      <c r="C268" s="122"/>
      <c r="D268" s="123"/>
      <c r="E268" s="119"/>
      <c r="F268" s="118"/>
      <c r="G268" s="36"/>
      <c r="H268" s="33">
        <f t="shared" si="56"/>
        <v>0</v>
      </c>
      <c r="I268" s="34">
        <f t="shared" si="54"/>
        <v>0</v>
      </c>
      <c r="J268" s="36">
        <f t="shared" si="57"/>
        <v>0</v>
      </c>
      <c r="L268" s="173"/>
    </row>
    <row r="269" spans="2:12" ht="15.75">
      <c r="B269" s="116" t="s">
        <v>11</v>
      </c>
      <c r="C269" s="117"/>
      <c r="D269" s="118"/>
      <c r="E269" s="119"/>
      <c r="F269" s="118"/>
      <c r="G269" s="36"/>
      <c r="H269" s="33">
        <f t="shared" si="56"/>
        <v>0</v>
      </c>
      <c r="I269" s="34">
        <f t="shared" si="54"/>
        <v>0</v>
      </c>
      <c r="J269" s="36">
        <f t="shared" si="57"/>
        <v>0</v>
      </c>
      <c r="L269" s="173"/>
    </row>
    <row r="270" spans="2:12" ht="15.75">
      <c r="B270" s="116" t="s">
        <v>12</v>
      </c>
      <c r="C270" s="117"/>
      <c r="D270" s="118"/>
      <c r="E270" s="119"/>
      <c r="F270" s="118"/>
      <c r="G270" s="121"/>
      <c r="H270" s="33">
        <f t="shared" si="56"/>
        <v>0</v>
      </c>
      <c r="I270" s="34">
        <f t="shared" si="54"/>
        <v>0</v>
      </c>
      <c r="J270" s="36">
        <f t="shared" si="57"/>
        <v>0</v>
      </c>
      <c r="L270" s="173"/>
    </row>
    <row r="271" spans="2:12" ht="16.5" thickBot="1">
      <c r="B271" s="124" t="s">
        <v>13</v>
      </c>
      <c r="C271" s="117"/>
      <c r="D271" s="118"/>
      <c r="E271" s="119"/>
      <c r="F271" s="118"/>
      <c r="G271" s="46"/>
      <c r="H271" s="43">
        <f t="shared" si="56"/>
        <v>0</v>
      </c>
      <c r="I271" s="44">
        <f t="shared" si="54"/>
        <v>0</v>
      </c>
      <c r="J271" s="46">
        <f t="shared" si="57"/>
        <v>0</v>
      </c>
      <c r="L271" s="173"/>
    </row>
    <row r="272" spans="2:12" ht="15.75" thickBot="1">
      <c r="B272" s="55" t="s">
        <v>14</v>
      </c>
      <c r="C272" s="16" t="s">
        <v>24</v>
      </c>
      <c r="D272" s="94">
        <f>SUM(D260:D271)</f>
        <v>13571.619999999999</v>
      </c>
      <c r="E272" s="18" t="s">
        <v>24</v>
      </c>
      <c r="F272" s="94">
        <f>SUM(F260:F271)</f>
        <v>7983.3</v>
      </c>
      <c r="G272" s="19">
        <f>SUM(G260:G271)</f>
        <v>0</v>
      </c>
      <c r="H272" s="16" t="s">
        <v>24</v>
      </c>
      <c r="I272" s="20">
        <f>SUM(I260:I271)</f>
        <v>7983.3</v>
      </c>
      <c r="J272" s="19">
        <f>SUM(J260:J271)</f>
        <v>13571.619999999999</v>
      </c>
      <c r="L272" s="173"/>
    </row>
    <row r="273" spans="2:12" ht="15.75" thickBot="1"/>
    <row r="274" spans="2:12" s="107" customFormat="1" ht="60" customHeight="1" thickBot="1">
      <c r="B274" s="88" t="s">
        <v>54</v>
      </c>
      <c r="C274" s="166" t="s">
        <v>75</v>
      </c>
      <c r="D274" s="167"/>
      <c r="E274" s="167"/>
      <c r="F274" s="167"/>
      <c r="G274" s="167"/>
      <c r="H274" s="167"/>
      <c r="I274" s="167"/>
      <c r="J274" s="168"/>
      <c r="L274" s="173">
        <v>1653</v>
      </c>
    </row>
    <row r="275" spans="2:12" ht="15.75" thickBot="1">
      <c r="B275" s="108">
        <v>1</v>
      </c>
      <c r="C275" s="109">
        <v>2</v>
      </c>
      <c r="D275" s="110">
        <v>3</v>
      </c>
      <c r="E275" s="109">
        <v>4</v>
      </c>
      <c r="F275" s="110">
        <v>5</v>
      </c>
      <c r="G275" s="109">
        <v>6</v>
      </c>
      <c r="H275" s="109">
        <v>7</v>
      </c>
      <c r="I275" s="109">
        <v>8</v>
      </c>
      <c r="J275" s="111">
        <v>9</v>
      </c>
      <c r="L275" s="173"/>
    </row>
    <row r="276" spans="2:12" ht="30" customHeight="1" thickBot="1">
      <c r="B276" s="158" t="s">
        <v>1</v>
      </c>
      <c r="C276" s="160" t="s">
        <v>15</v>
      </c>
      <c r="D276" s="164" t="s">
        <v>22</v>
      </c>
      <c r="E276" s="153" t="s">
        <v>21</v>
      </c>
      <c r="F276" s="164" t="s">
        <v>20</v>
      </c>
      <c r="G276" s="145" t="s">
        <v>22</v>
      </c>
      <c r="H276" s="147" t="s">
        <v>17</v>
      </c>
      <c r="I276" s="148"/>
      <c r="J276" s="149"/>
      <c r="L276" s="173"/>
    </row>
    <row r="277" spans="2:12" ht="30.75" thickBot="1">
      <c r="B277" s="159"/>
      <c r="C277" s="161"/>
      <c r="D277" s="165"/>
      <c r="E277" s="154"/>
      <c r="F277" s="165"/>
      <c r="G277" s="146"/>
      <c r="H277" s="95" t="s">
        <v>18</v>
      </c>
      <c r="I277" s="96" t="s">
        <v>19</v>
      </c>
      <c r="J277" s="97" t="s">
        <v>23</v>
      </c>
      <c r="L277" s="173"/>
    </row>
    <row r="278" spans="2:12" ht="15.75">
      <c r="B278" s="112" t="s">
        <v>2</v>
      </c>
      <c r="C278" s="113">
        <v>10</v>
      </c>
      <c r="D278" s="114">
        <v>7922.04</v>
      </c>
      <c r="E278" s="115">
        <v>1</v>
      </c>
      <c r="F278" s="114">
        <v>1850.44</v>
      </c>
      <c r="G278" s="28"/>
      <c r="H278" s="25">
        <f>C278+E278</f>
        <v>11</v>
      </c>
      <c r="I278" s="26">
        <f t="shared" ref="I278:I289" si="58">F278</f>
        <v>1850.44</v>
      </c>
      <c r="J278" s="28">
        <f t="shared" ref="J278:J283" si="59">D278+G278</f>
        <v>7922.04</v>
      </c>
      <c r="L278" s="173"/>
    </row>
    <row r="279" spans="2:12" ht="15.75">
      <c r="B279" s="116" t="s">
        <v>3</v>
      </c>
      <c r="C279" s="117"/>
      <c r="D279" s="118"/>
      <c r="E279" s="119"/>
      <c r="F279" s="118"/>
      <c r="G279" s="36"/>
      <c r="H279" s="33">
        <f t="shared" ref="H279:H289" si="60">C279+E279</f>
        <v>0</v>
      </c>
      <c r="I279" s="34">
        <f t="shared" si="58"/>
        <v>0</v>
      </c>
      <c r="J279" s="36">
        <f t="shared" si="59"/>
        <v>0</v>
      </c>
      <c r="L279" s="173"/>
    </row>
    <row r="280" spans="2:12" ht="15.75">
      <c r="B280" s="116" t="s">
        <v>4</v>
      </c>
      <c r="C280" s="117">
        <v>9</v>
      </c>
      <c r="D280" s="118">
        <v>6768.86</v>
      </c>
      <c r="E280" s="119"/>
      <c r="F280" s="118"/>
      <c r="G280" s="36"/>
      <c r="H280" s="33">
        <f t="shared" si="60"/>
        <v>9</v>
      </c>
      <c r="I280" s="34">
        <f t="shared" si="58"/>
        <v>0</v>
      </c>
      <c r="J280" s="36">
        <f t="shared" si="59"/>
        <v>6768.86</v>
      </c>
      <c r="L280" s="173"/>
    </row>
    <row r="281" spans="2:12" ht="15.75">
      <c r="B281" s="116" t="s">
        <v>5</v>
      </c>
      <c r="C281" s="117">
        <v>10</v>
      </c>
      <c r="D281" s="118">
        <v>6768.86</v>
      </c>
      <c r="E281" s="119"/>
      <c r="F281" s="118"/>
      <c r="G281" s="36"/>
      <c r="H281" s="33">
        <f t="shared" si="60"/>
        <v>10</v>
      </c>
      <c r="I281" s="34">
        <f t="shared" si="58"/>
        <v>0</v>
      </c>
      <c r="J281" s="36">
        <f t="shared" si="59"/>
        <v>6768.86</v>
      </c>
      <c r="L281" s="173"/>
    </row>
    <row r="282" spans="2:12" ht="15.75">
      <c r="B282" s="116" t="s">
        <v>6</v>
      </c>
      <c r="C282" s="117">
        <v>10</v>
      </c>
      <c r="D282" s="118">
        <v>6768.86</v>
      </c>
      <c r="E282" s="119"/>
      <c r="F282" s="118"/>
      <c r="G282" s="36"/>
      <c r="H282" s="33">
        <f t="shared" si="60"/>
        <v>10</v>
      </c>
      <c r="I282" s="34">
        <f t="shared" si="58"/>
        <v>0</v>
      </c>
      <c r="J282" s="36">
        <f t="shared" si="59"/>
        <v>6768.86</v>
      </c>
      <c r="L282" s="173"/>
    </row>
    <row r="283" spans="2:12" ht="15.75">
      <c r="B283" s="116" t="s">
        <v>7</v>
      </c>
      <c r="C283" s="117"/>
      <c r="D283" s="118"/>
      <c r="E283" s="119"/>
      <c r="F283" s="118"/>
      <c r="G283" s="36"/>
      <c r="H283" s="33">
        <f t="shared" si="60"/>
        <v>0</v>
      </c>
      <c r="I283" s="34">
        <f t="shared" si="58"/>
        <v>0</v>
      </c>
      <c r="J283" s="36">
        <f t="shared" si="59"/>
        <v>0</v>
      </c>
      <c r="L283" s="173"/>
    </row>
    <row r="284" spans="2:12" ht="15.75">
      <c r="B284" s="120" t="s">
        <v>8</v>
      </c>
      <c r="C284" s="117"/>
      <c r="D284" s="118"/>
      <c r="E284" s="119"/>
      <c r="F284" s="118"/>
      <c r="G284" s="36"/>
      <c r="H284" s="33">
        <f t="shared" si="60"/>
        <v>0</v>
      </c>
      <c r="I284" s="34">
        <f t="shared" si="58"/>
        <v>0</v>
      </c>
      <c r="J284" s="36">
        <f>D284+G284</f>
        <v>0</v>
      </c>
      <c r="L284" s="173"/>
    </row>
    <row r="285" spans="2:12" ht="15.75">
      <c r="B285" s="116" t="s">
        <v>9</v>
      </c>
      <c r="C285" s="117"/>
      <c r="D285" s="118"/>
      <c r="E285" s="119"/>
      <c r="F285" s="118"/>
      <c r="G285" s="121"/>
      <c r="H285" s="33">
        <f t="shared" si="60"/>
        <v>0</v>
      </c>
      <c r="I285" s="34">
        <f t="shared" si="58"/>
        <v>0</v>
      </c>
      <c r="J285" s="36">
        <f t="shared" ref="J285:J289" si="61">D285+G285</f>
        <v>0</v>
      </c>
      <c r="L285" s="173"/>
    </row>
    <row r="286" spans="2:12" ht="15.75">
      <c r="B286" s="116" t="s">
        <v>10</v>
      </c>
      <c r="C286" s="122"/>
      <c r="D286" s="123"/>
      <c r="E286" s="119"/>
      <c r="F286" s="118"/>
      <c r="G286" s="36"/>
      <c r="H286" s="33">
        <f t="shared" si="60"/>
        <v>0</v>
      </c>
      <c r="I286" s="34">
        <f t="shared" si="58"/>
        <v>0</v>
      </c>
      <c r="J286" s="36">
        <f t="shared" si="61"/>
        <v>0</v>
      </c>
      <c r="L286" s="173"/>
    </row>
    <row r="287" spans="2:12" ht="15.75">
      <c r="B287" s="116" t="s">
        <v>11</v>
      </c>
      <c r="C287" s="117"/>
      <c r="D287" s="118"/>
      <c r="E287" s="119"/>
      <c r="F287" s="118"/>
      <c r="G287" s="36"/>
      <c r="H287" s="33">
        <f t="shared" si="60"/>
        <v>0</v>
      </c>
      <c r="I287" s="34">
        <f t="shared" si="58"/>
        <v>0</v>
      </c>
      <c r="J287" s="36">
        <f t="shared" si="61"/>
        <v>0</v>
      </c>
      <c r="L287" s="173"/>
    </row>
    <row r="288" spans="2:12" ht="15.75">
      <c r="B288" s="116" t="s">
        <v>12</v>
      </c>
      <c r="C288" s="117"/>
      <c r="D288" s="118"/>
      <c r="E288" s="119"/>
      <c r="F288" s="118"/>
      <c r="G288" s="121"/>
      <c r="H288" s="33">
        <f t="shared" si="60"/>
        <v>0</v>
      </c>
      <c r="I288" s="34">
        <f t="shared" si="58"/>
        <v>0</v>
      </c>
      <c r="J288" s="36">
        <f t="shared" si="61"/>
        <v>0</v>
      </c>
      <c r="L288" s="173"/>
    </row>
    <row r="289" spans="2:12" ht="16.5" thickBot="1">
      <c r="B289" s="124" t="s">
        <v>13</v>
      </c>
      <c r="C289" s="117"/>
      <c r="D289" s="118"/>
      <c r="E289" s="119"/>
      <c r="F289" s="118"/>
      <c r="G289" s="46"/>
      <c r="H289" s="43">
        <f t="shared" si="60"/>
        <v>0</v>
      </c>
      <c r="I289" s="44">
        <f t="shared" si="58"/>
        <v>0</v>
      </c>
      <c r="J289" s="46">
        <f t="shared" si="61"/>
        <v>0</v>
      </c>
      <c r="L289" s="173"/>
    </row>
    <row r="290" spans="2:12" ht="15.75" thickBot="1">
      <c r="B290" s="55" t="s">
        <v>14</v>
      </c>
      <c r="C290" s="16" t="s">
        <v>24</v>
      </c>
      <c r="D290" s="94">
        <f>SUM(D278:D289)</f>
        <v>28228.62</v>
      </c>
      <c r="E290" s="18" t="s">
        <v>24</v>
      </c>
      <c r="F290" s="94">
        <f>SUM(F278:F289)</f>
        <v>1850.44</v>
      </c>
      <c r="G290" s="19">
        <f>SUM(G278:G289)</f>
        <v>0</v>
      </c>
      <c r="H290" s="16" t="s">
        <v>24</v>
      </c>
      <c r="I290" s="20">
        <f>SUM(I278:I289)</f>
        <v>1850.44</v>
      </c>
      <c r="J290" s="19">
        <f>SUM(J278:J289)</f>
        <v>28228.62</v>
      </c>
      <c r="L290" s="173"/>
    </row>
    <row r="291" spans="2:12" ht="15.75" thickBot="1"/>
    <row r="292" spans="2:12" s="107" customFormat="1" ht="60" customHeight="1" thickBot="1">
      <c r="B292" s="88" t="s">
        <v>54</v>
      </c>
      <c r="C292" s="166" t="s">
        <v>76</v>
      </c>
      <c r="D292" s="167"/>
      <c r="E292" s="167"/>
      <c r="F292" s="167"/>
      <c r="G292" s="167"/>
      <c r="H292" s="167"/>
      <c r="I292" s="167"/>
      <c r="J292" s="168"/>
      <c r="L292" s="173">
        <v>1676</v>
      </c>
    </row>
    <row r="293" spans="2:12" ht="15.75" thickBot="1">
      <c r="B293" s="108">
        <v>1</v>
      </c>
      <c r="C293" s="109">
        <v>2</v>
      </c>
      <c r="D293" s="110">
        <v>3</v>
      </c>
      <c r="E293" s="109">
        <v>4</v>
      </c>
      <c r="F293" s="110">
        <v>5</v>
      </c>
      <c r="G293" s="109">
        <v>6</v>
      </c>
      <c r="H293" s="109">
        <v>7</v>
      </c>
      <c r="I293" s="109">
        <v>8</v>
      </c>
      <c r="J293" s="111">
        <v>9</v>
      </c>
      <c r="L293" s="173"/>
    </row>
    <row r="294" spans="2:12" ht="30" customHeight="1" thickBot="1">
      <c r="B294" s="158" t="s">
        <v>1</v>
      </c>
      <c r="C294" s="160" t="s">
        <v>15</v>
      </c>
      <c r="D294" s="164" t="s">
        <v>22</v>
      </c>
      <c r="E294" s="153" t="s">
        <v>21</v>
      </c>
      <c r="F294" s="164" t="s">
        <v>20</v>
      </c>
      <c r="G294" s="145" t="s">
        <v>22</v>
      </c>
      <c r="H294" s="147" t="s">
        <v>17</v>
      </c>
      <c r="I294" s="148"/>
      <c r="J294" s="149"/>
      <c r="L294" s="173"/>
    </row>
    <row r="295" spans="2:12" ht="30.75" thickBot="1">
      <c r="B295" s="159"/>
      <c r="C295" s="161"/>
      <c r="D295" s="165"/>
      <c r="E295" s="154"/>
      <c r="F295" s="165"/>
      <c r="G295" s="146"/>
      <c r="H295" s="95" t="s">
        <v>18</v>
      </c>
      <c r="I295" s="96" t="s">
        <v>19</v>
      </c>
      <c r="J295" s="97" t="s">
        <v>23</v>
      </c>
      <c r="L295" s="173"/>
    </row>
    <row r="296" spans="2:12" ht="15.75">
      <c r="B296" s="112" t="s">
        <v>2</v>
      </c>
      <c r="C296" s="113">
        <v>4</v>
      </c>
      <c r="D296" s="114">
        <v>2412.77</v>
      </c>
      <c r="E296" s="115">
        <v>2</v>
      </c>
      <c r="F296" s="114">
        <v>1926.63</v>
      </c>
      <c r="G296" s="28"/>
      <c r="H296" s="25">
        <f>C296+E296</f>
        <v>6</v>
      </c>
      <c r="I296" s="26">
        <f t="shared" ref="I296:I307" si="62">F296</f>
        <v>1926.63</v>
      </c>
      <c r="J296" s="28">
        <f t="shared" ref="J296:J301" si="63">D296+G296</f>
        <v>2412.77</v>
      </c>
      <c r="L296" s="173"/>
    </row>
    <row r="297" spans="2:12" ht="15.75">
      <c r="B297" s="116" t="s">
        <v>3</v>
      </c>
      <c r="C297" s="117">
        <v>4</v>
      </c>
      <c r="D297" s="118">
        <v>2412.77</v>
      </c>
      <c r="E297" s="119">
        <v>2</v>
      </c>
      <c r="F297" s="118">
        <v>1926.63</v>
      </c>
      <c r="G297" s="36"/>
      <c r="H297" s="33">
        <f t="shared" ref="H297:H307" si="64">C297+E297</f>
        <v>6</v>
      </c>
      <c r="I297" s="34">
        <f t="shared" si="62"/>
        <v>1926.63</v>
      </c>
      <c r="J297" s="36">
        <f t="shared" si="63"/>
        <v>2412.77</v>
      </c>
      <c r="L297" s="173"/>
    </row>
    <row r="298" spans="2:12" ht="15.75">
      <c r="B298" s="116" t="s">
        <v>4</v>
      </c>
      <c r="C298" s="117">
        <v>4</v>
      </c>
      <c r="D298" s="118">
        <v>2412.77</v>
      </c>
      <c r="E298" s="119">
        <v>2</v>
      </c>
      <c r="F298" s="118">
        <v>1926.63</v>
      </c>
      <c r="G298" s="36"/>
      <c r="H298" s="33">
        <f t="shared" si="64"/>
        <v>6</v>
      </c>
      <c r="I298" s="34">
        <f t="shared" si="62"/>
        <v>1926.63</v>
      </c>
      <c r="J298" s="36">
        <f t="shared" si="63"/>
        <v>2412.77</v>
      </c>
      <c r="L298" s="173"/>
    </row>
    <row r="299" spans="2:12" ht="15.75">
      <c r="B299" s="116" t="s">
        <v>5</v>
      </c>
      <c r="C299" s="117">
        <v>4</v>
      </c>
      <c r="D299" s="118">
        <v>2439.5</v>
      </c>
      <c r="E299" s="119">
        <v>2</v>
      </c>
      <c r="F299" s="118">
        <v>1947.99</v>
      </c>
      <c r="G299" s="36"/>
      <c r="H299" s="33">
        <f t="shared" si="64"/>
        <v>6</v>
      </c>
      <c r="I299" s="34">
        <f t="shared" si="62"/>
        <v>1947.99</v>
      </c>
      <c r="J299" s="36">
        <f t="shared" si="63"/>
        <v>2439.5</v>
      </c>
      <c r="L299" s="173"/>
    </row>
    <row r="300" spans="2:12" ht="15.75">
      <c r="B300" s="116" t="s">
        <v>6</v>
      </c>
      <c r="C300" s="117">
        <v>4</v>
      </c>
      <c r="D300" s="118">
        <v>2439.5</v>
      </c>
      <c r="E300" s="119">
        <v>2</v>
      </c>
      <c r="F300" s="118">
        <v>1947.99</v>
      </c>
      <c r="G300" s="36"/>
      <c r="H300" s="33">
        <f t="shared" si="64"/>
        <v>6</v>
      </c>
      <c r="I300" s="34">
        <f t="shared" si="62"/>
        <v>1947.99</v>
      </c>
      <c r="J300" s="36">
        <f t="shared" si="63"/>
        <v>2439.5</v>
      </c>
      <c r="L300" s="173"/>
    </row>
    <row r="301" spans="2:12" ht="15.75">
      <c r="B301" s="116" t="s">
        <v>7</v>
      </c>
      <c r="C301" s="117"/>
      <c r="D301" s="118"/>
      <c r="E301" s="119"/>
      <c r="F301" s="118"/>
      <c r="G301" s="36"/>
      <c r="H301" s="33">
        <f t="shared" si="64"/>
        <v>0</v>
      </c>
      <c r="I301" s="34">
        <f t="shared" si="62"/>
        <v>0</v>
      </c>
      <c r="J301" s="36">
        <f t="shared" si="63"/>
        <v>0</v>
      </c>
      <c r="L301" s="173"/>
    </row>
    <row r="302" spans="2:12" ht="15.75">
      <c r="B302" s="120" t="s">
        <v>8</v>
      </c>
      <c r="C302" s="117"/>
      <c r="D302" s="118"/>
      <c r="E302" s="119"/>
      <c r="F302" s="118"/>
      <c r="G302" s="36"/>
      <c r="H302" s="33">
        <f t="shared" si="64"/>
        <v>0</v>
      </c>
      <c r="I302" s="34">
        <f t="shared" si="62"/>
        <v>0</v>
      </c>
      <c r="J302" s="36">
        <f>D302+G302</f>
        <v>0</v>
      </c>
      <c r="L302" s="173"/>
    </row>
    <row r="303" spans="2:12" ht="15.75">
      <c r="B303" s="116" t="s">
        <v>9</v>
      </c>
      <c r="C303" s="117"/>
      <c r="D303" s="118"/>
      <c r="E303" s="119"/>
      <c r="F303" s="118"/>
      <c r="G303" s="121"/>
      <c r="H303" s="33">
        <f t="shared" si="64"/>
        <v>0</v>
      </c>
      <c r="I303" s="34">
        <f t="shared" si="62"/>
        <v>0</v>
      </c>
      <c r="J303" s="36">
        <f t="shared" ref="J303:J307" si="65">D303+G303</f>
        <v>0</v>
      </c>
      <c r="L303" s="173"/>
    </row>
    <row r="304" spans="2:12" ht="15.75">
      <c r="B304" s="116" t="s">
        <v>10</v>
      </c>
      <c r="C304" s="122"/>
      <c r="D304" s="123"/>
      <c r="E304" s="119"/>
      <c r="F304" s="118"/>
      <c r="G304" s="36"/>
      <c r="H304" s="33">
        <f t="shared" si="64"/>
        <v>0</v>
      </c>
      <c r="I304" s="34">
        <f t="shared" si="62"/>
        <v>0</v>
      </c>
      <c r="J304" s="36">
        <f t="shared" si="65"/>
        <v>0</v>
      </c>
      <c r="L304" s="173"/>
    </row>
    <row r="305" spans="2:12" ht="15.75">
      <c r="B305" s="116" t="s">
        <v>11</v>
      </c>
      <c r="C305" s="117"/>
      <c r="D305" s="118"/>
      <c r="E305" s="119"/>
      <c r="F305" s="118"/>
      <c r="G305" s="36"/>
      <c r="H305" s="33">
        <f t="shared" si="64"/>
        <v>0</v>
      </c>
      <c r="I305" s="34">
        <f t="shared" si="62"/>
        <v>0</v>
      </c>
      <c r="J305" s="36">
        <f t="shared" si="65"/>
        <v>0</v>
      </c>
      <c r="L305" s="173"/>
    </row>
    <row r="306" spans="2:12" ht="15.75">
      <c r="B306" s="116" t="s">
        <v>12</v>
      </c>
      <c r="C306" s="117"/>
      <c r="D306" s="118"/>
      <c r="E306" s="119"/>
      <c r="F306" s="118"/>
      <c r="G306" s="121"/>
      <c r="H306" s="33">
        <f t="shared" si="64"/>
        <v>0</v>
      </c>
      <c r="I306" s="34">
        <f t="shared" si="62"/>
        <v>0</v>
      </c>
      <c r="J306" s="36">
        <f t="shared" si="65"/>
        <v>0</v>
      </c>
      <c r="L306" s="173"/>
    </row>
    <row r="307" spans="2:12" ht="16.5" thickBot="1">
      <c r="B307" s="124" t="s">
        <v>13</v>
      </c>
      <c r="C307" s="117"/>
      <c r="D307" s="118"/>
      <c r="E307" s="119"/>
      <c r="F307" s="118"/>
      <c r="G307" s="46"/>
      <c r="H307" s="43">
        <f t="shared" si="64"/>
        <v>0</v>
      </c>
      <c r="I307" s="44">
        <f t="shared" si="62"/>
        <v>0</v>
      </c>
      <c r="J307" s="46">
        <f t="shared" si="65"/>
        <v>0</v>
      </c>
      <c r="L307" s="173"/>
    </row>
    <row r="308" spans="2:12" ht="15.75" thickBot="1">
      <c r="B308" s="55" t="s">
        <v>14</v>
      </c>
      <c r="C308" s="16" t="s">
        <v>24</v>
      </c>
      <c r="D308" s="94">
        <f>SUM(D296:D307)</f>
        <v>12117.31</v>
      </c>
      <c r="E308" s="18" t="s">
        <v>24</v>
      </c>
      <c r="F308" s="94">
        <f>SUM(F296:F307)</f>
        <v>9675.8700000000008</v>
      </c>
      <c r="G308" s="19">
        <f>SUM(G296:G307)</f>
        <v>0</v>
      </c>
      <c r="H308" s="16" t="s">
        <v>24</v>
      </c>
      <c r="I308" s="20">
        <f>SUM(I296:I307)</f>
        <v>9675.8700000000008</v>
      </c>
      <c r="J308" s="19">
        <f>SUM(J296:J307)</f>
        <v>12117.31</v>
      </c>
      <c r="L308" s="173"/>
    </row>
    <row r="309" spans="2:12" ht="15.75" thickBot="1"/>
    <row r="310" spans="2:12" s="107" customFormat="1" ht="60" customHeight="1" thickBot="1">
      <c r="B310" s="88" t="s">
        <v>54</v>
      </c>
      <c r="C310" s="166" t="s">
        <v>77</v>
      </c>
      <c r="D310" s="167"/>
      <c r="E310" s="167"/>
      <c r="F310" s="167"/>
      <c r="G310" s="167"/>
      <c r="H310" s="167"/>
      <c r="I310" s="167"/>
      <c r="J310" s="168"/>
      <c r="L310" s="173">
        <v>1679</v>
      </c>
    </row>
    <row r="311" spans="2:12" ht="15.75" thickBot="1">
      <c r="B311" s="108">
        <v>1</v>
      </c>
      <c r="C311" s="109">
        <v>2</v>
      </c>
      <c r="D311" s="110">
        <v>3</v>
      </c>
      <c r="E311" s="109">
        <v>4</v>
      </c>
      <c r="F311" s="110">
        <v>5</v>
      </c>
      <c r="G311" s="109">
        <v>6</v>
      </c>
      <c r="H311" s="109">
        <v>7</v>
      </c>
      <c r="I311" s="109">
        <v>8</v>
      </c>
      <c r="J311" s="111">
        <v>9</v>
      </c>
      <c r="L311" s="173"/>
    </row>
    <row r="312" spans="2:12" ht="30" customHeight="1" thickBot="1">
      <c r="B312" s="158" t="s">
        <v>1</v>
      </c>
      <c r="C312" s="160" t="s">
        <v>15</v>
      </c>
      <c r="D312" s="164" t="s">
        <v>22</v>
      </c>
      <c r="E312" s="153" t="s">
        <v>21</v>
      </c>
      <c r="F312" s="164" t="s">
        <v>20</v>
      </c>
      <c r="G312" s="145" t="s">
        <v>22</v>
      </c>
      <c r="H312" s="147" t="s">
        <v>17</v>
      </c>
      <c r="I312" s="148"/>
      <c r="J312" s="149"/>
      <c r="L312" s="173"/>
    </row>
    <row r="313" spans="2:12" ht="30.75" thickBot="1">
      <c r="B313" s="159"/>
      <c r="C313" s="161"/>
      <c r="D313" s="165"/>
      <c r="E313" s="154"/>
      <c r="F313" s="165"/>
      <c r="G313" s="146"/>
      <c r="H313" s="95" t="s">
        <v>18</v>
      </c>
      <c r="I313" s="96" t="s">
        <v>19</v>
      </c>
      <c r="J313" s="97" t="s">
        <v>23</v>
      </c>
      <c r="L313" s="173"/>
    </row>
    <row r="314" spans="2:12" ht="15.75">
      <c r="B314" s="112" t="s">
        <v>2</v>
      </c>
      <c r="C314" s="113"/>
      <c r="D314" s="114"/>
      <c r="E314" s="115">
        <v>5</v>
      </c>
      <c r="F314" s="114">
        <v>4813.9399999999996</v>
      </c>
      <c r="G314" s="28"/>
      <c r="H314" s="25">
        <f>C314+E314</f>
        <v>5</v>
      </c>
      <c r="I314" s="26">
        <f t="shared" ref="I314:I325" si="66">F314</f>
        <v>4813.9399999999996</v>
      </c>
      <c r="J314" s="28">
        <f t="shared" ref="J314:J319" si="67">D314+G314</f>
        <v>0</v>
      </c>
      <c r="L314" s="173"/>
    </row>
    <row r="315" spans="2:12" ht="15.75">
      <c r="B315" s="116" t="s">
        <v>3</v>
      </c>
      <c r="C315" s="117"/>
      <c r="D315" s="118"/>
      <c r="E315" s="119">
        <v>5</v>
      </c>
      <c r="F315" s="118">
        <f>4913.54+13474</f>
        <v>18387.54</v>
      </c>
      <c r="G315" s="36"/>
      <c r="H315" s="33">
        <f t="shared" ref="H315:H325" si="68">C315+E315</f>
        <v>5</v>
      </c>
      <c r="I315" s="34">
        <f t="shared" si="66"/>
        <v>18387.54</v>
      </c>
      <c r="J315" s="36">
        <f t="shared" si="67"/>
        <v>0</v>
      </c>
      <c r="L315" s="173"/>
    </row>
    <row r="316" spans="2:12" ht="15.75">
      <c r="B316" s="116" t="s">
        <v>4</v>
      </c>
      <c r="C316" s="117"/>
      <c r="D316" s="118"/>
      <c r="E316" s="119">
        <v>9</v>
      </c>
      <c r="F316" s="118">
        <v>23681</v>
      </c>
      <c r="G316" s="36"/>
      <c r="H316" s="33">
        <f t="shared" si="68"/>
        <v>9</v>
      </c>
      <c r="I316" s="34">
        <f t="shared" si="66"/>
        <v>23681</v>
      </c>
      <c r="J316" s="36">
        <f t="shared" si="67"/>
        <v>0</v>
      </c>
      <c r="L316" s="173"/>
    </row>
    <row r="317" spans="2:12" ht="15.75">
      <c r="B317" s="116" t="s">
        <v>5</v>
      </c>
      <c r="C317" s="117"/>
      <c r="D317" s="118"/>
      <c r="E317" s="119">
        <v>9</v>
      </c>
      <c r="F317" s="118">
        <v>22119.42</v>
      </c>
      <c r="G317" s="36"/>
      <c r="H317" s="33">
        <f t="shared" si="68"/>
        <v>9</v>
      </c>
      <c r="I317" s="34">
        <f t="shared" si="66"/>
        <v>22119.42</v>
      </c>
      <c r="J317" s="36">
        <f t="shared" si="67"/>
        <v>0</v>
      </c>
      <c r="L317" s="173"/>
    </row>
    <row r="318" spans="2:12" ht="15.75">
      <c r="B318" s="116" t="s">
        <v>6</v>
      </c>
      <c r="C318" s="117"/>
      <c r="D318" s="118"/>
      <c r="E318" s="119">
        <v>9</v>
      </c>
      <c r="F318" s="118">
        <v>22119.42</v>
      </c>
      <c r="G318" s="36"/>
      <c r="H318" s="33">
        <f t="shared" si="68"/>
        <v>9</v>
      </c>
      <c r="I318" s="34">
        <f t="shared" si="66"/>
        <v>22119.42</v>
      </c>
      <c r="J318" s="36">
        <f t="shared" si="67"/>
        <v>0</v>
      </c>
      <c r="L318" s="173"/>
    </row>
    <row r="319" spans="2:12" ht="15.75">
      <c r="B319" s="116" t="s">
        <v>7</v>
      </c>
      <c r="C319" s="117"/>
      <c r="D319" s="118"/>
      <c r="E319" s="119"/>
      <c r="F319" s="118"/>
      <c r="G319" s="36"/>
      <c r="H319" s="33">
        <f t="shared" si="68"/>
        <v>0</v>
      </c>
      <c r="I319" s="34">
        <f t="shared" si="66"/>
        <v>0</v>
      </c>
      <c r="J319" s="36">
        <f t="shared" si="67"/>
        <v>0</v>
      </c>
      <c r="L319" s="173"/>
    </row>
    <row r="320" spans="2:12" ht="15.75">
      <c r="B320" s="120" t="s">
        <v>8</v>
      </c>
      <c r="C320" s="117"/>
      <c r="D320" s="118"/>
      <c r="E320" s="119"/>
      <c r="F320" s="118"/>
      <c r="G320" s="36"/>
      <c r="H320" s="33">
        <f t="shared" si="68"/>
        <v>0</v>
      </c>
      <c r="I320" s="34">
        <f t="shared" si="66"/>
        <v>0</v>
      </c>
      <c r="J320" s="36">
        <f>D320+G320</f>
        <v>0</v>
      </c>
      <c r="L320" s="173"/>
    </row>
    <row r="321" spans="2:12" ht="15.75">
      <c r="B321" s="116" t="s">
        <v>9</v>
      </c>
      <c r="C321" s="117"/>
      <c r="D321" s="118"/>
      <c r="E321" s="119"/>
      <c r="F321" s="118"/>
      <c r="G321" s="121"/>
      <c r="H321" s="33">
        <f t="shared" si="68"/>
        <v>0</v>
      </c>
      <c r="I321" s="34">
        <f t="shared" si="66"/>
        <v>0</v>
      </c>
      <c r="J321" s="36">
        <f t="shared" ref="J321:J325" si="69">D321+G321</f>
        <v>0</v>
      </c>
      <c r="L321" s="173"/>
    </row>
    <row r="322" spans="2:12" ht="15.75">
      <c r="B322" s="116" t="s">
        <v>10</v>
      </c>
      <c r="C322" s="122"/>
      <c r="D322" s="123"/>
      <c r="E322" s="119"/>
      <c r="F322" s="118"/>
      <c r="G322" s="36"/>
      <c r="H322" s="33">
        <f t="shared" si="68"/>
        <v>0</v>
      </c>
      <c r="I322" s="34">
        <f t="shared" si="66"/>
        <v>0</v>
      </c>
      <c r="J322" s="36">
        <f t="shared" si="69"/>
        <v>0</v>
      </c>
      <c r="L322" s="173"/>
    </row>
    <row r="323" spans="2:12" ht="15.75">
      <c r="B323" s="116" t="s">
        <v>11</v>
      </c>
      <c r="C323" s="117"/>
      <c r="D323" s="118"/>
      <c r="E323" s="119"/>
      <c r="F323" s="118"/>
      <c r="G323" s="36"/>
      <c r="H323" s="33">
        <f t="shared" si="68"/>
        <v>0</v>
      </c>
      <c r="I323" s="34">
        <f t="shared" si="66"/>
        <v>0</v>
      </c>
      <c r="J323" s="36">
        <f t="shared" si="69"/>
        <v>0</v>
      </c>
      <c r="L323" s="173"/>
    </row>
    <row r="324" spans="2:12" ht="15.75">
      <c r="B324" s="116" t="s">
        <v>12</v>
      </c>
      <c r="C324" s="117"/>
      <c r="D324" s="118"/>
      <c r="E324" s="119"/>
      <c r="F324" s="118"/>
      <c r="G324" s="121"/>
      <c r="H324" s="33">
        <f t="shared" si="68"/>
        <v>0</v>
      </c>
      <c r="I324" s="34">
        <f t="shared" si="66"/>
        <v>0</v>
      </c>
      <c r="J324" s="36">
        <f t="shared" si="69"/>
        <v>0</v>
      </c>
      <c r="L324" s="173"/>
    </row>
    <row r="325" spans="2:12" ht="16.5" thickBot="1">
      <c r="B325" s="124" t="s">
        <v>13</v>
      </c>
      <c r="C325" s="117"/>
      <c r="D325" s="118"/>
      <c r="E325" s="119"/>
      <c r="F325" s="118"/>
      <c r="G325" s="46"/>
      <c r="H325" s="43">
        <f t="shared" si="68"/>
        <v>0</v>
      </c>
      <c r="I325" s="44">
        <f t="shared" si="66"/>
        <v>0</v>
      </c>
      <c r="J325" s="46">
        <f t="shared" si="69"/>
        <v>0</v>
      </c>
      <c r="L325" s="173"/>
    </row>
    <row r="326" spans="2:12" ht="15.75" thickBot="1">
      <c r="B326" s="55" t="s">
        <v>14</v>
      </c>
      <c r="C326" s="16" t="s">
        <v>24</v>
      </c>
      <c r="D326" s="94">
        <f>SUM(D314:D325)</f>
        <v>0</v>
      </c>
      <c r="E326" s="18" t="s">
        <v>24</v>
      </c>
      <c r="F326" s="94">
        <f>SUM(F314:F325)</f>
        <v>91121.319999999992</v>
      </c>
      <c r="G326" s="19">
        <f>SUM(G314:G325)</f>
        <v>0</v>
      </c>
      <c r="H326" s="16" t="s">
        <v>24</v>
      </c>
      <c r="I326" s="20">
        <f>SUM(I314:I325)</f>
        <v>91121.319999999992</v>
      </c>
      <c r="J326" s="19">
        <f>SUM(J314:J325)</f>
        <v>0</v>
      </c>
      <c r="L326" s="173"/>
    </row>
    <row r="327" spans="2:12" ht="15.75" thickBot="1"/>
    <row r="328" spans="2:12" s="107" customFormat="1" ht="60" customHeight="1" thickBot="1">
      <c r="B328" s="88" t="s">
        <v>54</v>
      </c>
      <c r="C328" s="166" t="s">
        <v>78</v>
      </c>
      <c r="D328" s="167"/>
      <c r="E328" s="167"/>
      <c r="F328" s="167"/>
      <c r="G328" s="167"/>
      <c r="H328" s="167"/>
      <c r="I328" s="167"/>
      <c r="J328" s="168"/>
      <c r="L328" s="173">
        <v>1695</v>
      </c>
    </row>
    <row r="329" spans="2:12" ht="15.75" thickBot="1">
      <c r="B329" s="108">
        <v>1</v>
      </c>
      <c r="C329" s="109">
        <v>2</v>
      </c>
      <c r="D329" s="110">
        <v>3</v>
      </c>
      <c r="E329" s="109">
        <v>4</v>
      </c>
      <c r="F329" s="110">
        <v>5</v>
      </c>
      <c r="G329" s="109">
        <v>6</v>
      </c>
      <c r="H329" s="109">
        <v>7</v>
      </c>
      <c r="I329" s="109">
        <v>8</v>
      </c>
      <c r="J329" s="111">
        <v>9</v>
      </c>
      <c r="L329" s="173"/>
    </row>
    <row r="330" spans="2:12" ht="30" customHeight="1" thickBot="1">
      <c r="B330" s="158" t="s">
        <v>1</v>
      </c>
      <c r="C330" s="160" t="s">
        <v>15</v>
      </c>
      <c r="D330" s="164" t="s">
        <v>22</v>
      </c>
      <c r="E330" s="153" t="s">
        <v>21</v>
      </c>
      <c r="F330" s="164" t="s">
        <v>20</v>
      </c>
      <c r="G330" s="145" t="s">
        <v>22</v>
      </c>
      <c r="H330" s="147" t="s">
        <v>17</v>
      </c>
      <c r="I330" s="148"/>
      <c r="J330" s="149"/>
      <c r="L330" s="173"/>
    </row>
    <row r="331" spans="2:12" ht="30.75" thickBot="1">
      <c r="B331" s="159"/>
      <c r="C331" s="161"/>
      <c r="D331" s="165"/>
      <c r="E331" s="154"/>
      <c r="F331" s="165"/>
      <c r="G331" s="146"/>
      <c r="H331" s="95" t="s">
        <v>18</v>
      </c>
      <c r="I331" s="96" t="s">
        <v>19</v>
      </c>
      <c r="J331" s="97" t="s">
        <v>23</v>
      </c>
      <c r="L331" s="173"/>
    </row>
    <row r="332" spans="2:12" ht="15.75">
      <c r="B332" s="112" t="s">
        <v>2</v>
      </c>
      <c r="C332" s="113">
        <v>3</v>
      </c>
      <c r="D332" s="114">
        <v>5859.26</v>
      </c>
      <c r="E332" s="115"/>
      <c r="F332" s="114"/>
      <c r="G332" s="28"/>
      <c r="H332" s="25">
        <f>C332+E332</f>
        <v>3</v>
      </c>
      <c r="I332" s="26">
        <f t="shared" ref="I332:I343" si="70">F332</f>
        <v>0</v>
      </c>
      <c r="J332" s="28">
        <f t="shared" ref="J332:J337" si="71">D332+G332</f>
        <v>5859.26</v>
      </c>
      <c r="L332" s="173"/>
    </row>
    <row r="333" spans="2:12" ht="15.75">
      <c r="B333" s="116" t="s">
        <v>3</v>
      </c>
      <c r="C333" s="117"/>
      <c r="D333" s="118"/>
      <c r="E333" s="119"/>
      <c r="F333" s="118"/>
      <c r="G333" s="36"/>
      <c r="H333" s="33">
        <f t="shared" ref="H333:H343" si="72">C333+E333</f>
        <v>0</v>
      </c>
      <c r="I333" s="34">
        <f t="shared" si="70"/>
        <v>0</v>
      </c>
      <c r="J333" s="36">
        <f t="shared" si="71"/>
        <v>0</v>
      </c>
      <c r="L333" s="173"/>
    </row>
    <row r="334" spans="2:12" ht="15.75">
      <c r="B334" s="116" t="s">
        <v>4</v>
      </c>
      <c r="C334" s="117"/>
      <c r="D334" s="118"/>
      <c r="E334" s="119"/>
      <c r="F334" s="118"/>
      <c r="G334" s="36"/>
      <c r="H334" s="33">
        <f t="shared" si="72"/>
        <v>0</v>
      </c>
      <c r="I334" s="34">
        <f t="shared" si="70"/>
        <v>0</v>
      </c>
      <c r="J334" s="36">
        <f t="shared" si="71"/>
        <v>0</v>
      </c>
      <c r="L334" s="173"/>
    </row>
    <row r="335" spans="2:12" ht="15.75">
      <c r="B335" s="116" t="s">
        <v>5</v>
      </c>
      <c r="C335" s="117">
        <v>3</v>
      </c>
      <c r="D335" s="118">
        <v>5859.26</v>
      </c>
      <c r="E335" s="119"/>
      <c r="F335" s="118"/>
      <c r="G335" s="36"/>
      <c r="H335" s="33">
        <f t="shared" si="72"/>
        <v>3</v>
      </c>
      <c r="I335" s="34">
        <f t="shared" si="70"/>
        <v>0</v>
      </c>
      <c r="J335" s="36">
        <f t="shared" si="71"/>
        <v>5859.26</v>
      </c>
      <c r="L335" s="173"/>
    </row>
    <row r="336" spans="2:12" ht="15.75">
      <c r="B336" s="116" t="s">
        <v>6</v>
      </c>
      <c r="C336" s="117"/>
      <c r="D336" s="118"/>
      <c r="E336" s="119"/>
      <c r="F336" s="118"/>
      <c r="G336" s="36"/>
      <c r="H336" s="33">
        <f t="shared" si="72"/>
        <v>0</v>
      </c>
      <c r="I336" s="34">
        <f t="shared" si="70"/>
        <v>0</v>
      </c>
      <c r="J336" s="36">
        <f t="shared" si="71"/>
        <v>0</v>
      </c>
      <c r="L336" s="173"/>
    </row>
    <row r="337" spans="2:12" ht="15.75">
      <c r="B337" s="116" t="s">
        <v>7</v>
      </c>
      <c r="C337" s="117"/>
      <c r="D337" s="118"/>
      <c r="E337" s="119"/>
      <c r="F337" s="118"/>
      <c r="G337" s="36"/>
      <c r="H337" s="33">
        <f t="shared" si="72"/>
        <v>0</v>
      </c>
      <c r="I337" s="34">
        <f t="shared" si="70"/>
        <v>0</v>
      </c>
      <c r="J337" s="36">
        <f t="shared" si="71"/>
        <v>0</v>
      </c>
      <c r="L337" s="173"/>
    </row>
    <row r="338" spans="2:12" ht="15.75">
      <c r="B338" s="120" t="s">
        <v>8</v>
      </c>
      <c r="C338" s="117"/>
      <c r="D338" s="118"/>
      <c r="E338" s="119"/>
      <c r="F338" s="118"/>
      <c r="G338" s="36"/>
      <c r="H338" s="33">
        <f t="shared" si="72"/>
        <v>0</v>
      </c>
      <c r="I338" s="34">
        <f t="shared" si="70"/>
        <v>0</v>
      </c>
      <c r="J338" s="36">
        <f>D338+G338</f>
        <v>0</v>
      </c>
      <c r="L338" s="173"/>
    </row>
    <row r="339" spans="2:12" ht="15.75">
      <c r="B339" s="116" t="s">
        <v>9</v>
      </c>
      <c r="C339" s="117"/>
      <c r="D339" s="118"/>
      <c r="E339" s="119"/>
      <c r="F339" s="118"/>
      <c r="G339" s="121"/>
      <c r="H339" s="33">
        <f t="shared" si="72"/>
        <v>0</v>
      </c>
      <c r="I339" s="34">
        <f t="shared" si="70"/>
        <v>0</v>
      </c>
      <c r="J339" s="36">
        <f t="shared" ref="J339:J343" si="73">D339+G339</f>
        <v>0</v>
      </c>
      <c r="L339" s="173"/>
    </row>
    <row r="340" spans="2:12" ht="15.75">
      <c r="B340" s="116" t="s">
        <v>10</v>
      </c>
      <c r="C340" s="122"/>
      <c r="D340" s="123"/>
      <c r="E340" s="119"/>
      <c r="F340" s="118"/>
      <c r="G340" s="36"/>
      <c r="H340" s="33">
        <f t="shared" si="72"/>
        <v>0</v>
      </c>
      <c r="I340" s="34">
        <f t="shared" si="70"/>
        <v>0</v>
      </c>
      <c r="J340" s="36">
        <f t="shared" si="73"/>
        <v>0</v>
      </c>
      <c r="L340" s="173"/>
    </row>
    <row r="341" spans="2:12" ht="15.75">
      <c r="B341" s="116" t="s">
        <v>11</v>
      </c>
      <c r="C341" s="117"/>
      <c r="D341" s="118"/>
      <c r="E341" s="119"/>
      <c r="F341" s="118"/>
      <c r="G341" s="36"/>
      <c r="H341" s="33">
        <f t="shared" si="72"/>
        <v>0</v>
      </c>
      <c r="I341" s="34">
        <f t="shared" si="70"/>
        <v>0</v>
      </c>
      <c r="J341" s="36">
        <f t="shared" si="73"/>
        <v>0</v>
      </c>
      <c r="L341" s="173"/>
    </row>
    <row r="342" spans="2:12" ht="15.75">
      <c r="B342" s="116" t="s">
        <v>12</v>
      </c>
      <c r="C342" s="117"/>
      <c r="D342" s="118"/>
      <c r="E342" s="119"/>
      <c r="F342" s="118"/>
      <c r="G342" s="121"/>
      <c r="H342" s="33">
        <f t="shared" si="72"/>
        <v>0</v>
      </c>
      <c r="I342" s="34">
        <f t="shared" si="70"/>
        <v>0</v>
      </c>
      <c r="J342" s="36">
        <f t="shared" si="73"/>
        <v>0</v>
      </c>
      <c r="L342" s="173"/>
    </row>
    <row r="343" spans="2:12" ht="16.5" thickBot="1">
      <c r="B343" s="124" t="s">
        <v>13</v>
      </c>
      <c r="C343" s="117"/>
      <c r="D343" s="118"/>
      <c r="E343" s="119"/>
      <c r="F343" s="118"/>
      <c r="G343" s="46"/>
      <c r="H343" s="43">
        <f t="shared" si="72"/>
        <v>0</v>
      </c>
      <c r="I343" s="44">
        <f t="shared" si="70"/>
        <v>0</v>
      </c>
      <c r="J343" s="46">
        <f t="shared" si="73"/>
        <v>0</v>
      </c>
      <c r="L343" s="173"/>
    </row>
    <row r="344" spans="2:12" ht="15.75" thickBot="1">
      <c r="B344" s="55" t="s">
        <v>14</v>
      </c>
      <c r="C344" s="16" t="s">
        <v>24</v>
      </c>
      <c r="D344" s="94">
        <f>SUM(D332:D343)</f>
        <v>11718.52</v>
      </c>
      <c r="E344" s="18" t="s">
        <v>24</v>
      </c>
      <c r="F344" s="94">
        <f>SUM(F332:F343)</f>
        <v>0</v>
      </c>
      <c r="G344" s="19">
        <f>SUM(G332:G343)</f>
        <v>0</v>
      </c>
      <c r="H344" s="16" t="s">
        <v>24</v>
      </c>
      <c r="I344" s="20">
        <f>SUM(I332:I343)</f>
        <v>0</v>
      </c>
      <c r="J344" s="19">
        <f>SUM(J332:J343)</f>
        <v>11718.52</v>
      </c>
      <c r="L344" s="173"/>
    </row>
    <row r="345" spans="2:12" ht="15.75" thickBot="1"/>
    <row r="346" spans="2:12" s="107" customFormat="1" ht="60" customHeight="1" thickBot="1">
      <c r="B346" s="88" t="s">
        <v>54</v>
      </c>
      <c r="C346" s="166" t="s">
        <v>79</v>
      </c>
      <c r="D346" s="167"/>
      <c r="E346" s="167"/>
      <c r="F346" s="167"/>
      <c r="G346" s="167"/>
      <c r="H346" s="167"/>
      <c r="I346" s="167"/>
      <c r="J346" s="168"/>
      <c r="L346" s="173">
        <v>1537</v>
      </c>
    </row>
    <row r="347" spans="2:12" ht="15.75" thickBot="1">
      <c r="B347" s="108">
        <v>1</v>
      </c>
      <c r="C347" s="109">
        <v>2</v>
      </c>
      <c r="D347" s="110">
        <v>3</v>
      </c>
      <c r="E347" s="109">
        <v>4</v>
      </c>
      <c r="F347" s="110">
        <v>5</v>
      </c>
      <c r="G347" s="109">
        <v>6</v>
      </c>
      <c r="H347" s="109">
        <v>7</v>
      </c>
      <c r="I347" s="109">
        <v>8</v>
      </c>
      <c r="J347" s="111">
        <v>9</v>
      </c>
      <c r="L347" s="173"/>
    </row>
    <row r="348" spans="2:12" ht="30" customHeight="1" thickBot="1">
      <c r="B348" s="158" t="s">
        <v>1</v>
      </c>
      <c r="C348" s="160" t="s">
        <v>15</v>
      </c>
      <c r="D348" s="164" t="s">
        <v>22</v>
      </c>
      <c r="E348" s="153" t="s">
        <v>21</v>
      </c>
      <c r="F348" s="164" t="s">
        <v>20</v>
      </c>
      <c r="G348" s="145" t="s">
        <v>22</v>
      </c>
      <c r="H348" s="147" t="s">
        <v>17</v>
      </c>
      <c r="I348" s="148"/>
      <c r="J348" s="149"/>
      <c r="L348" s="173"/>
    </row>
    <row r="349" spans="2:12" ht="30.75" thickBot="1">
      <c r="B349" s="159"/>
      <c r="C349" s="161"/>
      <c r="D349" s="165"/>
      <c r="E349" s="154"/>
      <c r="F349" s="165"/>
      <c r="G349" s="146"/>
      <c r="H349" s="95" t="s">
        <v>18</v>
      </c>
      <c r="I349" s="96" t="s">
        <v>19</v>
      </c>
      <c r="J349" s="97" t="s">
        <v>23</v>
      </c>
      <c r="L349" s="173"/>
    </row>
    <row r="350" spans="2:12" ht="15.75">
      <c r="B350" s="112" t="s">
        <v>2</v>
      </c>
      <c r="C350" s="113">
        <v>1</v>
      </c>
      <c r="D350" s="114">
        <v>799.65</v>
      </c>
      <c r="E350" s="115">
        <v>2</v>
      </c>
      <c r="F350" s="114">
        <v>10278.969999999999</v>
      </c>
      <c r="G350" s="28"/>
      <c r="H350" s="25">
        <f>C350+E350</f>
        <v>3</v>
      </c>
      <c r="I350" s="26">
        <f t="shared" ref="I350:I361" si="74">F350</f>
        <v>10278.969999999999</v>
      </c>
      <c r="J350" s="28">
        <f t="shared" ref="J350:J355" si="75">D350+G350</f>
        <v>799.65</v>
      </c>
      <c r="L350" s="173"/>
    </row>
    <row r="351" spans="2:12" ht="15.75">
      <c r="B351" s="116" t="s">
        <v>3</v>
      </c>
      <c r="C351" s="117">
        <v>1</v>
      </c>
      <c r="D351" s="118">
        <v>799.65</v>
      </c>
      <c r="E351" s="119">
        <v>2</v>
      </c>
      <c r="F351" s="118">
        <v>10278.969999999999</v>
      </c>
      <c r="G351" s="36"/>
      <c r="H351" s="33">
        <f t="shared" ref="H351:H361" si="76">C351+E351</f>
        <v>3</v>
      </c>
      <c r="I351" s="34">
        <f t="shared" si="74"/>
        <v>10278.969999999999</v>
      </c>
      <c r="J351" s="36">
        <f t="shared" si="75"/>
        <v>799.65</v>
      </c>
      <c r="L351" s="173"/>
    </row>
    <row r="352" spans="2:12" ht="15.75">
      <c r="B352" s="116" t="s">
        <v>4</v>
      </c>
      <c r="C352" s="117">
        <v>1</v>
      </c>
      <c r="D352" s="118">
        <v>799.65</v>
      </c>
      <c r="E352" s="119">
        <v>2</v>
      </c>
      <c r="F352" s="118">
        <v>10799.4</v>
      </c>
      <c r="G352" s="36"/>
      <c r="H352" s="33">
        <f t="shared" si="76"/>
        <v>3</v>
      </c>
      <c r="I352" s="34">
        <f t="shared" si="74"/>
        <v>10799.4</v>
      </c>
      <c r="J352" s="36">
        <f t="shared" si="75"/>
        <v>799.65</v>
      </c>
      <c r="L352" s="173"/>
    </row>
    <row r="353" spans="2:12" ht="15.75">
      <c r="B353" s="116" t="s">
        <v>5</v>
      </c>
      <c r="C353" s="117">
        <v>1</v>
      </c>
      <c r="D353" s="118">
        <v>799.65</v>
      </c>
      <c r="E353" s="119">
        <v>2</v>
      </c>
      <c r="F353" s="118">
        <v>10403.030000000001</v>
      </c>
      <c r="G353" s="36"/>
      <c r="H353" s="33">
        <f t="shared" si="76"/>
        <v>3</v>
      </c>
      <c r="I353" s="34">
        <f t="shared" si="74"/>
        <v>10403.030000000001</v>
      </c>
      <c r="J353" s="36">
        <f t="shared" si="75"/>
        <v>799.65</v>
      </c>
      <c r="L353" s="173"/>
    </row>
    <row r="354" spans="2:12" ht="15.75">
      <c r="B354" s="116" t="s">
        <v>6</v>
      </c>
      <c r="C354" s="117">
        <v>1</v>
      </c>
      <c r="D354" s="118">
        <v>799.65</v>
      </c>
      <c r="E354" s="119">
        <v>2</v>
      </c>
      <c r="F354" s="118">
        <v>10403.030000000001</v>
      </c>
      <c r="G354" s="36"/>
      <c r="H354" s="33">
        <f t="shared" si="76"/>
        <v>3</v>
      </c>
      <c r="I354" s="34">
        <f t="shared" si="74"/>
        <v>10403.030000000001</v>
      </c>
      <c r="J354" s="36">
        <f t="shared" si="75"/>
        <v>799.65</v>
      </c>
      <c r="L354" s="173"/>
    </row>
    <row r="355" spans="2:12" ht="15.75">
      <c r="B355" s="116" t="s">
        <v>7</v>
      </c>
      <c r="C355" s="117"/>
      <c r="D355" s="118"/>
      <c r="E355" s="119"/>
      <c r="F355" s="118"/>
      <c r="G355" s="36"/>
      <c r="H355" s="33">
        <f t="shared" si="76"/>
        <v>0</v>
      </c>
      <c r="I355" s="34">
        <f t="shared" si="74"/>
        <v>0</v>
      </c>
      <c r="J355" s="36">
        <f t="shared" si="75"/>
        <v>0</v>
      </c>
      <c r="L355" s="173"/>
    </row>
    <row r="356" spans="2:12" ht="15.75">
      <c r="B356" s="120" t="s">
        <v>8</v>
      </c>
      <c r="C356" s="117"/>
      <c r="D356" s="118"/>
      <c r="E356" s="119"/>
      <c r="F356" s="118"/>
      <c r="G356" s="36"/>
      <c r="H356" s="33">
        <f t="shared" si="76"/>
        <v>0</v>
      </c>
      <c r="I356" s="34">
        <f t="shared" si="74"/>
        <v>0</v>
      </c>
      <c r="J356" s="36">
        <f>D356+G356</f>
        <v>0</v>
      </c>
      <c r="L356" s="173"/>
    </row>
    <row r="357" spans="2:12" ht="15.75">
      <c r="B357" s="116" t="s">
        <v>9</v>
      </c>
      <c r="C357" s="117"/>
      <c r="D357" s="118"/>
      <c r="E357" s="119"/>
      <c r="F357" s="118"/>
      <c r="G357" s="121"/>
      <c r="H357" s="33">
        <f t="shared" si="76"/>
        <v>0</v>
      </c>
      <c r="I357" s="34">
        <f t="shared" si="74"/>
        <v>0</v>
      </c>
      <c r="J357" s="36">
        <f t="shared" ref="J357:J361" si="77">D357+G357</f>
        <v>0</v>
      </c>
      <c r="L357" s="173"/>
    </row>
    <row r="358" spans="2:12" ht="15.75">
      <c r="B358" s="116" t="s">
        <v>10</v>
      </c>
      <c r="C358" s="122"/>
      <c r="D358" s="123"/>
      <c r="E358" s="119"/>
      <c r="F358" s="118"/>
      <c r="G358" s="36"/>
      <c r="H358" s="33">
        <f t="shared" si="76"/>
        <v>0</v>
      </c>
      <c r="I358" s="34">
        <f t="shared" si="74"/>
        <v>0</v>
      </c>
      <c r="J358" s="36">
        <f t="shared" si="77"/>
        <v>0</v>
      </c>
      <c r="L358" s="173"/>
    </row>
    <row r="359" spans="2:12" ht="15.75">
      <c r="B359" s="116" t="s">
        <v>11</v>
      </c>
      <c r="C359" s="117"/>
      <c r="D359" s="118"/>
      <c r="E359" s="119"/>
      <c r="F359" s="118"/>
      <c r="G359" s="36"/>
      <c r="H359" s="33">
        <f t="shared" si="76"/>
        <v>0</v>
      </c>
      <c r="I359" s="34">
        <f t="shared" si="74"/>
        <v>0</v>
      </c>
      <c r="J359" s="36">
        <f t="shared" si="77"/>
        <v>0</v>
      </c>
      <c r="L359" s="173"/>
    </row>
    <row r="360" spans="2:12" ht="15.75">
      <c r="B360" s="116" t="s">
        <v>12</v>
      </c>
      <c r="C360" s="117"/>
      <c r="D360" s="118"/>
      <c r="E360" s="119"/>
      <c r="F360" s="118"/>
      <c r="G360" s="121"/>
      <c r="H360" s="33">
        <f t="shared" si="76"/>
        <v>0</v>
      </c>
      <c r="I360" s="34">
        <f t="shared" si="74"/>
        <v>0</v>
      </c>
      <c r="J360" s="36">
        <f t="shared" si="77"/>
        <v>0</v>
      </c>
      <c r="L360" s="173"/>
    </row>
    <row r="361" spans="2:12" ht="16.5" thickBot="1">
      <c r="B361" s="124" t="s">
        <v>13</v>
      </c>
      <c r="C361" s="117"/>
      <c r="D361" s="118"/>
      <c r="E361" s="119"/>
      <c r="F361" s="118"/>
      <c r="G361" s="46"/>
      <c r="H361" s="43">
        <f t="shared" si="76"/>
        <v>0</v>
      </c>
      <c r="I361" s="44">
        <f t="shared" si="74"/>
        <v>0</v>
      </c>
      <c r="J361" s="46">
        <f t="shared" si="77"/>
        <v>0</v>
      </c>
      <c r="L361" s="173"/>
    </row>
    <row r="362" spans="2:12" ht="15.75" thickBot="1">
      <c r="B362" s="55" t="s">
        <v>14</v>
      </c>
      <c r="C362" s="16" t="s">
        <v>24</v>
      </c>
      <c r="D362" s="94">
        <f>SUM(D350:D361)</f>
        <v>3998.25</v>
      </c>
      <c r="E362" s="18" t="s">
        <v>24</v>
      </c>
      <c r="F362" s="94">
        <f>SUM(F350:F361)</f>
        <v>52163.399999999994</v>
      </c>
      <c r="G362" s="19">
        <f>SUM(G350:G361)</f>
        <v>0</v>
      </c>
      <c r="H362" s="16" t="s">
        <v>24</v>
      </c>
      <c r="I362" s="20">
        <f>SUM(I350:I361)</f>
        <v>52163.399999999994</v>
      </c>
      <c r="J362" s="19">
        <f>SUM(J350:J361)</f>
        <v>3998.25</v>
      </c>
      <c r="L362" s="173"/>
    </row>
    <row r="363" spans="2:12" ht="15.75" thickBot="1"/>
    <row r="364" spans="2:12" s="107" customFormat="1" ht="60" customHeight="1" thickBot="1">
      <c r="B364" s="88" t="s">
        <v>54</v>
      </c>
      <c r="C364" s="166" t="s">
        <v>80</v>
      </c>
      <c r="D364" s="167"/>
      <c r="E364" s="167"/>
      <c r="F364" s="167"/>
      <c r="G364" s="167"/>
      <c r="H364" s="167"/>
      <c r="I364" s="167"/>
      <c r="J364" s="168"/>
      <c r="L364" s="173">
        <v>1536</v>
      </c>
    </row>
    <row r="365" spans="2:12" ht="15.75" thickBot="1">
      <c r="B365" s="108">
        <v>1</v>
      </c>
      <c r="C365" s="109">
        <v>2</v>
      </c>
      <c r="D365" s="110">
        <v>3</v>
      </c>
      <c r="E365" s="109">
        <v>4</v>
      </c>
      <c r="F365" s="110">
        <v>5</v>
      </c>
      <c r="G365" s="109">
        <v>6</v>
      </c>
      <c r="H365" s="109">
        <v>7</v>
      </c>
      <c r="I365" s="109">
        <v>8</v>
      </c>
      <c r="J365" s="111">
        <v>9</v>
      </c>
      <c r="L365" s="173"/>
    </row>
    <row r="366" spans="2:12" ht="30" customHeight="1" thickBot="1">
      <c r="B366" s="158" t="s">
        <v>1</v>
      </c>
      <c r="C366" s="160" t="s">
        <v>15</v>
      </c>
      <c r="D366" s="164" t="s">
        <v>22</v>
      </c>
      <c r="E366" s="153" t="s">
        <v>21</v>
      </c>
      <c r="F366" s="164" t="s">
        <v>20</v>
      </c>
      <c r="G366" s="145" t="s">
        <v>22</v>
      </c>
      <c r="H366" s="147" t="s">
        <v>17</v>
      </c>
      <c r="I366" s="148"/>
      <c r="J366" s="149"/>
      <c r="L366" s="173"/>
    </row>
    <row r="367" spans="2:12" ht="30.75" thickBot="1">
      <c r="B367" s="159"/>
      <c r="C367" s="161"/>
      <c r="D367" s="165"/>
      <c r="E367" s="154"/>
      <c r="F367" s="165"/>
      <c r="G367" s="146"/>
      <c r="H367" s="95" t="s">
        <v>18</v>
      </c>
      <c r="I367" s="96" t="s">
        <v>19</v>
      </c>
      <c r="J367" s="97" t="s">
        <v>23</v>
      </c>
      <c r="L367" s="173"/>
    </row>
    <row r="368" spans="2:12" ht="15.75">
      <c r="B368" s="112" t="s">
        <v>2</v>
      </c>
      <c r="C368" s="113">
        <v>5</v>
      </c>
      <c r="D368" s="114">
        <v>5104.91</v>
      </c>
      <c r="E368" s="115">
        <v>2</v>
      </c>
      <c r="F368" s="114">
        <v>1667.74</v>
      </c>
      <c r="G368" s="28"/>
      <c r="H368" s="25">
        <f>C368+E368</f>
        <v>7</v>
      </c>
      <c r="I368" s="26">
        <f t="shared" ref="I368:I379" si="78">F368</f>
        <v>1667.74</v>
      </c>
      <c r="J368" s="28">
        <f t="shared" ref="J368:J373" si="79">D368+G368</f>
        <v>5104.91</v>
      </c>
      <c r="L368" s="173"/>
    </row>
    <row r="369" spans="2:12" ht="15.75">
      <c r="B369" s="116" t="s">
        <v>3</v>
      </c>
      <c r="C369" s="117">
        <v>5</v>
      </c>
      <c r="D369" s="118">
        <v>5167.1099999999997</v>
      </c>
      <c r="E369" s="119">
        <v>2</v>
      </c>
      <c r="F369" s="118">
        <v>1633.57</v>
      </c>
      <c r="G369" s="36"/>
      <c r="H369" s="33">
        <f t="shared" ref="H369:H379" si="80">C369+E369</f>
        <v>7</v>
      </c>
      <c r="I369" s="34">
        <f t="shared" si="78"/>
        <v>1633.57</v>
      </c>
      <c r="J369" s="36">
        <f t="shared" si="79"/>
        <v>5167.1099999999997</v>
      </c>
      <c r="L369" s="173"/>
    </row>
    <row r="370" spans="2:12" ht="15.75">
      <c r="B370" s="116" t="s">
        <v>4</v>
      </c>
      <c r="C370" s="117">
        <v>5</v>
      </c>
      <c r="D370" s="118">
        <v>5239</v>
      </c>
      <c r="E370" s="119">
        <v>2</v>
      </c>
      <c r="F370" s="118">
        <v>1654</v>
      </c>
      <c r="G370" s="36"/>
      <c r="H370" s="33">
        <f t="shared" si="80"/>
        <v>7</v>
      </c>
      <c r="I370" s="34">
        <f t="shared" si="78"/>
        <v>1654</v>
      </c>
      <c r="J370" s="36">
        <f t="shared" si="79"/>
        <v>5239</v>
      </c>
      <c r="L370" s="173"/>
    </row>
    <row r="371" spans="2:12" ht="15.75">
      <c r="B371" s="116" t="s">
        <v>5</v>
      </c>
      <c r="C371" s="117"/>
      <c r="D371" s="118"/>
      <c r="E371" s="119">
        <v>2</v>
      </c>
      <c r="F371" s="118">
        <v>1680.24</v>
      </c>
      <c r="G371" s="36"/>
      <c r="H371" s="33">
        <f t="shared" si="80"/>
        <v>2</v>
      </c>
      <c r="I371" s="34">
        <f t="shared" si="78"/>
        <v>1680.24</v>
      </c>
      <c r="J371" s="36">
        <f t="shared" si="79"/>
        <v>0</v>
      </c>
      <c r="L371" s="173"/>
    </row>
    <row r="372" spans="2:12" ht="15.75">
      <c r="B372" s="116" t="s">
        <v>6</v>
      </c>
      <c r="C372" s="117"/>
      <c r="D372" s="118"/>
      <c r="E372" s="119">
        <v>2</v>
      </c>
      <c r="F372" s="118">
        <v>1680.24</v>
      </c>
      <c r="G372" s="36"/>
      <c r="H372" s="33">
        <f t="shared" si="80"/>
        <v>2</v>
      </c>
      <c r="I372" s="34">
        <f t="shared" si="78"/>
        <v>1680.24</v>
      </c>
      <c r="J372" s="36">
        <f t="shared" si="79"/>
        <v>0</v>
      </c>
      <c r="L372" s="173"/>
    </row>
    <row r="373" spans="2:12" ht="15.75">
      <c r="B373" s="116" t="s">
        <v>7</v>
      </c>
      <c r="C373" s="117"/>
      <c r="D373" s="118"/>
      <c r="E373" s="119"/>
      <c r="F373" s="118"/>
      <c r="G373" s="36"/>
      <c r="H373" s="33">
        <f t="shared" si="80"/>
        <v>0</v>
      </c>
      <c r="I373" s="34">
        <f t="shared" si="78"/>
        <v>0</v>
      </c>
      <c r="J373" s="36">
        <f t="shared" si="79"/>
        <v>0</v>
      </c>
      <c r="L373" s="173"/>
    </row>
    <row r="374" spans="2:12" ht="15.75">
      <c r="B374" s="120" t="s">
        <v>8</v>
      </c>
      <c r="C374" s="117"/>
      <c r="D374" s="118"/>
      <c r="E374" s="119"/>
      <c r="F374" s="118"/>
      <c r="G374" s="36"/>
      <c r="H374" s="33">
        <f t="shared" si="80"/>
        <v>0</v>
      </c>
      <c r="I374" s="34">
        <f t="shared" si="78"/>
        <v>0</v>
      </c>
      <c r="J374" s="36">
        <f>D374+G374</f>
        <v>0</v>
      </c>
      <c r="L374" s="173"/>
    </row>
    <row r="375" spans="2:12" ht="15.75">
      <c r="B375" s="116" t="s">
        <v>9</v>
      </c>
      <c r="C375" s="117"/>
      <c r="D375" s="118"/>
      <c r="E375" s="119"/>
      <c r="F375" s="118"/>
      <c r="G375" s="121"/>
      <c r="H375" s="33">
        <f t="shared" si="80"/>
        <v>0</v>
      </c>
      <c r="I375" s="34">
        <f t="shared" si="78"/>
        <v>0</v>
      </c>
      <c r="J375" s="36">
        <f t="shared" ref="J375:J379" si="81">D375+G375</f>
        <v>0</v>
      </c>
      <c r="L375" s="173"/>
    </row>
    <row r="376" spans="2:12" ht="15.75">
      <c r="B376" s="116" t="s">
        <v>10</v>
      </c>
      <c r="C376" s="122"/>
      <c r="D376" s="123"/>
      <c r="E376" s="119"/>
      <c r="F376" s="118"/>
      <c r="G376" s="36"/>
      <c r="H376" s="33">
        <f t="shared" si="80"/>
        <v>0</v>
      </c>
      <c r="I376" s="34">
        <f t="shared" si="78"/>
        <v>0</v>
      </c>
      <c r="J376" s="36">
        <f t="shared" si="81"/>
        <v>0</v>
      </c>
      <c r="L376" s="173"/>
    </row>
    <row r="377" spans="2:12" ht="15.75">
      <c r="B377" s="116" t="s">
        <v>11</v>
      </c>
      <c r="C377" s="117"/>
      <c r="D377" s="118"/>
      <c r="E377" s="119"/>
      <c r="F377" s="118"/>
      <c r="G377" s="36"/>
      <c r="H377" s="33">
        <f t="shared" si="80"/>
        <v>0</v>
      </c>
      <c r="I377" s="34">
        <f t="shared" si="78"/>
        <v>0</v>
      </c>
      <c r="J377" s="36">
        <f t="shared" si="81"/>
        <v>0</v>
      </c>
      <c r="L377" s="173"/>
    </row>
    <row r="378" spans="2:12" ht="15.75">
      <c r="B378" s="116" t="s">
        <v>12</v>
      </c>
      <c r="C378" s="117"/>
      <c r="D378" s="118"/>
      <c r="E378" s="119"/>
      <c r="F378" s="118"/>
      <c r="G378" s="121"/>
      <c r="H378" s="33">
        <f t="shared" si="80"/>
        <v>0</v>
      </c>
      <c r="I378" s="34">
        <f t="shared" si="78"/>
        <v>0</v>
      </c>
      <c r="J378" s="36">
        <f t="shared" si="81"/>
        <v>0</v>
      </c>
      <c r="L378" s="173"/>
    </row>
    <row r="379" spans="2:12" ht="16.5" thickBot="1">
      <c r="B379" s="124" t="s">
        <v>13</v>
      </c>
      <c r="C379" s="117"/>
      <c r="D379" s="118"/>
      <c r="E379" s="119"/>
      <c r="F379" s="118"/>
      <c r="G379" s="46"/>
      <c r="H379" s="43">
        <f t="shared" si="80"/>
        <v>0</v>
      </c>
      <c r="I379" s="44">
        <f t="shared" si="78"/>
        <v>0</v>
      </c>
      <c r="J379" s="46">
        <f t="shared" si="81"/>
        <v>0</v>
      </c>
      <c r="L379" s="173"/>
    </row>
    <row r="380" spans="2:12" ht="15.75" thickBot="1">
      <c r="B380" s="55" t="s">
        <v>14</v>
      </c>
      <c r="C380" s="16" t="s">
        <v>24</v>
      </c>
      <c r="D380" s="94">
        <f>SUM(D368:D379)</f>
        <v>15511.02</v>
      </c>
      <c r="E380" s="18" t="s">
        <v>24</v>
      </c>
      <c r="F380" s="94">
        <f>SUM(F368:F379)</f>
        <v>8315.7899999999991</v>
      </c>
      <c r="G380" s="19">
        <f>SUM(G368:G379)</f>
        <v>0</v>
      </c>
      <c r="H380" s="16" t="s">
        <v>24</v>
      </c>
      <c r="I380" s="20">
        <f>SUM(I368:I379)</f>
        <v>8315.7899999999991</v>
      </c>
      <c r="J380" s="19">
        <f>SUM(J368:J379)</f>
        <v>15511.02</v>
      </c>
      <c r="L380" s="173"/>
    </row>
    <row r="381" spans="2:12" ht="15.75" thickBot="1"/>
    <row r="382" spans="2:12" s="107" customFormat="1" ht="60" customHeight="1" thickBot="1">
      <c r="B382" s="88" t="s">
        <v>54</v>
      </c>
      <c r="C382" s="166" t="s">
        <v>81</v>
      </c>
      <c r="D382" s="167"/>
      <c r="E382" s="167"/>
      <c r="F382" s="167"/>
      <c r="G382" s="167"/>
      <c r="H382" s="167"/>
      <c r="I382" s="167"/>
      <c r="J382" s="168"/>
      <c r="L382" s="173">
        <v>1535</v>
      </c>
    </row>
    <row r="383" spans="2:12" ht="15.75" thickBot="1">
      <c r="B383" s="108">
        <v>1</v>
      </c>
      <c r="C383" s="109">
        <v>2</v>
      </c>
      <c r="D383" s="110">
        <v>3</v>
      </c>
      <c r="E383" s="109">
        <v>4</v>
      </c>
      <c r="F383" s="110">
        <v>5</v>
      </c>
      <c r="G383" s="109">
        <v>6</v>
      </c>
      <c r="H383" s="109">
        <v>7</v>
      </c>
      <c r="I383" s="109">
        <v>8</v>
      </c>
      <c r="J383" s="111">
        <v>9</v>
      </c>
      <c r="L383" s="173"/>
    </row>
    <row r="384" spans="2:12" ht="30" customHeight="1" thickBot="1">
      <c r="B384" s="158" t="s">
        <v>1</v>
      </c>
      <c r="C384" s="160" t="s">
        <v>15</v>
      </c>
      <c r="D384" s="164" t="s">
        <v>22</v>
      </c>
      <c r="E384" s="153" t="s">
        <v>21</v>
      </c>
      <c r="F384" s="164" t="s">
        <v>20</v>
      </c>
      <c r="G384" s="145" t="s">
        <v>22</v>
      </c>
      <c r="H384" s="147" t="s">
        <v>17</v>
      </c>
      <c r="I384" s="148"/>
      <c r="J384" s="149"/>
      <c r="L384" s="173"/>
    </row>
    <row r="385" spans="2:12" ht="30.75" thickBot="1">
      <c r="B385" s="159"/>
      <c r="C385" s="161"/>
      <c r="D385" s="165"/>
      <c r="E385" s="154"/>
      <c r="F385" s="165"/>
      <c r="G385" s="146"/>
      <c r="H385" s="95" t="s">
        <v>18</v>
      </c>
      <c r="I385" s="96" t="s">
        <v>19</v>
      </c>
      <c r="J385" s="97" t="s">
        <v>23</v>
      </c>
      <c r="L385" s="173"/>
    </row>
    <row r="386" spans="2:12" ht="15.75">
      <c r="B386" s="112" t="s">
        <v>2</v>
      </c>
      <c r="C386" s="113">
        <v>7</v>
      </c>
      <c r="D386" s="114">
        <v>3930.02</v>
      </c>
      <c r="E386" s="115">
        <v>1</v>
      </c>
      <c r="F386" s="114">
        <v>324.33999999999997</v>
      </c>
      <c r="G386" s="28"/>
      <c r="H386" s="25">
        <f>C386+E386</f>
        <v>8</v>
      </c>
      <c r="I386" s="26">
        <f t="shared" ref="I386:I397" si="82">F386</f>
        <v>324.33999999999997</v>
      </c>
      <c r="J386" s="28">
        <f t="shared" ref="J386:J391" si="83">D386+G386</f>
        <v>3930.02</v>
      </c>
      <c r="L386" s="173"/>
    </row>
    <row r="387" spans="2:12" ht="15.75">
      <c r="B387" s="116" t="s">
        <v>3</v>
      </c>
      <c r="C387" s="117">
        <v>7</v>
      </c>
      <c r="D387" s="118">
        <v>3930.02</v>
      </c>
      <c r="E387" s="119">
        <v>1</v>
      </c>
      <c r="F387" s="118">
        <v>324.33999999999997</v>
      </c>
      <c r="G387" s="36"/>
      <c r="H387" s="33">
        <f t="shared" ref="H387:H397" si="84">C387+E387</f>
        <v>8</v>
      </c>
      <c r="I387" s="34">
        <f t="shared" si="82"/>
        <v>324.33999999999997</v>
      </c>
      <c r="J387" s="36">
        <f t="shared" si="83"/>
        <v>3930.02</v>
      </c>
      <c r="L387" s="173"/>
    </row>
    <row r="388" spans="2:12" ht="15.75">
      <c r="B388" s="116" t="s">
        <v>4</v>
      </c>
      <c r="C388" s="117">
        <v>7</v>
      </c>
      <c r="D388" s="118">
        <v>3930.02</v>
      </c>
      <c r="E388" s="119">
        <v>1</v>
      </c>
      <c r="F388" s="118">
        <v>318.68</v>
      </c>
      <c r="G388" s="36"/>
      <c r="H388" s="33">
        <f t="shared" si="84"/>
        <v>8</v>
      </c>
      <c r="I388" s="34">
        <f t="shared" si="82"/>
        <v>318.68</v>
      </c>
      <c r="J388" s="36">
        <f t="shared" si="83"/>
        <v>3930.02</v>
      </c>
      <c r="L388" s="173"/>
    </row>
    <row r="389" spans="2:12" ht="15.75">
      <c r="B389" s="116" t="s">
        <v>5</v>
      </c>
      <c r="C389" s="117">
        <v>7</v>
      </c>
      <c r="D389" s="118">
        <v>3777.58</v>
      </c>
      <c r="E389" s="119">
        <v>1</v>
      </c>
      <c r="F389" s="118">
        <v>311.76</v>
      </c>
      <c r="G389" s="36"/>
      <c r="H389" s="33">
        <f t="shared" si="84"/>
        <v>8</v>
      </c>
      <c r="I389" s="34">
        <f t="shared" si="82"/>
        <v>311.76</v>
      </c>
      <c r="J389" s="36">
        <f t="shared" si="83"/>
        <v>3777.58</v>
      </c>
      <c r="L389" s="173"/>
    </row>
    <row r="390" spans="2:12" ht="15.75">
      <c r="B390" s="116" t="s">
        <v>6</v>
      </c>
      <c r="C390" s="117">
        <v>7</v>
      </c>
      <c r="D390" s="118">
        <v>3777.58</v>
      </c>
      <c r="E390" s="119">
        <v>1</v>
      </c>
      <c r="F390" s="118">
        <v>311.76</v>
      </c>
      <c r="G390" s="36"/>
      <c r="H390" s="33">
        <f t="shared" si="84"/>
        <v>8</v>
      </c>
      <c r="I390" s="34">
        <f t="shared" si="82"/>
        <v>311.76</v>
      </c>
      <c r="J390" s="36">
        <f t="shared" si="83"/>
        <v>3777.58</v>
      </c>
      <c r="L390" s="173"/>
    </row>
    <row r="391" spans="2:12" ht="15.75">
      <c r="B391" s="116" t="s">
        <v>7</v>
      </c>
      <c r="C391" s="117"/>
      <c r="D391" s="118"/>
      <c r="E391" s="119"/>
      <c r="F391" s="118"/>
      <c r="G391" s="36"/>
      <c r="H391" s="33">
        <f t="shared" si="84"/>
        <v>0</v>
      </c>
      <c r="I391" s="34">
        <f t="shared" si="82"/>
        <v>0</v>
      </c>
      <c r="J391" s="36">
        <f t="shared" si="83"/>
        <v>0</v>
      </c>
      <c r="L391" s="173"/>
    </row>
    <row r="392" spans="2:12" ht="15.75">
      <c r="B392" s="120" t="s">
        <v>8</v>
      </c>
      <c r="C392" s="117"/>
      <c r="D392" s="118"/>
      <c r="E392" s="119"/>
      <c r="F392" s="118"/>
      <c r="G392" s="36"/>
      <c r="H392" s="33">
        <f t="shared" si="84"/>
        <v>0</v>
      </c>
      <c r="I392" s="34">
        <f t="shared" si="82"/>
        <v>0</v>
      </c>
      <c r="J392" s="36">
        <f>D392+G392</f>
        <v>0</v>
      </c>
      <c r="L392" s="173"/>
    </row>
    <row r="393" spans="2:12" ht="15.75">
      <c r="B393" s="116" t="s">
        <v>9</v>
      </c>
      <c r="C393" s="117"/>
      <c r="D393" s="118"/>
      <c r="E393" s="119"/>
      <c r="F393" s="118"/>
      <c r="G393" s="121"/>
      <c r="H393" s="33">
        <f t="shared" si="84"/>
        <v>0</v>
      </c>
      <c r="I393" s="34">
        <f t="shared" si="82"/>
        <v>0</v>
      </c>
      <c r="J393" s="36">
        <f t="shared" ref="J393:J397" si="85">D393+G393</f>
        <v>0</v>
      </c>
      <c r="L393" s="173"/>
    </row>
    <row r="394" spans="2:12" ht="15.75">
      <c r="B394" s="116" t="s">
        <v>10</v>
      </c>
      <c r="C394" s="122"/>
      <c r="D394" s="123"/>
      <c r="E394" s="119"/>
      <c r="F394" s="118"/>
      <c r="G394" s="36"/>
      <c r="H394" s="33">
        <f t="shared" si="84"/>
        <v>0</v>
      </c>
      <c r="I394" s="34">
        <f t="shared" si="82"/>
        <v>0</v>
      </c>
      <c r="J394" s="36">
        <f t="shared" si="85"/>
        <v>0</v>
      </c>
      <c r="L394" s="173"/>
    </row>
    <row r="395" spans="2:12" ht="15.75">
      <c r="B395" s="116" t="s">
        <v>11</v>
      </c>
      <c r="C395" s="117"/>
      <c r="D395" s="118"/>
      <c r="E395" s="119"/>
      <c r="F395" s="118"/>
      <c r="G395" s="36"/>
      <c r="H395" s="33">
        <f t="shared" si="84"/>
        <v>0</v>
      </c>
      <c r="I395" s="34">
        <f t="shared" si="82"/>
        <v>0</v>
      </c>
      <c r="J395" s="36">
        <f t="shared" si="85"/>
        <v>0</v>
      </c>
      <c r="L395" s="173"/>
    </row>
    <row r="396" spans="2:12" ht="15.75">
      <c r="B396" s="116" t="s">
        <v>12</v>
      </c>
      <c r="C396" s="117"/>
      <c r="D396" s="118"/>
      <c r="E396" s="119"/>
      <c r="F396" s="118"/>
      <c r="G396" s="121"/>
      <c r="H396" s="33">
        <f t="shared" si="84"/>
        <v>0</v>
      </c>
      <c r="I396" s="34">
        <f t="shared" si="82"/>
        <v>0</v>
      </c>
      <c r="J396" s="36">
        <f t="shared" si="85"/>
        <v>0</v>
      </c>
      <c r="L396" s="173"/>
    </row>
    <row r="397" spans="2:12" ht="16.5" thickBot="1">
      <c r="B397" s="124" t="s">
        <v>13</v>
      </c>
      <c r="C397" s="117"/>
      <c r="D397" s="118"/>
      <c r="E397" s="119"/>
      <c r="F397" s="118"/>
      <c r="G397" s="46"/>
      <c r="H397" s="43">
        <f t="shared" si="84"/>
        <v>0</v>
      </c>
      <c r="I397" s="44">
        <f t="shared" si="82"/>
        <v>0</v>
      </c>
      <c r="J397" s="46">
        <f t="shared" si="85"/>
        <v>0</v>
      </c>
      <c r="L397" s="173"/>
    </row>
    <row r="398" spans="2:12" ht="15.75" thickBot="1">
      <c r="B398" s="55" t="s">
        <v>14</v>
      </c>
      <c r="C398" s="16" t="s">
        <v>24</v>
      </c>
      <c r="D398" s="94">
        <f>SUM(D386:D397)</f>
        <v>19345.22</v>
      </c>
      <c r="E398" s="18" t="s">
        <v>24</v>
      </c>
      <c r="F398" s="94">
        <f>SUM(F386:F397)</f>
        <v>1590.8799999999999</v>
      </c>
      <c r="G398" s="19">
        <f>SUM(G386:G397)</f>
        <v>0</v>
      </c>
      <c r="H398" s="16" t="s">
        <v>24</v>
      </c>
      <c r="I398" s="20">
        <f>SUM(I386:I397)</f>
        <v>1590.8799999999999</v>
      </c>
      <c r="J398" s="19">
        <f>SUM(J386:J397)</f>
        <v>19345.22</v>
      </c>
      <c r="L398" s="173"/>
    </row>
    <row r="399" spans="2:12" ht="15.75" thickBot="1"/>
    <row r="400" spans="2:12" s="107" customFormat="1" ht="60" customHeight="1" thickBot="1">
      <c r="B400" s="88" t="s">
        <v>54</v>
      </c>
      <c r="C400" s="166" t="s">
        <v>82</v>
      </c>
      <c r="D400" s="167"/>
      <c r="E400" s="167"/>
      <c r="F400" s="167"/>
      <c r="G400" s="167"/>
      <c r="H400" s="167"/>
      <c r="I400" s="167"/>
      <c r="J400" s="168"/>
      <c r="L400" s="173">
        <v>1531</v>
      </c>
    </row>
    <row r="401" spans="2:12" ht="15.75" thickBot="1">
      <c r="B401" s="108">
        <v>1</v>
      </c>
      <c r="C401" s="109">
        <v>2</v>
      </c>
      <c r="D401" s="110">
        <v>3</v>
      </c>
      <c r="E401" s="109">
        <v>4</v>
      </c>
      <c r="F401" s="110">
        <v>5</v>
      </c>
      <c r="G401" s="109">
        <v>6</v>
      </c>
      <c r="H401" s="109">
        <v>7</v>
      </c>
      <c r="I401" s="109">
        <v>8</v>
      </c>
      <c r="J401" s="111">
        <v>9</v>
      </c>
      <c r="L401" s="173"/>
    </row>
    <row r="402" spans="2:12" ht="30" customHeight="1" thickBot="1">
      <c r="B402" s="158" t="s">
        <v>1</v>
      </c>
      <c r="C402" s="160" t="s">
        <v>15</v>
      </c>
      <c r="D402" s="164" t="s">
        <v>22</v>
      </c>
      <c r="E402" s="153" t="s">
        <v>21</v>
      </c>
      <c r="F402" s="164" t="s">
        <v>20</v>
      </c>
      <c r="G402" s="145" t="s">
        <v>22</v>
      </c>
      <c r="H402" s="147" t="s">
        <v>17</v>
      </c>
      <c r="I402" s="148"/>
      <c r="J402" s="149"/>
      <c r="L402" s="173"/>
    </row>
    <row r="403" spans="2:12" ht="30.75" thickBot="1">
      <c r="B403" s="159"/>
      <c r="C403" s="161"/>
      <c r="D403" s="165"/>
      <c r="E403" s="154"/>
      <c r="F403" s="165"/>
      <c r="G403" s="146"/>
      <c r="H403" s="95" t="s">
        <v>18</v>
      </c>
      <c r="I403" s="96" t="s">
        <v>19</v>
      </c>
      <c r="J403" s="97" t="s">
        <v>23</v>
      </c>
      <c r="L403" s="173"/>
    </row>
    <row r="404" spans="2:12" ht="15.75">
      <c r="B404" s="112" t="s">
        <v>2</v>
      </c>
      <c r="C404" s="113">
        <v>5</v>
      </c>
      <c r="D404" s="114">
        <f>2356.11+1438.85</f>
        <v>3794.96</v>
      </c>
      <c r="E404" s="115">
        <v>1</v>
      </c>
      <c r="F404" s="114">
        <v>261.79000000000002</v>
      </c>
      <c r="G404" s="28"/>
      <c r="H404" s="25">
        <f>C404+E404</f>
        <v>6</v>
      </c>
      <c r="I404" s="26">
        <f t="shared" ref="I404:I415" si="86">F404</f>
        <v>261.79000000000002</v>
      </c>
      <c r="J404" s="28">
        <f t="shared" ref="J404:J409" si="87">D404+G404</f>
        <v>3794.96</v>
      </c>
      <c r="L404" s="173"/>
    </row>
    <row r="405" spans="2:12" ht="15.75">
      <c r="B405" s="116" t="s">
        <v>3</v>
      </c>
      <c r="C405" s="117">
        <v>5</v>
      </c>
      <c r="D405" s="118">
        <f>1539.85+3765.2</f>
        <v>5305.0499999999993</v>
      </c>
      <c r="E405" s="119">
        <v>1</v>
      </c>
      <c r="F405" s="118">
        <f>246.2+261.79</f>
        <v>507.99</v>
      </c>
      <c r="G405" s="36"/>
      <c r="H405" s="33">
        <f t="shared" ref="H405:H415" si="88">C405+E405</f>
        <v>6</v>
      </c>
      <c r="I405" s="34">
        <f t="shared" si="86"/>
        <v>507.99</v>
      </c>
      <c r="J405" s="36">
        <f t="shared" si="87"/>
        <v>5305.0499999999993</v>
      </c>
      <c r="L405" s="173"/>
    </row>
    <row r="406" spans="2:12" ht="15.75">
      <c r="B406" s="116" t="s">
        <v>4</v>
      </c>
      <c r="C406" s="117">
        <v>5</v>
      </c>
      <c r="D406" s="118">
        <v>3896</v>
      </c>
      <c r="E406" s="119">
        <v>1</v>
      </c>
      <c r="F406" s="118">
        <v>268.64</v>
      </c>
      <c r="G406" s="36"/>
      <c r="H406" s="33">
        <f t="shared" si="88"/>
        <v>6</v>
      </c>
      <c r="I406" s="34">
        <f t="shared" si="86"/>
        <v>268.64</v>
      </c>
      <c r="J406" s="36">
        <f t="shared" si="87"/>
        <v>3896</v>
      </c>
      <c r="L406" s="173"/>
    </row>
    <row r="407" spans="2:12" ht="15.75">
      <c r="B407" s="116" t="s">
        <v>5</v>
      </c>
      <c r="C407" s="117">
        <v>5</v>
      </c>
      <c r="D407" s="118">
        <v>3908.62</v>
      </c>
      <c r="E407" s="119">
        <v>1</v>
      </c>
      <c r="F407" s="118">
        <v>269.56</v>
      </c>
      <c r="G407" s="36"/>
      <c r="H407" s="33">
        <f t="shared" si="88"/>
        <v>6</v>
      </c>
      <c r="I407" s="34">
        <f t="shared" si="86"/>
        <v>269.56</v>
      </c>
      <c r="J407" s="36">
        <f t="shared" si="87"/>
        <v>3908.62</v>
      </c>
      <c r="L407" s="173"/>
    </row>
    <row r="408" spans="2:12" ht="15.75">
      <c r="B408" s="116" t="s">
        <v>6</v>
      </c>
      <c r="C408" s="117"/>
      <c r="D408" s="118"/>
      <c r="E408" s="119"/>
      <c r="F408" s="118"/>
      <c r="G408" s="36"/>
      <c r="H408" s="33">
        <f t="shared" si="88"/>
        <v>0</v>
      </c>
      <c r="I408" s="34">
        <f t="shared" si="86"/>
        <v>0</v>
      </c>
      <c r="J408" s="36">
        <f t="shared" si="87"/>
        <v>0</v>
      </c>
      <c r="L408" s="173"/>
    </row>
    <row r="409" spans="2:12" ht="15.75">
      <c r="B409" s="116" t="s">
        <v>7</v>
      </c>
      <c r="C409" s="117"/>
      <c r="D409" s="118"/>
      <c r="E409" s="119"/>
      <c r="F409" s="118"/>
      <c r="G409" s="36"/>
      <c r="H409" s="33">
        <f t="shared" si="88"/>
        <v>0</v>
      </c>
      <c r="I409" s="34">
        <f t="shared" si="86"/>
        <v>0</v>
      </c>
      <c r="J409" s="36">
        <f t="shared" si="87"/>
        <v>0</v>
      </c>
      <c r="L409" s="173"/>
    </row>
    <row r="410" spans="2:12" ht="15.75">
      <c r="B410" s="120" t="s">
        <v>8</v>
      </c>
      <c r="C410" s="117"/>
      <c r="D410" s="118"/>
      <c r="E410" s="119"/>
      <c r="F410" s="118"/>
      <c r="G410" s="36"/>
      <c r="H410" s="33">
        <f t="shared" si="88"/>
        <v>0</v>
      </c>
      <c r="I410" s="34">
        <f t="shared" si="86"/>
        <v>0</v>
      </c>
      <c r="J410" s="36">
        <f>D410+G410</f>
        <v>0</v>
      </c>
      <c r="L410" s="173"/>
    </row>
    <row r="411" spans="2:12" ht="15.75">
      <c r="B411" s="116" t="s">
        <v>9</v>
      </c>
      <c r="C411" s="117"/>
      <c r="D411" s="118"/>
      <c r="E411" s="119"/>
      <c r="F411" s="118"/>
      <c r="G411" s="121"/>
      <c r="H411" s="33">
        <f t="shared" si="88"/>
        <v>0</v>
      </c>
      <c r="I411" s="34">
        <f t="shared" si="86"/>
        <v>0</v>
      </c>
      <c r="J411" s="36">
        <f t="shared" ref="J411:J415" si="89">D411+G411</f>
        <v>0</v>
      </c>
      <c r="L411" s="173"/>
    </row>
    <row r="412" spans="2:12" ht="15.75">
      <c r="B412" s="116" t="s">
        <v>10</v>
      </c>
      <c r="C412" s="122"/>
      <c r="D412" s="123"/>
      <c r="E412" s="119"/>
      <c r="F412" s="118"/>
      <c r="G412" s="36"/>
      <c r="H412" s="33">
        <f t="shared" si="88"/>
        <v>0</v>
      </c>
      <c r="I412" s="34">
        <f t="shared" si="86"/>
        <v>0</v>
      </c>
      <c r="J412" s="36">
        <f t="shared" si="89"/>
        <v>0</v>
      </c>
      <c r="L412" s="173"/>
    </row>
    <row r="413" spans="2:12" ht="15.75">
      <c r="B413" s="116" t="s">
        <v>11</v>
      </c>
      <c r="C413" s="117"/>
      <c r="D413" s="118"/>
      <c r="E413" s="119"/>
      <c r="F413" s="118"/>
      <c r="G413" s="36"/>
      <c r="H413" s="33">
        <f t="shared" si="88"/>
        <v>0</v>
      </c>
      <c r="I413" s="34">
        <f t="shared" si="86"/>
        <v>0</v>
      </c>
      <c r="J413" s="36">
        <f t="shared" si="89"/>
        <v>0</v>
      </c>
      <c r="L413" s="173"/>
    </row>
    <row r="414" spans="2:12" ht="15.75">
      <c r="B414" s="116" t="s">
        <v>12</v>
      </c>
      <c r="C414" s="117"/>
      <c r="D414" s="118"/>
      <c r="E414" s="119"/>
      <c r="F414" s="118"/>
      <c r="G414" s="121"/>
      <c r="H414" s="33">
        <f t="shared" si="88"/>
        <v>0</v>
      </c>
      <c r="I414" s="34">
        <f t="shared" si="86"/>
        <v>0</v>
      </c>
      <c r="J414" s="36">
        <f t="shared" si="89"/>
        <v>0</v>
      </c>
      <c r="L414" s="173"/>
    </row>
    <row r="415" spans="2:12" ht="16.5" thickBot="1">
      <c r="B415" s="124" t="s">
        <v>13</v>
      </c>
      <c r="C415" s="117"/>
      <c r="D415" s="118"/>
      <c r="E415" s="119"/>
      <c r="F415" s="118"/>
      <c r="G415" s="46"/>
      <c r="H415" s="43">
        <f t="shared" si="88"/>
        <v>0</v>
      </c>
      <c r="I415" s="44">
        <f t="shared" si="86"/>
        <v>0</v>
      </c>
      <c r="J415" s="46">
        <f t="shared" si="89"/>
        <v>0</v>
      </c>
      <c r="L415" s="173"/>
    </row>
    <row r="416" spans="2:12" ht="15.75" thickBot="1">
      <c r="B416" s="55" t="s">
        <v>14</v>
      </c>
      <c r="C416" s="16" t="s">
        <v>24</v>
      </c>
      <c r="D416" s="94">
        <f>SUM(D404:D415)</f>
        <v>16904.629999999997</v>
      </c>
      <c r="E416" s="18" t="s">
        <v>24</v>
      </c>
      <c r="F416" s="94">
        <f>SUM(F404:F415)</f>
        <v>1307.98</v>
      </c>
      <c r="G416" s="19">
        <f>SUM(G404:G415)</f>
        <v>0</v>
      </c>
      <c r="H416" s="16" t="s">
        <v>24</v>
      </c>
      <c r="I416" s="20">
        <f>SUM(I404:I415)</f>
        <v>1307.98</v>
      </c>
      <c r="J416" s="19">
        <f>SUM(J404:J415)</f>
        <v>16904.629999999997</v>
      </c>
      <c r="L416" s="173"/>
    </row>
    <row r="417" spans="2:12" ht="15.75" thickBot="1"/>
    <row r="418" spans="2:12" s="107" customFormat="1" ht="60" customHeight="1" thickBot="1">
      <c r="B418" s="88" t="s">
        <v>54</v>
      </c>
      <c r="C418" s="166" t="s">
        <v>83</v>
      </c>
      <c r="D418" s="167"/>
      <c r="E418" s="167"/>
      <c r="F418" s="167"/>
      <c r="G418" s="167"/>
      <c r="H418" s="167"/>
      <c r="I418" s="167"/>
      <c r="J418" s="168"/>
      <c r="L418" s="173">
        <v>1532</v>
      </c>
    </row>
    <row r="419" spans="2:12" ht="15.75" thickBot="1">
      <c r="B419" s="108">
        <v>1</v>
      </c>
      <c r="C419" s="109">
        <v>2</v>
      </c>
      <c r="D419" s="110">
        <v>3</v>
      </c>
      <c r="E419" s="109">
        <v>4</v>
      </c>
      <c r="F419" s="110">
        <v>5</v>
      </c>
      <c r="G419" s="109">
        <v>6</v>
      </c>
      <c r="H419" s="109">
        <v>7</v>
      </c>
      <c r="I419" s="109">
        <v>8</v>
      </c>
      <c r="J419" s="111">
        <v>9</v>
      </c>
      <c r="L419" s="173"/>
    </row>
    <row r="420" spans="2:12" ht="30" customHeight="1" thickBot="1">
      <c r="B420" s="158" t="s">
        <v>1</v>
      </c>
      <c r="C420" s="160" t="s">
        <v>15</v>
      </c>
      <c r="D420" s="164" t="s">
        <v>22</v>
      </c>
      <c r="E420" s="153" t="s">
        <v>21</v>
      </c>
      <c r="F420" s="164" t="s">
        <v>20</v>
      </c>
      <c r="G420" s="145" t="s">
        <v>22</v>
      </c>
      <c r="H420" s="147" t="s">
        <v>17</v>
      </c>
      <c r="I420" s="148"/>
      <c r="J420" s="149"/>
      <c r="L420" s="173"/>
    </row>
    <row r="421" spans="2:12" ht="30.75" thickBot="1">
      <c r="B421" s="159"/>
      <c r="C421" s="161"/>
      <c r="D421" s="165"/>
      <c r="E421" s="154"/>
      <c r="F421" s="165"/>
      <c r="G421" s="146"/>
      <c r="H421" s="95" t="s">
        <v>18</v>
      </c>
      <c r="I421" s="96" t="s">
        <v>19</v>
      </c>
      <c r="J421" s="97" t="s">
        <v>23</v>
      </c>
      <c r="L421" s="173"/>
    </row>
    <row r="422" spans="2:12" ht="15.75">
      <c r="B422" s="112" t="s">
        <v>2</v>
      </c>
      <c r="C422" s="113">
        <v>3</v>
      </c>
      <c r="D422" s="114">
        <v>5135.51</v>
      </c>
      <c r="E422" s="115"/>
      <c r="F422" s="114"/>
      <c r="G422" s="28"/>
      <c r="H422" s="25">
        <f>C422+E422</f>
        <v>3</v>
      </c>
      <c r="I422" s="26">
        <f t="shared" ref="I422:I433" si="90">F422</f>
        <v>0</v>
      </c>
      <c r="J422" s="28">
        <f t="shared" ref="J422:J427" si="91">D422+G422</f>
        <v>5135.51</v>
      </c>
      <c r="L422" s="173"/>
    </row>
    <row r="423" spans="2:12" ht="15.75">
      <c r="B423" s="116" t="s">
        <v>3</v>
      </c>
      <c r="C423" s="117">
        <v>3</v>
      </c>
      <c r="D423" s="118">
        <v>5405.8</v>
      </c>
      <c r="E423" s="119"/>
      <c r="F423" s="118"/>
      <c r="G423" s="36"/>
      <c r="H423" s="33">
        <f t="shared" ref="H423:H433" si="92">C423+E423</f>
        <v>3</v>
      </c>
      <c r="I423" s="34">
        <f t="shared" si="90"/>
        <v>0</v>
      </c>
      <c r="J423" s="36">
        <f t="shared" si="91"/>
        <v>5405.8</v>
      </c>
      <c r="L423" s="173"/>
    </row>
    <row r="424" spans="2:12" ht="15.75">
      <c r="B424" s="116" t="s">
        <v>4</v>
      </c>
      <c r="C424" s="117">
        <v>4</v>
      </c>
      <c r="D424" s="118">
        <v>5178</v>
      </c>
      <c r="E424" s="119"/>
      <c r="F424" s="118"/>
      <c r="G424" s="36"/>
      <c r="H424" s="33">
        <f t="shared" si="92"/>
        <v>4</v>
      </c>
      <c r="I424" s="34">
        <f t="shared" si="90"/>
        <v>0</v>
      </c>
      <c r="J424" s="36">
        <f t="shared" si="91"/>
        <v>5178</v>
      </c>
      <c r="L424" s="173"/>
    </row>
    <row r="425" spans="2:12" ht="15.75">
      <c r="B425" s="116" t="s">
        <v>5</v>
      </c>
      <c r="C425" s="117">
        <v>1</v>
      </c>
      <c r="D425" s="118">
        <v>232.79</v>
      </c>
      <c r="E425" s="119"/>
      <c r="F425" s="118"/>
      <c r="G425" s="36"/>
      <c r="H425" s="33">
        <f t="shared" si="92"/>
        <v>1</v>
      </c>
      <c r="I425" s="34">
        <f t="shared" si="90"/>
        <v>0</v>
      </c>
      <c r="J425" s="36">
        <f t="shared" si="91"/>
        <v>232.79</v>
      </c>
      <c r="L425" s="173"/>
    </row>
    <row r="426" spans="2:12" ht="15.75">
      <c r="B426" s="116" t="s">
        <v>6</v>
      </c>
      <c r="C426" s="117"/>
      <c r="D426" s="118"/>
      <c r="E426" s="119"/>
      <c r="F426" s="118"/>
      <c r="G426" s="36"/>
      <c r="H426" s="33">
        <f t="shared" si="92"/>
        <v>0</v>
      </c>
      <c r="I426" s="34">
        <f t="shared" si="90"/>
        <v>0</v>
      </c>
      <c r="J426" s="36">
        <f t="shared" si="91"/>
        <v>0</v>
      </c>
      <c r="L426" s="173"/>
    </row>
    <row r="427" spans="2:12" ht="15.75">
      <c r="B427" s="116" t="s">
        <v>7</v>
      </c>
      <c r="C427" s="117"/>
      <c r="D427" s="118"/>
      <c r="E427" s="119"/>
      <c r="F427" s="118"/>
      <c r="G427" s="36"/>
      <c r="H427" s="33">
        <f t="shared" si="92"/>
        <v>0</v>
      </c>
      <c r="I427" s="34">
        <f t="shared" si="90"/>
        <v>0</v>
      </c>
      <c r="J427" s="36">
        <f t="shared" si="91"/>
        <v>0</v>
      </c>
      <c r="L427" s="173"/>
    </row>
    <row r="428" spans="2:12" ht="15.75">
      <c r="B428" s="120" t="s">
        <v>8</v>
      </c>
      <c r="C428" s="117"/>
      <c r="D428" s="118"/>
      <c r="E428" s="119"/>
      <c r="F428" s="118"/>
      <c r="G428" s="36"/>
      <c r="H428" s="33">
        <f t="shared" si="92"/>
        <v>0</v>
      </c>
      <c r="I428" s="34">
        <f t="shared" si="90"/>
        <v>0</v>
      </c>
      <c r="J428" s="36">
        <f>D428+G428</f>
        <v>0</v>
      </c>
      <c r="L428" s="173"/>
    </row>
    <row r="429" spans="2:12" ht="15.75">
      <c r="B429" s="116" t="s">
        <v>9</v>
      </c>
      <c r="C429" s="117"/>
      <c r="D429" s="118"/>
      <c r="E429" s="119"/>
      <c r="F429" s="118"/>
      <c r="G429" s="121"/>
      <c r="H429" s="33">
        <f t="shared" si="92"/>
        <v>0</v>
      </c>
      <c r="I429" s="34">
        <f t="shared" si="90"/>
        <v>0</v>
      </c>
      <c r="J429" s="36">
        <f t="shared" ref="J429:J433" si="93">D429+G429</f>
        <v>0</v>
      </c>
      <c r="L429" s="173"/>
    </row>
    <row r="430" spans="2:12" ht="15.75">
      <c r="B430" s="116" t="s">
        <v>10</v>
      </c>
      <c r="C430" s="122"/>
      <c r="D430" s="123"/>
      <c r="E430" s="119"/>
      <c r="F430" s="118"/>
      <c r="G430" s="36"/>
      <c r="H430" s="33">
        <f t="shared" si="92"/>
        <v>0</v>
      </c>
      <c r="I430" s="34">
        <f t="shared" si="90"/>
        <v>0</v>
      </c>
      <c r="J430" s="36">
        <f t="shared" si="93"/>
        <v>0</v>
      </c>
      <c r="L430" s="173"/>
    </row>
    <row r="431" spans="2:12" ht="15.75">
      <c r="B431" s="116" t="s">
        <v>11</v>
      </c>
      <c r="C431" s="117"/>
      <c r="D431" s="118"/>
      <c r="E431" s="119"/>
      <c r="F431" s="118"/>
      <c r="G431" s="36"/>
      <c r="H431" s="33">
        <f t="shared" si="92"/>
        <v>0</v>
      </c>
      <c r="I431" s="34">
        <f t="shared" si="90"/>
        <v>0</v>
      </c>
      <c r="J431" s="36">
        <f t="shared" si="93"/>
        <v>0</v>
      </c>
      <c r="L431" s="173"/>
    </row>
    <row r="432" spans="2:12" ht="15.75">
      <c r="B432" s="116" t="s">
        <v>12</v>
      </c>
      <c r="C432" s="117"/>
      <c r="D432" s="118"/>
      <c r="E432" s="119"/>
      <c r="F432" s="118"/>
      <c r="G432" s="121"/>
      <c r="H432" s="33">
        <f t="shared" si="92"/>
        <v>0</v>
      </c>
      <c r="I432" s="34">
        <f t="shared" si="90"/>
        <v>0</v>
      </c>
      <c r="J432" s="36">
        <f t="shared" si="93"/>
        <v>0</v>
      </c>
      <c r="L432" s="173"/>
    </row>
    <row r="433" spans="2:12" ht="16.5" thickBot="1">
      <c r="B433" s="124" t="s">
        <v>13</v>
      </c>
      <c r="C433" s="117"/>
      <c r="D433" s="118"/>
      <c r="E433" s="119"/>
      <c r="F433" s="118"/>
      <c r="G433" s="46"/>
      <c r="H433" s="43">
        <f t="shared" si="92"/>
        <v>0</v>
      </c>
      <c r="I433" s="44">
        <f t="shared" si="90"/>
        <v>0</v>
      </c>
      <c r="J433" s="46">
        <f t="shared" si="93"/>
        <v>0</v>
      </c>
      <c r="L433" s="173"/>
    </row>
    <row r="434" spans="2:12" ht="15.75" thickBot="1">
      <c r="B434" s="55" t="s">
        <v>14</v>
      </c>
      <c r="C434" s="16" t="s">
        <v>24</v>
      </c>
      <c r="D434" s="94">
        <f>SUM(D422:D433)</f>
        <v>15952.100000000002</v>
      </c>
      <c r="E434" s="18" t="s">
        <v>24</v>
      </c>
      <c r="F434" s="94">
        <f>SUM(F422:F433)</f>
        <v>0</v>
      </c>
      <c r="G434" s="19">
        <f>SUM(G422:G433)</f>
        <v>0</v>
      </c>
      <c r="H434" s="16" t="s">
        <v>24</v>
      </c>
      <c r="I434" s="20">
        <f>SUM(I422:I433)</f>
        <v>0</v>
      </c>
      <c r="J434" s="19">
        <f>SUM(J422:J433)</f>
        <v>15952.100000000002</v>
      </c>
      <c r="L434" s="173"/>
    </row>
    <row r="435" spans="2:12" ht="15.75" thickBot="1"/>
    <row r="436" spans="2:12" s="107" customFormat="1" ht="60" customHeight="1" thickBot="1">
      <c r="B436" s="88" t="s">
        <v>54</v>
      </c>
      <c r="C436" s="166" t="s">
        <v>85</v>
      </c>
      <c r="D436" s="167"/>
      <c r="E436" s="167"/>
      <c r="F436" s="167"/>
      <c r="G436" s="167"/>
      <c r="H436" s="167"/>
      <c r="I436" s="167"/>
      <c r="J436" s="168"/>
      <c r="L436" s="173">
        <v>1689</v>
      </c>
    </row>
    <row r="437" spans="2:12" ht="15.75" thickBot="1">
      <c r="B437" s="108">
        <v>1</v>
      </c>
      <c r="C437" s="109">
        <v>2</v>
      </c>
      <c r="D437" s="110">
        <v>3</v>
      </c>
      <c r="E437" s="109">
        <v>4</v>
      </c>
      <c r="F437" s="110">
        <v>5</v>
      </c>
      <c r="G437" s="109">
        <v>6</v>
      </c>
      <c r="H437" s="109">
        <v>7</v>
      </c>
      <c r="I437" s="109">
        <v>8</v>
      </c>
      <c r="J437" s="111">
        <v>9</v>
      </c>
      <c r="L437" s="173"/>
    </row>
    <row r="438" spans="2:12" ht="30" customHeight="1" thickBot="1">
      <c r="B438" s="158" t="s">
        <v>1</v>
      </c>
      <c r="C438" s="160" t="s">
        <v>15</v>
      </c>
      <c r="D438" s="164" t="s">
        <v>22</v>
      </c>
      <c r="E438" s="153" t="s">
        <v>21</v>
      </c>
      <c r="F438" s="164" t="s">
        <v>20</v>
      </c>
      <c r="G438" s="145" t="s">
        <v>22</v>
      </c>
      <c r="H438" s="147" t="s">
        <v>17</v>
      </c>
      <c r="I438" s="148"/>
      <c r="J438" s="149"/>
      <c r="L438" s="173"/>
    </row>
    <row r="439" spans="2:12" ht="30.75" thickBot="1">
      <c r="B439" s="159"/>
      <c r="C439" s="161"/>
      <c r="D439" s="165"/>
      <c r="E439" s="154"/>
      <c r="F439" s="165"/>
      <c r="G439" s="146"/>
      <c r="H439" s="95" t="s">
        <v>18</v>
      </c>
      <c r="I439" s="96" t="s">
        <v>19</v>
      </c>
      <c r="J439" s="97" t="s">
        <v>23</v>
      </c>
      <c r="L439" s="173"/>
    </row>
    <row r="440" spans="2:12" ht="15.75">
      <c r="B440" s="112" t="s">
        <v>2</v>
      </c>
      <c r="C440" s="113">
        <v>1</v>
      </c>
      <c r="D440" s="114">
        <v>625</v>
      </c>
      <c r="E440" s="115">
        <v>4</v>
      </c>
      <c r="F440" s="114">
        <v>2700</v>
      </c>
      <c r="G440" s="28"/>
      <c r="H440" s="25">
        <f>C440+E440</f>
        <v>5</v>
      </c>
      <c r="I440" s="26">
        <f t="shared" ref="I440:I451" si="94">F440</f>
        <v>2700</v>
      </c>
      <c r="J440" s="28">
        <f t="shared" ref="J440:J445" si="95">D440+G440</f>
        <v>625</v>
      </c>
      <c r="L440" s="173"/>
    </row>
    <row r="441" spans="2:12" ht="15.75">
      <c r="B441" s="116" t="s">
        <v>3</v>
      </c>
      <c r="C441" s="117">
        <v>1</v>
      </c>
      <c r="D441" s="118">
        <v>625</v>
      </c>
      <c r="E441" s="119">
        <v>4</v>
      </c>
      <c r="F441" s="118">
        <v>2700</v>
      </c>
      <c r="G441" s="36"/>
      <c r="H441" s="33">
        <f t="shared" ref="H441:H451" si="96">C441+E441</f>
        <v>5</v>
      </c>
      <c r="I441" s="34">
        <f t="shared" si="94"/>
        <v>2700</v>
      </c>
      <c r="J441" s="36">
        <f t="shared" si="95"/>
        <v>625</v>
      </c>
      <c r="L441" s="173"/>
    </row>
    <row r="442" spans="2:12" ht="15.75">
      <c r="B442" s="116" t="s">
        <v>4</v>
      </c>
      <c r="C442" s="117">
        <v>1</v>
      </c>
      <c r="D442" s="118">
        <v>625</v>
      </c>
      <c r="E442" s="119">
        <v>3</v>
      </c>
      <c r="F442" s="118">
        <v>1215</v>
      </c>
      <c r="G442" s="36"/>
      <c r="H442" s="33">
        <f t="shared" si="96"/>
        <v>4</v>
      </c>
      <c r="I442" s="34">
        <f t="shared" si="94"/>
        <v>1215</v>
      </c>
      <c r="J442" s="36">
        <f t="shared" si="95"/>
        <v>625</v>
      </c>
      <c r="L442" s="173"/>
    </row>
    <row r="443" spans="2:12" ht="15.75">
      <c r="B443" s="116" t="s">
        <v>5</v>
      </c>
      <c r="C443" s="117">
        <v>1</v>
      </c>
      <c r="D443" s="118">
        <v>625</v>
      </c>
      <c r="E443" s="119">
        <v>1</v>
      </c>
      <c r="F443" s="118">
        <v>900</v>
      </c>
      <c r="G443" s="36"/>
      <c r="H443" s="33">
        <f t="shared" si="96"/>
        <v>2</v>
      </c>
      <c r="I443" s="34">
        <f t="shared" si="94"/>
        <v>900</v>
      </c>
      <c r="J443" s="36">
        <f t="shared" si="95"/>
        <v>625</v>
      </c>
      <c r="L443" s="173"/>
    </row>
    <row r="444" spans="2:12" ht="15.75">
      <c r="B444" s="116" t="s">
        <v>6</v>
      </c>
      <c r="C444" s="117">
        <v>1</v>
      </c>
      <c r="D444" s="118">
        <v>625</v>
      </c>
      <c r="E444" s="119">
        <v>1</v>
      </c>
      <c r="F444" s="118">
        <v>900</v>
      </c>
      <c r="G444" s="36"/>
      <c r="H444" s="33">
        <f t="shared" si="96"/>
        <v>2</v>
      </c>
      <c r="I444" s="34">
        <f t="shared" si="94"/>
        <v>900</v>
      </c>
      <c r="J444" s="36">
        <f t="shared" si="95"/>
        <v>625</v>
      </c>
      <c r="L444" s="173"/>
    </row>
    <row r="445" spans="2:12" ht="15.75">
      <c r="B445" s="116" t="s">
        <v>7</v>
      </c>
      <c r="C445" s="117"/>
      <c r="D445" s="118"/>
      <c r="E445" s="119"/>
      <c r="F445" s="118"/>
      <c r="G445" s="36"/>
      <c r="H445" s="33">
        <f t="shared" si="96"/>
        <v>0</v>
      </c>
      <c r="I445" s="34">
        <f t="shared" si="94"/>
        <v>0</v>
      </c>
      <c r="J445" s="36">
        <f t="shared" si="95"/>
        <v>0</v>
      </c>
      <c r="L445" s="173"/>
    </row>
    <row r="446" spans="2:12" ht="15.75">
      <c r="B446" s="120" t="s">
        <v>8</v>
      </c>
      <c r="C446" s="117"/>
      <c r="D446" s="118"/>
      <c r="E446" s="119"/>
      <c r="F446" s="118"/>
      <c r="G446" s="36"/>
      <c r="H446" s="33">
        <f t="shared" si="96"/>
        <v>0</v>
      </c>
      <c r="I446" s="34">
        <f t="shared" si="94"/>
        <v>0</v>
      </c>
      <c r="J446" s="36">
        <f>D446+G446</f>
        <v>0</v>
      </c>
      <c r="L446" s="173"/>
    </row>
    <row r="447" spans="2:12" ht="15.75">
      <c r="B447" s="116" t="s">
        <v>9</v>
      </c>
      <c r="C447" s="117"/>
      <c r="D447" s="118"/>
      <c r="E447" s="119"/>
      <c r="F447" s="118"/>
      <c r="G447" s="121"/>
      <c r="H447" s="33">
        <f t="shared" si="96"/>
        <v>0</v>
      </c>
      <c r="I447" s="34">
        <f t="shared" si="94"/>
        <v>0</v>
      </c>
      <c r="J447" s="36">
        <f t="shared" ref="J447:J451" si="97">D447+G447</f>
        <v>0</v>
      </c>
      <c r="L447" s="173"/>
    </row>
    <row r="448" spans="2:12" ht="15.75">
      <c r="B448" s="116" t="s">
        <v>10</v>
      </c>
      <c r="C448" s="122"/>
      <c r="D448" s="123"/>
      <c r="E448" s="119"/>
      <c r="F448" s="118"/>
      <c r="G448" s="36"/>
      <c r="H448" s="33">
        <f t="shared" si="96"/>
        <v>0</v>
      </c>
      <c r="I448" s="34">
        <f t="shared" si="94"/>
        <v>0</v>
      </c>
      <c r="J448" s="36">
        <f t="shared" si="97"/>
        <v>0</v>
      </c>
      <c r="L448" s="173"/>
    </row>
    <row r="449" spans="2:12" ht="15.75">
      <c r="B449" s="116" t="s">
        <v>11</v>
      </c>
      <c r="C449" s="117"/>
      <c r="D449" s="118"/>
      <c r="E449" s="119"/>
      <c r="F449" s="118"/>
      <c r="G449" s="36"/>
      <c r="H449" s="33">
        <f t="shared" si="96"/>
        <v>0</v>
      </c>
      <c r="I449" s="34">
        <f t="shared" si="94"/>
        <v>0</v>
      </c>
      <c r="J449" s="36">
        <f t="shared" si="97"/>
        <v>0</v>
      </c>
      <c r="L449" s="173"/>
    </row>
    <row r="450" spans="2:12" ht="15.75">
      <c r="B450" s="116" t="s">
        <v>12</v>
      </c>
      <c r="C450" s="117"/>
      <c r="D450" s="118"/>
      <c r="E450" s="119"/>
      <c r="F450" s="118"/>
      <c r="G450" s="121"/>
      <c r="H450" s="33">
        <f t="shared" si="96"/>
        <v>0</v>
      </c>
      <c r="I450" s="34">
        <f t="shared" si="94"/>
        <v>0</v>
      </c>
      <c r="J450" s="36">
        <f t="shared" si="97"/>
        <v>0</v>
      </c>
      <c r="L450" s="173"/>
    </row>
    <row r="451" spans="2:12" ht="16.5" thickBot="1">
      <c r="B451" s="124" t="s">
        <v>13</v>
      </c>
      <c r="C451" s="117"/>
      <c r="D451" s="118"/>
      <c r="E451" s="119"/>
      <c r="F451" s="118"/>
      <c r="G451" s="46"/>
      <c r="H451" s="43">
        <f t="shared" si="96"/>
        <v>0</v>
      </c>
      <c r="I451" s="44">
        <f t="shared" si="94"/>
        <v>0</v>
      </c>
      <c r="J451" s="46">
        <f t="shared" si="97"/>
        <v>0</v>
      </c>
      <c r="L451" s="173"/>
    </row>
    <row r="452" spans="2:12" ht="15.75" thickBot="1">
      <c r="B452" s="55" t="s">
        <v>14</v>
      </c>
      <c r="C452" s="16" t="s">
        <v>24</v>
      </c>
      <c r="D452" s="94">
        <f>SUM(D440:D451)</f>
        <v>3125</v>
      </c>
      <c r="E452" s="18" t="s">
        <v>24</v>
      </c>
      <c r="F452" s="94">
        <f>SUM(F440:F451)</f>
        <v>8415</v>
      </c>
      <c r="G452" s="19">
        <f>SUM(G440:G451)</f>
        <v>0</v>
      </c>
      <c r="H452" s="16" t="s">
        <v>24</v>
      </c>
      <c r="I452" s="20">
        <f>SUM(I440:I451)</f>
        <v>8415</v>
      </c>
      <c r="J452" s="19">
        <f>SUM(J440:J451)</f>
        <v>3125</v>
      </c>
      <c r="L452" s="173"/>
    </row>
    <row r="453" spans="2:12" ht="15.75" thickBot="1"/>
    <row r="454" spans="2:12" s="107" customFormat="1" ht="60" customHeight="1" thickBot="1">
      <c r="B454" s="88" t="s">
        <v>54</v>
      </c>
      <c r="C454" s="166" t="s">
        <v>84</v>
      </c>
      <c r="D454" s="167"/>
      <c r="E454" s="167"/>
      <c r="F454" s="167"/>
      <c r="G454" s="167"/>
      <c r="H454" s="167"/>
      <c r="I454" s="167"/>
      <c r="J454" s="168"/>
      <c r="L454" s="173">
        <v>1497</v>
      </c>
    </row>
    <row r="455" spans="2:12" ht="15.75" thickBot="1">
      <c r="B455" s="108">
        <v>1</v>
      </c>
      <c r="C455" s="109">
        <v>2</v>
      </c>
      <c r="D455" s="110">
        <v>3</v>
      </c>
      <c r="E455" s="109">
        <v>4</v>
      </c>
      <c r="F455" s="110">
        <v>5</v>
      </c>
      <c r="G455" s="109">
        <v>6</v>
      </c>
      <c r="H455" s="109">
        <v>7</v>
      </c>
      <c r="I455" s="109">
        <v>8</v>
      </c>
      <c r="J455" s="111">
        <v>9</v>
      </c>
      <c r="L455" s="173"/>
    </row>
    <row r="456" spans="2:12" ht="30" customHeight="1" thickBot="1">
      <c r="B456" s="158" t="s">
        <v>1</v>
      </c>
      <c r="C456" s="160" t="s">
        <v>15</v>
      </c>
      <c r="D456" s="164" t="s">
        <v>22</v>
      </c>
      <c r="E456" s="153" t="s">
        <v>21</v>
      </c>
      <c r="F456" s="164" t="s">
        <v>20</v>
      </c>
      <c r="G456" s="145" t="s">
        <v>22</v>
      </c>
      <c r="H456" s="147" t="s">
        <v>17</v>
      </c>
      <c r="I456" s="148"/>
      <c r="J456" s="149"/>
      <c r="L456" s="173"/>
    </row>
    <row r="457" spans="2:12" ht="30.75" thickBot="1">
      <c r="B457" s="159"/>
      <c r="C457" s="161"/>
      <c r="D457" s="165"/>
      <c r="E457" s="154"/>
      <c r="F457" s="165"/>
      <c r="G457" s="146"/>
      <c r="H457" s="95" t="s">
        <v>18</v>
      </c>
      <c r="I457" s="96" t="s">
        <v>19</v>
      </c>
      <c r="J457" s="97" t="s">
        <v>23</v>
      </c>
      <c r="L457" s="173"/>
    </row>
    <row r="458" spans="2:12" ht="15.75">
      <c r="B458" s="112" t="s">
        <v>2</v>
      </c>
      <c r="C458" s="113">
        <v>2</v>
      </c>
      <c r="D458" s="114">
        <v>4581.57</v>
      </c>
      <c r="E458" s="115">
        <v>1</v>
      </c>
      <c r="F458" s="114">
        <v>1060.24</v>
      </c>
      <c r="G458" s="28"/>
      <c r="H458" s="25">
        <f>C458+E458</f>
        <v>3</v>
      </c>
      <c r="I458" s="26">
        <f t="shared" ref="I458:I469" si="98">F458</f>
        <v>1060.24</v>
      </c>
      <c r="J458" s="28">
        <f t="shared" ref="J458:J463" si="99">D458+G458</f>
        <v>4581.57</v>
      </c>
      <c r="L458" s="173"/>
    </row>
    <row r="459" spans="2:12" ht="15.75">
      <c r="B459" s="116" t="s">
        <v>3</v>
      </c>
      <c r="C459" s="117">
        <v>2</v>
      </c>
      <c r="D459" s="118">
        <v>4581.6000000000004</v>
      </c>
      <c r="E459" s="119"/>
      <c r="F459" s="118"/>
      <c r="G459" s="36"/>
      <c r="H459" s="33">
        <f t="shared" ref="H459:H469" si="100">C459+E459</f>
        <v>2</v>
      </c>
      <c r="I459" s="34">
        <f t="shared" si="98"/>
        <v>0</v>
      </c>
      <c r="J459" s="36">
        <f t="shared" si="99"/>
        <v>4581.6000000000004</v>
      </c>
      <c r="L459" s="173"/>
    </row>
    <row r="460" spans="2:12" ht="15.75">
      <c r="B460" s="116" t="s">
        <v>4</v>
      </c>
      <c r="C460" s="117"/>
      <c r="D460" s="118"/>
      <c r="E460" s="119"/>
      <c r="F460" s="118"/>
      <c r="G460" s="36"/>
      <c r="H460" s="33">
        <f t="shared" si="100"/>
        <v>0</v>
      </c>
      <c r="I460" s="34">
        <f t="shared" si="98"/>
        <v>0</v>
      </c>
      <c r="J460" s="36">
        <f t="shared" si="99"/>
        <v>0</v>
      </c>
      <c r="L460" s="173"/>
    </row>
    <row r="461" spans="2:12" ht="15.75">
      <c r="B461" s="116" t="s">
        <v>5</v>
      </c>
      <c r="C461" s="117">
        <v>2</v>
      </c>
      <c r="D461" s="118">
        <v>4581.57</v>
      </c>
      <c r="E461" s="119">
        <v>1</v>
      </c>
      <c r="F461" s="118">
        <v>1060.24</v>
      </c>
      <c r="G461" s="36"/>
      <c r="H461" s="33">
        <f t="shared" si="100"/>
        <v>3</v>
      </c>
      <c r="I461" s="34">
        <f t="shared" si="98"/>
        <v>1060.24</v>
      </c>
      <c r="J461" s="36">
        <f t="shared" si="99"/>
        <v>4581.57</v>
      </c>
      <c r="L461" s="173"/>
    </row>
    <row r="462" spans="2:12" ht="15.75">
      <c r="B462" s="116" t="s">
        <v>6</v>
      </c>
      <c r="C462" s="117"/>
      <c r="D462" s="118"/>
      <c r="E462" s="119"/>
      <c r="F462" s="118"/>
      <c r="G462" s="36"/>
      <c r="H462" s="33">
        <f t="shared" si="100"/>
        <v>0</v>
      </c>
      <c r="I462" s="34">
        <f t="shared" si="98"/>
        <v>0</v>
      </c>
      <c r="J462" s="36">
        <f t="shared" si="99"/>
        <v>0</v>
      </c>
      <c r="L462" s="173"/>
    </row>
    <row r="463" spans="2:12" ht="15.75">
      <c r="B463" s="116" t="s">
        <v>7</v>
      </c>
      <c r="C463" s="117"/>
      <c r="D463" s="118"/>
      <c r="E463" s="119"/>
      <c r="F463" s="118"/>
      <c r="G463" s="36"/>
      <c r="H463" s="33">
        <f t="shared" si="100"/>
        <v>0</v>
      </c>
      <c r="I463" s="34">
        <f t="shared" si="98"/>
        <v>0</v>
      </c>
      <c r="J463" s="36">
        <f t="shared" si="99"/>
        <v>0</v>
      </c>
      <c r="L463" s="173"/>
    </row>
    <row r="464" spans="2:12" ht="15.75">
      <c r="B464" s="120" t="s">
        <v>8</v>
      </c>
      <c r="C464" s="117"/>
      <c r="D464" s="118"/>
      <c r="E464" s="119"/>
      <c r="F464" s="118"/>
      <c r="G464" s="36"/>
      <c r="H464" s="33">
        <f t="shared" si="100"/>
        <v>0</v>
      </c>
      <c r="I464" s="34">
        <f t="shared" si="98"/>
        <v>0</v>
      </c>
      <c r="J464" s="36">
        <f>D464+G464</f>
        <v>0</v>
      </c>
      <c r="L464" s="173"/>
    </row>
    <row r="465" spans="2:12" ht="15.75">
      <c r="B465" s="116" t="s">
        <v>9</v>
      </c>
      <c r="C465" s="117"/>
      <c r="D465" s="118"/>
      <c r="E465" s="119"/>
      <c r="F465" s="118"/>
      <c r="G465" s="121"/>
      <c r="H465" s="33">
        <f t="shared" si="100"/>
        <v>0</v>
      </c>
      <c r="I465" s="34">
        <f t="shared" si="98"/>
        <v>0</v>
      </c>
      <c r="J465" s="36">
        <f t="shared" ref="J465:J469" si="101">D465+G465</f>
        <v>0</v>
      </c>
      <c r="L465" s="173"/>
    </row>
    <row r="466" spans="2:12" ht="15.75">
      <c r="B466" s="116" t="s">
        <v>10</v>
      </c>
      <c r="C466" s="122"/>
      <c r="D466" s="123"/>
      <c r="E466" s="119"/>
      <c r="F466" s="118"/>
      <c r="G466" s="36"/>
      <c r="H466" s="33">
        <f t="shared" si="100"/>
        <v>0</v>
      </c>
      <c r="I466" s="34">
        <f t="shared" si="98"/>
        <v>0</v>
      </c>
      <c r="J466" s="36">
        <f t="shared" si="101"/>
        <v>0</v>
      </c>
      <c r="L466" s="173"/>
    </row>
    <row r="467" spans="2:12" ht="15.75">
      <c r="B467" s="116" t="s">
        <v>11</v>
      </c>
      <c r="C467" s="117"/>
      <c r="D467" s="118"/>
      <c r="E467" s="119"/>
      <c r="F467" s="118"/>
      <c r="G467" s="36"/>
      <c r="H467" s="33">
        <f t="shared" si="100"/>
        <v>0</v>
      </c>
      <c r="I467" s="34">
        <f t="shared" si="98"/>
        <v>0</v>
      </c>
      <c r="J467" s="36">
        <f t="shared" si="101"/>
        <v>0</v>
      </c>
      <c r="L467" s="173"/>
    </row>
    <row r="468" spans="2:12" ht="15.75">
      <c r="B468" s="116" t="s">
        <v>12</v>
      </c>
      <c r="C468" s="117"/>
      <c r="D468" s="118"/>
      <c r="E468" s="119"/>
      <c r="F468" s="118"/>
      <c r="G468" s="121"/>
      <c r="H468" s="33">
        <f t="shared" si="100"/>
        <v>0</v>
      </c>
      <c r="I468" s="34">
        <f t="shared" si="98"/>
        <v>0</v>
      </c>
      <c r="J468" s="36">
        <f t="shared" si="101"/>
        <v>0</v>
      </c>
      <c r="L468" s="173"/>
    </row>
    <row r="469" spans="2:12" ht="16.5" thickBot="1">
      <c r="B469" s="124" t="s">
        <v>13</v>
      </c>
      <c r="C469" s="117"/>
      <c r="D469" s="118"/>
      <c r="E469" s="119"/>
      <c r="F469" s="118"/>
      <c r="G469" s="46"/>
      <c r="H469" s="43">
        <f t="shared" si="100"/>
        <v>0</v>
      </c>
      <c r="I469" s="44">
        <f t="shared" si="98"/>
        <v>0</v>
      </c>
      <c r="J469" s="46">
        <f t="shared" si="101"/>
        <v>0</v>
      </c>
      <c r="L469" s="173"/>
    </row>
    <row r="470" spans="2:12" ht="15.75" thickBot="1">
      <c r="B470" s="55" t="s">
        <v>14</v>
      </c>
      <c r="C470" s="16" t="s">
        <v>24</v>
      </c>
      <c r="D470" s="94">
        <f>SUM(D458:D469)</f>
        <v>13744.74</v>
      </c>
      <c r="E470" s="18" t="s">
        <v>24</v>
      </c>
      <c r="F470" s="94">
        <f>SUM(F458:F469)</f>
        <v>2120.48</v>
      </c>
      <c r="G470" s="19">
        <f>SUM(G458:G469)</f>
        <v>0</v>
      </c>
      <c r="H470" s="16" t="s">
        <v>24</v>
      </c>
      <c r="I470" s="20">
        <f>SUM(I458:I469)</f>
        <v>2120.48</v>
      </c>
      <c r="J470" s="19">
        <f>SUM(J458:J469)</f>
        <v>13744.74</v>
      </c>
      <c r="L470" s="173"/>
    </row>
    <row r="471" spans="2:12" ht="15.75" thickBot="1"/>
    <row r="472" spans="2:12" s="107" customFormat="1" ht="60" customHeight="1" thickBot="1">
      <c r="B472" s="88" t="s">
        <v>54</v>
      </c>
      <c r="C472" s="166" t="s">
        <v>46</v>
      </c>
      <c r="D472" s="167"/>
      <c r="E472" s="167"/>
      <c r="F472" s="167"/>
      <c r="G472" s="167"/>
      <c r="H472" s="167"/>
      <c r="I472" s="167"/>
      <c r="J472" s="168"/>
      <c r="L472" s="173">
        <v>1439</v>
      </c>
    </row>
    <row r="473" spans="2:12" ht="15.75" thickBot="1">
      <c r="B473" s="108">
        <v>1</v>
      </c>
      <c r="C473" s="109">
        <v>2</v>
      </c>
      <c r="D473" s="110">
        <v>3</v>
      </c>
      <c r="E473" s="109">
        <v>4</v>
      </c>
      <c r="F473" s="110">
        <v>5</v>
      </c>
      <c r="G473" s="109">
        <v>6</v>
      </c>
      <c r="H473" s="109">
        <v>7</v>
      </c>
      <c r="I473" s="109">
        <v>8</v>
      </c>
      <c r="J473" s="111">
        <v>9</v>
      </c>
      <c r="L473" s="173"/>
    </row>
    <row r="474" spans="2:12" ht="30" customHeight="1" thickBot="1">
      <c r="B474" s="158" t="s">
        <v>1</v>
      </c>
      <c r="C474" s="160" t="s">
        <v>15</v>
      </c>
      <c r="D474" s="164" t="s">
        <v>22</v>
      </c>
      <c r="E474" s="153" t="s">
        <v>21</v>
      </c>
      <c r="F474" s="164" t="s">
        <v>20</v>
      </c>
      <c r="G474" s="145" t="s">
        <v>22</v>
      </c>
      <c r="H474" s="147" t="s">
        <v>17</v>
      </c>
      <c r="I474" s="148"/>
      <c r="J474" s="149"/>
      <c r="L474" s="173"/>
    </row>
    <row r="475" spans="2:12" ht="30.75" thickBot="1">
      <c r="B475" s="159"/>
      <c r="C475" s="161"/>
      <c r="D475" s="165"/>
      <c r="E475" s="154"/>
      <c r="F475" s="165"/>
      <c r="G475" s="146"/>
      <c r="H475" s="95" t="s">
        <v>18</v>
      </c>
      <c r="I475" s="96" t="s">
        <v>19</v>
      </c>
      <c r="J475" s="97" t="s">
        <v>23</v>
      </c>
      <c r="L475" s="173"/>
    </row>
    <row r="476" spans="2:12" ht="15.75">
      <c r="B476" s="112" t="s">
        <v>2</v>
      </c>
      <c r="C476" s="113">
        <v>23</v>
      </c>
      <c r="D476" s="114">
        <v>20189.47</v>
      </c>
      <c r="E476" s="115">
        <v>2</v>
      </c>
      <c r="F476" s="114">
        <v>865.46</v>
      </c>
      <c r="G476" s="28"/>
      <c r="H476" s="25">
        <f t="shared" ref="H476:H487" si="102">C476+E476</f>
        <v>25</v>
      </c>
      <c r="I476" s="26">
        <f>F476</f>
        <v>865.46</v>
      </c>
      <c r="J476" s="28">
        <f t="shared" ref="J476:J487" si="103">D476+G476</f>
        <v>20189.47</v>
      </c>
      <c r="L476" s="173"/>
    </row>
    <row r="477" spans="2:12" ht="15.75">
      <c r="B477" s="116" t="s">
        <v>3</v>
      </c>
      <c r="C477" s="117"/>
      <c r="D477" s="118"/>
      <c r="E477" s="119"/>
      <c r="F477" s="118"/>
      <c r="G477" s="36"/>
      <c r="H477" s="33">
        <f t="shared" si="102"/>
        <v>0</v>
      </c>
      <c r="I477" s="34">
        <f t="shared" ref="I477:I487" si="104">F477</f>
        <v>0</v>
      </c>
      <c r="J477" s="36">
        <f t="shared" si="103"/>
        <v>0</v>
      </c>
      <c r="L477" s="173"/>
    </row>
    <row r="478" spans="2:12" ht="15.75">
      <c r="B478" s="116" t="s">
        <v>4</v>
      </c>
      <c r="C478" s="117"/>
      <c r="D478" s="118"/>
      <c r="E478" s="119"/>
      <c r="F478" s="118"/>
      <c r="G478" s="36"/>
      <c r="H478" s="33">
        <f t="shared" si="102"/>
        <v>0</v>
      </c>
      <c r="I478" s="34">
        <f t="shared" si="104"/>
        <v>0</v>
      </c>
      <c r="J478" s="36">
        <f t="shared" si="103"/>
        <v>0</v>
      </c>
      <c r="L478" s="173"/>
    </row>
    <row r="479" spans="2:12" ht="15.75">
      <c r="B479" s="116" t="s">
        <v>5</v>
      </c>
      <c r="C479" s="117">
        <v>23</v>
      </c>
      <c r="D479" s="118">
        <v>20189.47</v>
      </c>
      <c r="E479" s="119">
        <v>2</v>
      </c>
      <c r="F479" s="118">
        <v>865.46</v>
      </c>
      <c r="G479" s="36"/>
      <c r="H479" s="33">
        <f t="shared" si="102"/>
        <v>25</v>
      </c>
      <c r="I479" s="34">
        <f t="shared" si="104"/>
        <v>865.46</v>
      </c>
      <c r="J479" s="36">
        <f t="shared" si="103"/>
        <v>20189.47</v>
      </c>
      <c r="L479" s="173"/>
    </row>
    <row r="480" spans="2:12" ht="15.75">
      <c r="B480" s="116" t="s">
        <v>6</v>
      </c>
      <c r="C480" s="117"/>
      <c r="D480" s="118"/>
      <c r="E480" s="119"/>
      <c r="F480" s="118"/>
      <c r="G480" s="36"/>
      <c r="H480" s="33">
        <f t="shared" si="102"/>
        <v>0</v>
      </c>
      <c r="I480" s="34">
        <f t="shared" si="104"/>
        <v>0</v>
      </c>
      <c r="J480" s="36">
        <f t="shared" si="103"/>
        <v>0</v>
      </c>
      <c r="L480" s="173"/>
    </row>
    <row r="481" spans="2:12" ht="15.75">
      <c r="B481" s="116" t="s">
        <v>7</v>
      </c>
      <c r="C481" s="117"/>
      <c r="D481" s="118"/>
      <c r="E481" s="119"/>
      <c r="F481" s="118"/>
      <c r="G481" s="36"/>
      <c r="H481" s="33">
        <f t="shared" si="102"/>
        <v>0</v>
      </c>
      <c r="I481" s="34">
        <f t="shared" si="104"/>
        <v>0</v>
      </c>
      <c r="J481" s="36">
        <f t="shared" si="103"/>
        <v>0</v>
      </c>
      <c r="L481" s="173"/>
    </row>
    <row r="482" spans="2:12" ht="15.75">
      <c r="B482" s="120" t="s">
        <v>8</v>
      </c>
      <c r="C482" s="117"/>
      <c r="D482" s="118"/>
      <c r="E482" s="119"/>
      <c r="F482" s="118"/>
      <c r="G482" s="36"/>
      <c r="H482" s="33">
        <f t="shared" si="102"/>
        <v>0</v>
      </c>
      <c r="I482" s="34">
        <f t="shared" si="104"/>
        <v>0</v>
      </c>
      <c r="J482" s="36">
        <f t="shared" si="103"/>
        <v>0</v>
      </c>
      <c r="L482" s="173"/>
    </row>
    <row r="483" spans="2:12" ht="15.75">
      <c r="B483" s="116" t="s">
        <v>9</v>
      </c>
      <c r="C483" s="117"/>
      <c r="D483" s="118"/>
      <c r="E483" s="119"/>
      <c r="F483" s="118"/>
      <c r="G483" s="121"/>
      <c r="H483" s="33">
        <f t="shared" si="102"/>
        <v>0</v>
      </c>
      <c r="I483" s="34">
        <f t="shared" si="104"/>
        <v>0</v>
      </c>
      <c r="J483" s="36">
        <f t="shared" si="103"/>
        <v>0</v>
      </c>
      <c r="L483" s="173"/>
    </row>
    <row r="484" spans="2:12" ht="15.75">
      <c r="B484" s="116" t="s">
        <v>10</v>
      </c>
      <c r="C484" s="122"/>
      <c r="D484" s="123"/>
      <c r="E484" s="119"/>
      <c r="F484" s="118"/>
      <c r="G484" s="36"/>
      <c r="H484" s="33">
        <f t="shared" si="102"/>
        <v>0</v>
      </c>
      <c r="I484" s="34">
        <f t="shared" si="104"/>
        <v>0</v>
      </c>
      <c r="J484" s="36">
        <f t="shared" si="103"/>
        <v>0</v>
      </c>
      <c r="L484" s="173"/>
    </row>
    <row r="485" spans="2:12" ht="15.75">
      <c r="B485" s="116" t="s">
        <v>11</v>
      </c>
      <c r="C485" s="117"/>
      <c r="D485" s="118"/>
      <c r="E485" s="119"/>
      <c r="F485" s="118"/>
      <c r="G485" s="36"/>
      <c r="H485" s="33">
        <f t="shared" si="102"/>
        <v>0</v>
      </c>
      <c r="I485" s="34">
        <f t="shared" si="104"/>
        <v>0</v>
      </c>
      <c r="J485" s="36">
        <f t="shared" si="103"/>
        <v>0</v>
      </c>
      <c r="L485" s="173"/>
    </row>
    <row r="486" spans="2:12" ht="15.75">
      <c r="B486" s="116" t="s">
        <v>12</v>
      </c>
      <c r="C486" s="117"/>
      <c r="D486" s="118"/>
      <c r="E486" s="119"/>
      <c r="F486" s="118"/>
      <c r="G486" s="121"/>
      <c r="H486" s="33">
        <f t="shared" si="102"/>
        <v>0</v>
      </c>
      <c r="I486" s="34">
        <f t="shared" si="104"/>
        <v>0</v>
      </c>
      <c r="J486" s="36">
        <f t="shared" si="103"/>
        <v>0</v>
      </c>
      <c r="L486" s="173"/>
    </row>
    <row r="487" spans="2:12" ht="16.5" thickBot="1">
      <c r="B487" s="124" t="s">
        <v>13</v>
      </c>
      <c r="C487" s="117"/>
      <c r="D487" s="118"/>
      <c r="E487" s="119"/>
      <c r="F487" s="118"/>
      <c r="G487" s="46"/>
      <c r="H487" s="43">
        <f t="shared" si="102"/>
        <v>0</v>
      </c>
      <c r="I487" s="44">
        <f t="shared" si="104"/>
        <v>0</v>
      </c>
      <c r="J487" s="46">
        <f t="shared" si="103"/>
        <v>0</v>
      </c>
      <c r="L487" s="173"/>
    </row>
    <row r="488" spans="2:12" ht="15.75" thickBot="1">
      <c r="B488" s="55" t="s">
        <v>14</v>
      </c>
      <c r="C488" s="16" t="s">
        <v>24</v>
      </c>
      <c r="D488" s="94">
        <f>SUM(D476:D487)</f>
        <v>40378.94</v>
      </c>
      <c r="E488" s="18" t="s">
        <v>24</v>
      </c>
      <c r="F488" s="94">
        <f>SUM(F476:F487)</f>
        <v>1730.92</v>
      </c>
      <c r="G488" s="19">
        <f>SUM(G476:G487)</f>
        <v>0</v>
      </c>
      <c r="H488" s="16" t="s">
        <v>24</v>
      </c>
      <c r="I488" s="20">
        <f>SUM(I476:I487)</f>
        <v>1730.92</v>
      </c>
      <c r="J488" s="19">
        <f>SUM(J476:J487)</f>
        <v>40378.94</v>
      </c>
      <c r="L488" s="173"/>
    </row>
    <row r="489" spans="2:12" ht="15.75" thickBot="1"/>
    <row r="490" spans="2:12" ht="57" customHeight="1" thickBot="1">
      <c r="B490" s="88" t="s">
        <v>54</v>
      </c>
      <c r="C490" s="166" t="s">
        <v>87</v>
      </c>
      <c r="D490" s="167"/>
      <c r="E490" s="167"/>
      <c r="F490" s="167"/>
      <c r="G490" s="167"/>
      <c r="H490" s="167"/>
      <c r="I490" s="167"/>
      <c r="J490" s="168"/>
    </row>
    <row r="491" spans="2:12" ht="15.75" thickBot="1">
      <c r="B491" s="108">
        <v>1</v>
      </c>
      <c r="C491" s="109">
        <v>2</v>
      </c>
      <c r="D491" s="110">
        <v>3</v>
      </c>
      <c r="E491" s="109">
        <v>4</v>
      </c>
      <c r="F491" s="110">
        <v>5</v>
      </c>
      <c r="G491" s="109">
        <v>6</v>
      </c>
      <c r="H491" s="109">
        <v>7</v>
      </c>
      <c r="I491" s="109">
        <v>8</v>
      </c>
      <c r="J491" s="111">
        <v>9</v>
      </c>
    </row>
    <row r="492" spans="2:12" ht="15.75" thickBot="1">
      <c r="B492" s="158" t="s">
        <v>1</v>
      </c>
      <c r="C492" s="160" t="s">
        <v>15</v>
      </c>
      <c r="D492" s="164" t="s">
        <v>22</v>
      </c>
      <c r="E492" s="153" t="s">
        <v>21</v>
      </c>
      <c r="F492" s="164" t="s">
        <v>20</v>
      </c>
      <c r="G492" s="145" t="s">
        <v>22</v>
      </c>
      <c r="H492" s="147" t="s">
        <v>17</v>
      </c>
      <c r="I492" s="148"/>
      <c r="J492" s="149"/>
    </row>
    <row r="493" spans="2:12" ht="30.75" thickBot="1">
      <c r="B493" s="159"/>
      <c r="C493" s="161"/>
      <c r="D493" s="165"/>
      <c r="E493" s="154"/>
      <c r="F493" s="165"/>
      <c r="G493" s="146"/>
      <c r="H493" s="95" t="s">
        <v>18</v>
      </c>
      <c r="I493" s="96" t="s">
        <v>19</v>
      </c>
      <c r="J493" s="97" t="s">
        <v>23</v>
      </c>
    </row>
    <row r="494" spans="2:12" ht="15.75">
      <c r="B494" s="112" t="s">
        <v>2</v>
      </c>
      <c r="C494" s="113"/>
      <c r="D494" s="114"/>
      <c r="E494" s="115"/>
      <c r="F494" s="114"/>
      <c r="G494" s="28"/>
      <c r="H494" s="25">
        <f t="shared" ref="H494:H505" si="105">C494+E494</f>
        <v>0</v>
      </c>
      <c r="I494" s="26">
        <f>F494</f>
        <v>0</v>
      </c>
      <c r="J494" s="28">
        <f t="shared" ref="J494:J505" si="106">D494+G494</f>
        <v>0</v>
      </c>
    </row>
    <row r="495" spans="2:12" ht="15.75">
      <c r="B495" s="116" t="s">
        <v>3</v>
      </c>
      <c r="C495" s="117">
        <v>3</v>
      </c>
      <c r="D495" s="118">
        <v>5220.1499999999996</v>
      </c>
      <c r="E495" s="119">
        <v>2</v>
      </c>
      <c r="F495" s="118">
        <v>3748</v>
      </c>
      <c r="G495" s="36"/>
      <c r="H495" s="33">
        <f t="shared" si="105"/>
        <v>5</v>
      </c>
      <c r="I495" s="34">
        <f t="shared" ref="I495:I505" si="107">F495</f>
        <v>3748</v>
      </c>
      <c r="J495" s="36">
        <f t="shared" si="106"/>
        <v>5220.1499999999996</v>
      </c>
    </row>
    <row r="496" spans="2:12" ht="15.75">
      <c r="B496" s="116" t="s">
        <v>4</v>
      </c>
      <c r="C496" s="117">
        <v>3</v>
      </c>
      <c r="D496" s="118">
        <v>2610</v>
      </c>
      <c r="E496" s="119"/>
      <c r="F496" s="118">
        <v>1874</v>
      </c>
      <c r="G496" s="36"/>
      <c r="H496" s="33">
        <f t="shared" si="105"/>
        <v>3</v>
      </c>
      <c r="I496" s="34">
        <f t="shared" si="107"/>
        <v>1874</v>
      </c>
      <c r="J496" s="36">
        <f t="shared" si="106"/>
        <v>2610</v>
      </c>
    </row>
    <row r="497" spans="2:10" ht="15.75">
      <c r="B497" s="116" t="s">
        <v>5</v>
      </c>
      <c r="C497" s="117">
        <v>3</v>
      </c>
      <c r="D497" s="118">
        <v>2624.31</v>
      </c>
      <c r="E497" s="119">
        <v>1</v>
      </c>
      <c r="F497" s="118">
        <v>1884.12</v>
      </c>
      <c r="G497" s="36"/>
      <c r="H497" s="33">
        <f t="shared" si="105"/>
        <v>4</v>
      </c>
      <c r="I497" s="34">
        <f t="shared" si="107"/>
        <v>1884.12</v>
      </c>
      <c r="J497" s="36">
        <f t="shared" si="106"/>
        <v>2624.31</v>
      </c>
    </row>
    <row r="498" spans="2:10" ht="15.75">
      <c r="B498" s="116" t="s">
        <v>6</v>
      </c>
      <c r="C498" s="117">
        <v>3</v>
      </c>
      <c r="D498" s="118">
        <v>2624.31</v>
      </c>
      <c r="E498" s="119">
        <v>1</v>
      </c>
      <c r="F498" s="118">
        <v>1884.12</v>
      </c>
      <c r="G498" s="36"/>
      <c r="H498" s="33">
        <f t="shared" si="105"/>
        <v>4</v>
      </c>
      <c r="I498" s="34">
        <f t="shared" si="107"/>
        <v>1884.12</v>
      </c>
      <c r="J498" s="36">
        <f t="shared" si="106"/>
        <v>2624.31</v>
      </c>
    </row>
    <row r="499" spans="2:10" ht="15.75">
      <c r="B499" s="116" t="s">
        <v>7</v>
      </c>
      <c r="C499" s="117"/>
      <c r="D499" s="118"/>
      <c r="E499" s="119"/>
      <c r="F499" s="118"/>
      <c r="G499" s="36"/>
      <c r="H499" s="33">
        <f t="shared" si="105"/>
        <v>0</v>
      </c>
      <c r="I499" s="34">
        <f t="shared" si="107"/>
        <v>0</v>
      </c>
      <c r="J499" s="36">
        <f t="shared" si="106"/>
        <v>0</v>
      </c>
    </row>
    <row r="500" spans="2:10" ht="15.75">
      <c r="B500" s="120" t="s">
        <v>8</v>
      </c>
      <c r="C500" s="117"/>
      <c r="D500" s="118"/>
      <c r="E500" s="119"/>
      <c r="F500" s="118"/>
      <c r="G500" s="36"/>
      <c r="H500" s="33">
        <f t="shared" si="105"/>
        <v>0</v>
      </c>
      <c r="I500" s="34">
        <f t="shared" si="107"/>
        <v>0</v>
      </c>
      <c r="J500" s="36">
        <f t="shared" si="106"/>
        <v>0</v>
      </c>
    </row>
    <row r="501" spans="2:10" ht="15.75">
      <c r="B501" s="116" t="s">
        <v>9</v>
      </c>
      <c r="C501" s="117"/>
      <c r="D501" s="118"/>
      <c r="E501" s="119"/>
      <c r="F501" s="118"/>
      <c r="G501" s="121"/>
      <c r="H501" s="33">
        <f t="shared" si="105"/>
        <v>0</v>
      </c>
      <c r="I501" s="34">
        <f t="shared" si="107"/>
        <v>0</v>
      </c>
      <c r="J501" s="36">
        <f t="shared" si="106"/>
        <v>0</v>
      </c>
    </row>
    <row r="502" spans="2:10" ht="15.75">
      <c r="B502" s="116" t="s">
        <v>10</v>
      </c>
      <c r="C502" s="122"/>
      <c r="D502" s="123"/>
      <c r="E502" s="119"/>
      <c r="F502" s="118"/>
      <c r="G502" s="36"/>
      <c r="H502" s="33">
        <f t="shared" si="105"/>
        <v>0</v>
      </c>
      <c r="I502" s="34">
        <f t="shared" si="107"/>
        <v>0</v>
      </c>
      <c r="J502" s="36">
        <f t="shared" si="106"/>
        <v>0</v>
      </c>
    </row>
    <row r="503" spans="2:10" ht="15.75">
      <c r="B503" s="116" t="s">
        <v>11</v>
      </c>
      <c r="C503" s="117"/>
      <c r="D503" s="118"/>
      <c r="E503" s="119"/>
      <c r="F503" s="118"/>
      <c r="G503" s="36"/>
      <c r="H503" s="33">
        <f t="shared" si="105"/>
        <v>0</v>
      </c>
      <c r="I503" s="34">
        <f t="shared" si="107"/>
        <v>0</v>
      </c>
      <c r="J503" s="36">
        <f t="shared" si="106"/>
        <v>0</v>
      </c>
    </row>
    <row r="504" spans="2:10" ht="15.75">
      <c r="B504" s="116" t="s">
        <v>12</v>
      </c>
      <c r="C504" s="117"/>
      <c r="D504" s="118"/>
      <c r="E504" s="119"/>
      <c r="F504" s="118"/>
      <c r="G504" s="121"/>
      <c r="H504" s="33">
        <f t="shared" si="105"/>
        <v>0</v>
      </c>
      <c r="I504" s="34">
        <f t="shared" si="107"/>
        <v>0</v>
      </c>
      <c r="J504" s="36">
        <f t="shared" si="106"/>
        <v>0</v>
      </c>
    </row>
    <row r="505" spans="2:10" ht="16.5" thickBot="1">
      <c r="B505" s="124" t="s">
        <v>13</v>
      </c>
      <c r="C505" s="117"/>
      <c r="D505" s="118"/>
      <c r="E505" s="119"/>
      <c r="F505" s="118"/>
      <c r="G505" s="46"/>
      <c r="H505" s="43">
        <f t="shared" si="105"/>
        <v>0</v>
      </c>
      <c r="I505" s="44">
        <f t="shared" si="107"/>
        <v>0</v>
      </c>
      <c r="J505" s="46">
        <f t="shared" si="106"/>
        <v>0</v>
      </c>
    </row>
    <row r="506" spans="2:10" ht="15.75" thickBot="1">
      <c r="B506" s="55" t="s">
        <v>14</v>
      </c>
      <c r="C506" s="16" t="s">
        <v>24</v>
      </c>
      <c r="D506" s="94">
        <f>SUM(D494:D505)</f>
        <v>13078.769999999999</v>
      </c>
      <c r="E506" s="18" t="s">
        <v>24</v>
      </c>
      <c r="F506" s="94">
        <f>SUM(F494:F505)</f>
        <v>9390.24</v>
      </c>
      <c r="G506" s="19">
        <f>SUM(G494:G505)</f>
        <v>0</v>
      </c>
      <c r="H506" s="16" t="s">
        <v>24</v>
      </c>
      <c r="I506" s="20">
        <f>SUM(I494:I505)</f>
        <v>9390.24</v>
      </c>
      <c r="J506" s="19">
        <f>SUM(J494:J505)</f>
        <v>13078.769999999999</v>
      </c>
    </row>
    <row r="507" spans="2:10" ht="15.75" thickBot="1"/>
    <row r="508" spans="2:10" ht="62.25" customHeight="1" thickBot="1">
      <c r="B508" s="88" t="s">
        <v>54</v>
      </c>
      <c r="C508" s="166" t="s">
        <v>88</v>
      </c>
      <c r="D508" s="167"/>
      <c r="E508" s="167"/>
      <c r="F508" s="167"/>
      <c r="G508" s="167"/>
      <c r="H508" s="167"/>
      <c r="I508" s="167"/>
      <c r="J508" s="168"/>
    </row>
    <row r="509" spans="2:10" ht="15.75" thickBot="1">
      <c r="B509" s="108">
        <v>1</v>
      </c>
      <c r="C509" s="109">
        <v>2</v>
      </c>
      <c r="D509" s="110">
        <v>3</v>
      </c>
      <c r="E509" s="109">
        <v>4</v>
      </c>
      <c r="F509" s="110">
        <v>5</v>
      </c>
      <c r="G509" s="109">
        <v>6</v>
      </c>
      <c r="H509" s="109">
        <v>7</v>
      </c>
      <c r="I509" s="109">
        <v>8</v>
      </c>
      <c r="J509" s="111">
        <v>9</v>
      </c>
    </row>
    <row r="510" spans="2:10" ht="15.75" thickBot="1">
      <c r="B510" s="158" t="s">
        <v>1</v>
      </c>
      <c r="C510" s="160" t="s">
        <v>15</v>
      </c>
      <c r="D510" s="164" t="s">
        <v>22</v>
      </c>
      <c r="E510" s="153" t="s">
        <v>21</v>
      </c>
      <c r="F510" s="164" t="s">
        <v>20</v>
      </c>
      <c r="G510" s="145" t="s">
        <v>22</v>
      </c>
      <c r="H510" s="147" t="s">
        <v>17</v>
      </c>
      <c r="I510" s="148"/>
      <c r="J510" s="149"/>
    </row>
    <row r="511" spans="2:10" ht="30.75" thickBot="1">
      <c r="B511" s="159"/>
      <c r="C511" s="161"/>
      <c r="D511" s="165"/>
      <c r="E511" s="154"/>
      <c r="F511" s="165"/>
      <c r="G511" s="146"/>
      <c r="H511" s="95" t="s">
        <v>18</v>
      </c>
      <c r="I511" s="96" t="s">
        <v>19</v>
      </c>
      <c r="J511" s="97" t="s">
        <v>23</v>
      </c>
    </row>
    <row r="512" spans="2:10" ht="15.75">
      <c r="B512" s="112" t="s">
        <v>2</v>
      </c>
      <c r="C512" s="113"/>
      <c r="D512" s="114"/>
      <c r="E512" s="115"/>
      <c r="F512" s="114"/>
      <c r="G512" s="28"/>
      <c r="H512" s="25">
        <f t="shared" ref="H512:H523" si="108">C512+E512</f>
        <v>0</v>
      </c>
      <c r="I512" s="26">
        <f>F512</f>
        <v>0</v>
      </c>
      <c r="J512" s="28">
        <f t="shared" ref="J512:J523" si="109">D512+G512</f>
        <v>0</v>
      </c>
    </row>
    <row r="513" spans="2:10" ht="15.75">
      <c r="B513" s="116" t="s">
        <v>3</v>
      </c>
      <c r="C513" s="117">
        <v>15</v>
      </c>
      <c r="D513" s="118">
        <f>2660+35643</f>
        <v>38303</v>
      </c>
      <c r="E513" s="119">
        <v>5</v>
      </c>
      <c r="F513" s="118">
        <v>8644.68</v>
      </c>
      <c r="G513" s="36"/>
      <c r="H513" s="33">
        <f t="shared" si="108"/>
        <v>20</v>
      </c>
      <c r="I513" s="34">
        <f t="shared" ref="I513:I523" si="110">F513</f>
        <v>8644.68</v>
      </c>
      <c r="J513" s="36">
        <f t="shared" si="109"/>
        <v>38303</v>
      </c>
    </row>
    <row r="514" spans="2:10" ht="15.75">
      <c r="B514" s="116" t="s">
        <v>4</v>
      </c>
      <c r="C514" s="117"/>
      <c r="D514" s="118"/>
      <c r="E514" s="119"/>
      <c r="F514" s="118"/>
      <c r="G514" s="36"/>
      <c r="H514" s="33">
        <f t="shared" si="108"/>
        <v>0</v>
      </c>
      <c r="I514" s="34">
        <f t="shared" si="110"/>
        <v>0</v>
      </c>
      <c r="J514" s="36">
        <f t="shared" si="109"/>
        <v>0</v>
      </c>
    </row>
    <row r="515" spans="2:10" ht="15.75">
      <c r="B515" s="116" t="s">
        <v>5</v>
      </c>
      <c r="C515" s="117">
        <v>15</v>
      </c>
      <c r="D515" s="118">
        <v>38303</v>
      </c>
      <c r="E515" s="119">
        <v>5</v>
      </c>
      <c r="F515" s="118">
        <v>8644.68</v>
      </c>
      <c r="G515" s="36"/>
      <c r="H515" s="33">
        <f t="shared" si="108"/>
        <v>20</v>
      </c>
      <c r="I515" s="34">
        <f t="shared" si="110"/>
        <v>8644.68</v>
      </c>
      <c r="J515" s="36">
        <f t="shared" si="109"/>
        <v>38303</v>
      </c>
    </row>
    <row r="516" spans="2:10" ht="15.75">
      <c r="B516" s="116" t="s">
        <v>6</v>
      </c>
      <c r="C516" s="117"/>
      <c r="D516" s="118"/>
      <c r="E516" s="119"/>
      <c r="F516" s="118"/>
      <c r="G516" s="36"/>
      <c r="H516" s="33">
        <f t="shared" si="108"/>
        <v>0</v>
      </c>
      <c r="I516" s="34">
        <f t="shared" si="110"/>
        <v>0</v>
      </c>
      <c r="J516" s="36">
        <f t="shared" si="109"/>
        <v>0</v>
      </c>
    </row>
    <row r="517" spans="2:10" ht="15.75">
      <c r="B517" s="116" t="s">
        <v>7</v>
      </c>
      <c r="C517" s="117"/>
      <c r="D517" s="118"/>
      <c r="E517" s="119"/>
      <c r="F517" s="118"/>
      <c r="G517" s="36"/>
      <c r="H517" s="33">
        <f t="shared" si="108"/>
        <v>0</v>
      </c>
      <c r="I517" s="34">
        <f t="shared" si="110"/>
        <v>0</v>
      </c>
      <c r="J517" s="36">
        <f t="shared" si="109"/>
        <v>0</v>
      </c>
    </row>
    <row r="518" spans="2:10" ht="15.75">
      <c r="B518" s="120" t="s">
        <v>8</v>
      </c>
      <c r="C518" s="117"/>
      <c r="D518" s="118"/>
      <c r="E518" s="119"/>
      <c r="F518" s="118"/>
      <c r="G518" s="36"/>
      <c r="H518" s="33">
        <f t="shared" si="108"/>
        <v>0</v>
      </c>
      <c r="I518" s="34">
        <f t="shared" si="110"/>
        <v>0</v>
      </c>
      <c r="J518" s="36">
        <f t="shared" si="109"/>
        <v>0</v>
      </c>
    </row>
    <row r="519" spans="2:10" ht="15.75">
      <c r="B519" s="116" t="s">
        <v>9</v>
      </c>
      <c r="C519" s="117"/>
      <c r="D519" s="118"/>
      <c r="E519" s="119"/>
      <c r="F519" s="118"/>
      <c r="G519" s="121"/>
      <c r="H519" s="33">
        <f t="shared" si="108"/>
        <v>0</v>
      </c>
      <c r="I519" s="34">
        <f t="shared" si="110"/>
        <v>0</v>
      </c>
      <c r="J519" s="36">
        <f t="shared" si="109"/>
        <v>0</v>
      </c>
    </row>
    <row r="520" spans="2:10" ht="15.75">
      <c r="B520" s="116" t="s">
        <v>10</v>
      </c>
      <c r="C520" s="122"/>
      <c r="D520" s="123"/>
      <c r="E520" s="119"/>
      <c r="F520" s="118"/>
      <c r="G520" s="36"/>
      <c r="H520" s="33">
        <f t="shared" si="108"/>
        <v>0</v>
      </c>
      <c r="I520" s="34">
        <f t="shared" si="110"/>
        <v>0</v>
      </c>
      <c r="J520" s="36">
        <f t="shared" si="109"/>
        <v>0</v>
      </c>
    </row>
    <row r="521" spans="2:10" ht="15.75">
      <c r="B521" s="116" t="s">
        <v>11</v>
      </c>
      <c r="C521" s="117"/>
      <c r="D521" s="118"/>
      <c r="E521" s="119"/>
      <c r="F521" s="118"/>
      <c r="G521" s="36"/>
      <c r="H521" s="33">
        <f t="shared" si="108"/>
        <v>0</v>
      </c>
      <c r="I521" s="34">
        <f t="shared" si="110"/>
        <v>0</v>
      </c>
      <c r="J521" s="36">
        <f t="shared" si="109"/>
        <v>0</v>
      </c>
    </row>
    <row r="522" spans="2:10" ht="15.75">
      <c r="B522" s="116" t="s">
        <v>12</v>
      </c>
      <c r="C522" s="117"/>
      <c r="D522" s="118"/>
      <c r="E522" s="119"/>
      <c r="F522" s="118"/>
      <c r="G522" s="121"/>
      <c r="H522" s="33">
        <f t="shared" si="108"/>
        <v>0</v>
      </c>
      <c r="I522" s="34">
        <f t="shared" si="110"/>
        <v>0</v>
      </c>
      <c r="J522" s="36">
        <f t="shared" si="109"/>
        <v>0</v>
      </c>
    </row>
    <row r="523" spans="2:10" ht="16.5" thickBot="1">
      <c r="B523" s="124" t="s">
        <v>13</v>
      </c>
      <c r="C523" s="117"/>
      <c r="D523" s="118"/>
      <c r="E523" s="119"/>
      <c r="F523" s="118"/>
      <c r="G523" s="46"/>
      <c r="H523" s="43">
        <f t="shared" si="108"/>
        <v>0</v>
      </c>
      <c r="I523" s="44">
        <f t="shared" si="110"/>
        <v>0</v>
      </c>
      <c r="J523" s="46">
        <f t="shared" si="109"/>
        <v>0</v>
      </c>
    </row>
    <row r="524" spans="2:10" ht="15.75" thickBot="1">
      <c r="B524" s="55" t="s">
        <v>14</v>
      </c>
      <c r="C524" s="16" t="s">
        <v>24</v>
      </c>
      <c r="D524" s="94">
        <f>SUM(D512:D523)</f>
        <v>76606</v>
      </c>
      <c r="E524" s="18" t="s">
        <v>24</v>
      </c>
      <c r="F524" s="94">
        <f>SUM(F512:F523)</f>
        <v>17289.36</v>
      </c>
      <c r="G524" s="19">
        <f>SUM(G512:G523)</f>
        <v>0</v>
      </c>
      <c r="H524" s="16" t="s">
        <v>24</v>
      </c>
      <c r="I524" s="20">
        <f>SUM(I512:I523)</f>
        <v>17289.36</v>
      </c>
      <c r="J524" s="19">
        <f>SUM(J512:J523)</f>
        <v>76606</v>
      </c>
    </row>
    <row r="525" spans="2:10" ht="15.75" thickBot="1"/>
    <row r="526" spans="2:10" ht="55.5" customHeight="1" thickBot="1">
      <c r="B526" s="88" t="s">
        <v>54</v>
      </c>
      <c r="C526" s="166" t="s">
        <v>89</v>
      </c>
      <c r="D526" s="167"/>
      <c r="E526" s="167"/>
      <c r="F526" s="167"/>
      <c r="G526" s="167"/>
      <c r="H526" s="167"/>
      <c r="I526" s="167"/>
      <c r="J526" s="168"/>
    </row>
    <row r="527" spans="2:10" ht="15.75" thickBot="1">
      <c r="B527" s="108">
        <v>1</v>
      </c>
      <c r="C527" s="109">
        <v>2</v>
      </c>
      <c r="D527" s="110">
        <v>3</v>
      </c>
      <c r="E527" s="109">
        <v>4</v>
      </c>
      <c r="F527" s="110">
        <v>5</v>
      </c>
      <c r="G527" s="109">
        <v>6</v>
      </c>
      <c r="H527" s="109">
        <v>7</v>
      </c>
      <c r="I527" s="109">
        <v>8</v>
      </c>
      <c r="J527" s="111">
        <v>9</v>
      </c>
    </row>
    <row r="528" spans="2:10" ht="15.75" thickBot="1">
      <c r="B528" s="158" t="s">
        <v>1</v>
      </c>
      <c r="C528" s="160" t="s">
        <v>15</v>
      </c>
      <c r="D528" s="164" t="s">
        <v>22</v>
      </c>
      <c r="E528" s="153" t="s">
        <v>21</v>
      </c>
      <c r="F528" s="164" t="s">
        <v>20</v>
      </c>
      <c r="G528" s="145" t="s">
        <v>22</v>
      </c>
      <c r="H528" s="147" t="s">
        <v>17</v>
      </c>
      <c r="I528" s="148"/>
      <c r="J528" s="149"/>
    </row>
    <row r="529" spans="2:10" ht="30.75" thickBot="1">
      <c r="B529" s="159"/>
      <c r="C529" s="161"/>
      <c r="D529" s="165"/>
      <c r="E529" s="154"/>
      <c r="F529" s="165"/>
      <c r="G529" s="146"/>
      <c r="H529" s="95" t="s">
        <v>18</v>
      </c>
      <c r="I529" s="96" t="s">
        <v>19</v>
      </c>
      <c r="J529" s="97" t="s">
        <v>23</v>
      </c>
    </row>
    <row r="530" spans="2:10" ht="15.75">
      <c r="B530" s="112" t="s">
        <v>2</v>
      </c>
      <c r="C530" s="113"/>
      <c r="D530" s="114"/>
      <c r="E530" s="115"/>
      <c r="F530" s="114"/>
      <c r="G530" s="28"/>
      <c r="H530" s="25">
        <f t="shared" ref="H530:H541" si="111">C530+E530</f>
        <v>0</v>
      </c>
      <c r="I530" s="26">
        <f>F530</f>
        <v>0</v>
      </c>
      <c r="J530" s="28">
        <f t="shared" ref="J530:J541" si="112">D530+G530</f>
        <v>0</v>
      </c>
    </row>
    <row r="531" spans="2:10" ht="15.75">
      <c r="B531" s="116" t="s">
        <v>3</v>
      </c>
      <c r="C531" s="117">
        <v>18</v>
      </c>
      <c r="D531" s="118">
        <v>27027.59</v>
      </c>
      <c r="E531" s="119">
        <v>2</v>
      </c>
      <c r="F531" s="118">
        <v>2915.66</v>
      </c>
      <c r="G531" s="36"/>
      <c r="H531" s="33">
        <f t="shared" si="111"/>
        <v>20</v>
      </c>
      <c r="I531" s="34">
        <f t="shared" ref="I531:I541" si="113">F531</f>
        <v>2915.66</v>
      </c>
      <c r="J531" s="36">
        <f t="shared" si="112"/>
        <v>27027.59</v>
      </c>
    </row>
    <row r="532" spans="2:10" ht="15.75">
      <c r="B532" s="116" t="s">
        <v>4</v>
      </c>
      <c r="C532" s="117">
        <v>18</v>
      </c>
      <c r="D532" s="118">
        <v>16964</v>
      </c>
      <c r="E532" s="119">
        <v>3</v>
      </c>
      <c r="F532" s="118">
        <v>1591</v>
      </c>
      <c r="G532" s="36"/>
      <c r="H532" s="33">
        <f t="shared" si="111"/>
        <v>21</v>
      </c>
      <c r="I532" s="34">
        <f t="shared" si="113"/>
        <v>1591</v>
      </c>
      <c r="J532" s="36">
        <f t="shared" si="112"/>
        <v>16964</v>
      </c>
    </row>
    <row r="533" spans="2:10" ht="15.75">
      <c r="B533" s="116" t="s">
        <v>5</v>
      </c>
      <c r="C533" s="117">
        <v>18</v>
      </c>
      <c r="D533" s="118">
        <v>16818.63</v>
      </c>
      <c r="E533" s="119">
        <v>2</v>
      </c>
      <c r="F533" s="118">
        <v>1617.19</v>
      </c>
      <c r="G533" s="36"/>
      <c r="H533" s="33">
        <f t="shared" si="111"/>
        <v>20</v>
      </c>
      <c r="I533" s="34">
        <f t="shared" si="113"/>
        <v>1617.19</v>
      </c>
      <c r="J533" s="36">
        <f t="shared" si="112"/>
        <v>16818.63</v>
      </c>
    </row>
    <row r="534" spans="2:10" ht="15.75">
      <c r="B534" s="116" t="s">
        <v>6</v>
      </c>
      <c r="C534" s="117">
        <v>18</v>
      </c>
      <c r="D534" s="118">
        <v>16818.63</v>
      </c>
      <c r="E534" s="119">
        <v>2</v>
      </c>
      <c r="F534" s="118">
        <v>1617.19</v>
      </c>
      <c r="G534" s="36"/>
      <c r="H534" s="33">
        <f t="shared" si="111"/>
        <v>20</v>
      </c>
      <c r="I534" s="34">
        <f t="shared" si="113"/>
        <v>1617.19</v>
      </c>
      <c r="J534" s="36">
        <f t="shared" si="112"/>
        <v>16818.63</v>
      </c>
    </row>
    <row r="535" spans="2:10" ht="15.75">
      <c r="B535" s="116" t="s">
        <v>7</v>
      </c>
      <c r="C535" s="117"/>
      <c r="D535" s="118"/>
      <c r="E535" s="119"/>
      <c r="F535" s="118"/>
      <c r="G535" s="36"/>
      <c r="H535" s="33">
        <f t="shared" si="111"/>
        <v>0</v>
      </c>
      <c r="I535" s="34">
        <f t="shared" si="113"/>
        <v>0</v>
      </c>
      <c r="J535" s="36">
        <f t="shared" si="112"/>
        <v>0</v>
      </c>
    </row>
    <row r="536" spans="2:10" ht="15.75">
      <c r="B536" s="120" t="s">
        <v>8</v>
      </c>
      <c r="C536" s="117"/>
      <c r="D536" s="118"/>
      <c r="E536" s="119"/>
      <c r="F536" s="118"/>
      <c r="G536" s="36"/>
      <c r="H536" s="33">
        <f t="shared" si="111"/>
        <v>0</v>
      </c>
      <c r="I536" s="34">
        <f t="shared" si="113"/>
        <v>0</v>
      </c>
      <c r="J536" s="36">
        <f t="shared" si="112"/>
        <v>0</v>
      </c>
    </row>
    <row r="537" spans="2:10" ht="15.75">
      <c r="B537" s="116" t="s">
        <v>9</v>
      </c>
      <c r="C537" s="117"/>
      <c r="D537" s="118"/>
      <c r="E537" s="119"/>
      <c r="F537" s="118"/>
      <c r="G537" s="121"/>
      <c r="H537" s="33">
        <f t="shared" si="111"/>
        <v>0</v>
      </c>
      <c r="I537" s="34">
        <f t="shared" si="113"/>
        <v>0</v>
      </c>
      <c r="J537" s="36">
        <f t="shared" si="112"/>
        <v>0</v>
      </c>
    </row>
    <row r="538" spans="2:10" ht="15.75">
      <c r="B538" s="116" t="s">
        <v>10</v>
      </c>
      <c r="C538" s="122"/>
      <c r="D538" s="123"/>
      <c r="E538" s="119"/>
      <c r="F538" s="118"/>
      <c r="G538" s="36"/>
      <c r="H538" s="33">
        <f t="shared" si="111"/>
        <v>0</v>
      </c>
      <c r="I538" s="34">
        <f t="shared" si="113"/>
        <v>0</v>
      </c>
      <c r="J538" s="36">
        <f t="shared" si="112"/>
        <v>0</v>
      </c>
    </row>
    <row r="539" spans="2:10" ht="15.75">
      <c r="B539" s="116" t="s">
        <v>11</v>
      </c>
      <c r="C539" s="117"/>
      <c r="D539" s="118"/>
      <c r="E539" s="119"/>
      <c r="F539" s="118"/>
      <c r="G539" s="36"/>
      <c r="H539" s="33">
        <f t="shared" si="111"/>
        <v>0</v>
      </c>
      <c r="I539" s="34">
        <f t="shared" si="113"/>
        <v>0</v>
      </c>
      <c r="J539" s="36">
        <f t="shared" si="112"/>
        <v>0</v>
      </c>
    </row>
    <row r="540" spans="2:10" ht="15.75">
      <c r="B540" s="116" t="s">
        <v>12</v>
      </c>
      <c r="C540" s="117"/>
      <c r="D540" s="118"/>
      <c r="E540" s="119"/>
      <c r="F540" s="118"/>
      <c r="G540" s="121"/>
      <c r="H540" s="33">
        <f t="shared" si="111"/>
        <v>0</v>
      </c>
      <c r="I540" s="34">
        <f t="shared" si="113"/>
        <v>0</v>
      </c>
      <c r="J540" s="36">
        <f t="shared" si="112"/>
        <v>0</v>
      </c>
    </row>
    <row r="541" spans="2:10" ht="16.5" thickBot="1">
      <c r="B541" s="124" t="s">
        <v>13</v>
      </c>
      <c r="C541" s="117"/>
      <c r="D541" s="118"/>
      <c r="E541" s="119"/>
      <c r="F541" s="118"/>
      <c r="G541" s="46"/>
      <c r="H541" s="43">
        <f t="shared" si="111"/>
        <v>0</v>
      </c>
      <c r="I541" s="44">
        <f t="shared" si="113"/>
        <v>0</v>
      </c>
      <c r="J541" s="46">
        <f t="shared" si="112"/>
        <v>0</v>
      </c>
    </row>
    <row r="542" spans="2:10" ht="15.75" thickBot="1">
      <c r="B542" s="55" t="s">
        <v>14</v>
      </c>
      <c r="C542" s="16" t="s">
        <v>24</v>
      </c>
      <c r="D542" s="94">
        <f>SUM(D530:D541)</f>
        <v>77628.850000000006</v>
      </c>
      <c r="E542" s="18" t="s">
        <v>24</v>
      </c>
      <c r="F542" s="94">
        <f>SUM(F530:F541)</f>
        <v>7741.0400000000009</v>
      </c>
      <c r="G542" s="19">
        <f>SUM(G530:G541)</f>
        <v>0</v>
      </c>
      <c r="H542" s="16" t="s">
        <v>24</v>
      </c>
      <c r="I542" s="20">
        <f>SUM(I530:I541)</f>
        <v>7741.0400000000009</v>
      </c>
      <c r="J542" s="19">
        <f>SUM(J530:J541)</f>
        <v>77628.850000000006</v>
      </c>
    </row>
    <row r="543" spans="2:10" ht="15.75" thickBot="1"/>
    <row r="544" spans="2:10" ht="69.75" customHeight="1" thickBot="1">
      <c r="B544" s="88" t="s">
        <v>54</v>
      </c>
      <c r="C544" s="166" t="s">
        <v>90</v>
      </c>
      <c r="D544" s="167"/>
      <c r="E544" s="167"/>
      <c r="F544" s="167"/>
      <c r="G544" s="167"/>
      <c r="H544" s="167"/>
      <c r="I544" s="167"/>
      <c r="J544" s="168"/>
    </row>
    <row r="545" spans="2:10" ht="15.75" thickBot="1">
      <c r="B545" s="108">
        <v>1</v>
      </c>
      <c r="C545" s="109">
        <v>2</v>
      </c>
      <c r="D545" s="110">
        <v>3</v>
      </c>
      <c r="E545" s="109">
        <v>4</v>
      </c>
      <c r="F545" s="110">
        <v>5</v>
      </c>
      <c r="G545" s="109">
        <v>6</v>
      </c>
      <c r="H545" s="109">
        <v>7</v>
      </c>
      <c r="I545" s="109">
        <v>8</v>
      </c>
      <c r="J545" s="111">
        <v>9</v>
      </c>
    </row>
    <row r="546" spans="2:10" ht="15.75" thickBot="1">
      <c r="B546" s="158" t="s">
        <v>1</v>
      </c>
      <c r="C546" s="160" t="s">
        <v>15</v>
      </c>
      <c r="D546" s="164" t="s">
        <v>22</v>
      </c>
      <c r="E546" s="153" t="s">
        <v>21</v>
      </c>
      <c r="F546" s="164" t="s">
        <v>20</v>
      </c>
      <c r="G546" s="145" t="s">
        <v>22</v>
      </c>
      <c r="H546" s="147" t="s">
        <v>17</v>
      </c>
      <c r="I546" s="148"/>
      <c r="J546" s="149"/>
    </row>
    <row r="547" spans="2:10" ht="30.75" thickBot="1">
      <c r="B547" s="159"/>
      <c r="C547" s="161"/>
      <c r="D547" s="165"/>
      <c r="E547" s="154"/>
      <c r="F547" s="165"/>
      <c r="G547" s="146"/>
      <c r="H547" s="95" t="s">
        <v>18</v>
      </c>
      <c r="I547" s="96" t="s">
        <v>19</v>
      </c>
      <c r="J547" s="97" t="s">
        <v>23</v>
      </c>
    </row>
    <row r="548" spans="2:10" ht="15.75">
      <c r="B548" s="112" t="s">
        <v>2</v>
      </c>
      <c r="C548" s="113"/>
      <c r="D548" s="114"/>
      <c r="E548" s="115"/>
      <c r="F548" s="114"/>
      <c r="G548" s="28"/>
      <c r="H548" s="25">
        <f t="shared" ref="H548:H559" si="114">C548+E548</f>
        <v>0</v>
      </c>
      <c r="I548" s="26">
        <f>F548</f>
        <v>0</v>
      </c>
      <c r="J548" s="28">
        <f t="shared" ref="J548:J559" si="115">D548+G548</f>
        <v>0</v>
      </c>
    </row>
    <row r="549" spans="2:10" ht="15.75">
      <c r="B549" s="116" t="s">
        <v>3</v>
      </c>
      <c r="C549" s="117">
        <v>3</v>
      </c>
      <c r="D549" s="118">
        <v>3604</v>
      </c>
      <c r="E549" s="119">
        <v>1</v>
      </c>
      <c r="F549" s="118">
        <v>158.44</v>
      </c>
      <c r="G549" s="36"/>
      <c r="H549" s="33">
        <f t="shared" si="114"/>
        <v>4</v>
      </c>
      <c r="I549" s="34">
        <f t="shared" ref="I549:I559" si="116">F549</f>
        <v>158.44</v>
      </c>
      <c r="J549" s="36">
        <f t="shared" si="115"/>
        <v>3604</v>
      </c>
    </row>
    <row r="550" spans="2:10" ht="15.75">
      <c r="B550" s="116" t="s">
        <v>4</v>
      </c>
      <c r="C550" s="117"/>
      <c r="D550" s="118"/>
      <c r="E550" s="119"/>
      <c r="F550" s="118"/>
      <c r="G550" s="36"/>
      <c r="H550" s="33">
        <f t="shared" si="114"/>
        <v>0</v>
      </c>
      <c r="I550" s="34">
        <f t="shared" si="116"/>
        <v>0</v>
      </c>
      <c r="J550" s="36">
        <f t="shared" si="115"/>
        <v>0</v>
      </c>
    </row>
    <row r="551" spans="2:10" ht="15.75">
      <c r="B551" s="116" t="s">
        <v>5</v>
      </c>
      <c r="C551" s="117">
        <v>3</v>
      </c>
      <c r="D551" s="118">
        <v>3604</v>
      </c>
      <c r="E551" s="119">
        <v>1</v>
      </c>
      <c r="F551" s="118">
        <v>158.44</v>
      </c>
      <c r="G551" s="36"/>
      <c r="H551" s="33">
        <f t="shared" si="114"/>
        <v>4</v>
      </c>
      <c r="I551" s="34">
        <f t="shared" si="116"/>
        <v>158.44</v>
      </c>
      <c r="J551" s="36">
        <f t="shared" si="115"/>
        <v>3604</v>
      </c>
    </row>
    <row r="552" spans="2:10" ht="15.75">
      <c r="B552" s="116" t="s">
        <v>6</v>
      </c>
      <c r="C552" s="117"/>
      <c r="D552" s="118"/>
      <c r="E552" s="119"/>
      <c r="F552" s="118"/>
      <c r="G552" s="36"/>
      <c r="H552" s="33">
        <f t="shared" si="114"/>
        <v>0</v>
      </c>
      <c r="I552" s="34">
        <f t="shared" si="116"/>
        <v>0</v>
      </c>
      <c r="J552" s="36">
        <f t="shared" si="115"/>
        <v>0</v>
      </c>
    </row>
    <row r="553" spans="2:10" ht="15.75">
      <c r="B553" s="116" t="s">
        <v>7</v>
      </c>
      <c r="C553" s="117"/>
      <c r="D553" s="118"/>
      <c r="E553" s="119"/>
      <c r="F553" s="118"/>
      <c r="G553" s="36"/>
      <c r="H553" s="33">
        <f t="shared" si="114"/>
        <v>0</v>
      </c>
      <c r="I553" s="34">
        <f t="shared" si="116"/>
        <v>0</v>
      </c>
      <c r="J553" s="36">
        <f t="shared" si="115"/>
        <v>0</v>
      </c>
    </row>
    <row r="554" spans="2:10" ht="15.75">
      <c r="B554" s="120" t="s">
        <v>8</v>
      </c>
      <c r="C554" s="117"/>
      <c r="D554" s="118"/>
      <c r="E554" s="119"/>
      <c r="F554" s="118"/>
      <c r="G554" s="36"/>
      <c r="H554" s="33">
        <f t="shared" si="114"/>
        <v>0</v>
      </c>
      <c r="I554" s="34">
        <f t="shared" si="116"/>
        <v>0</v>
      </c>
      <c r="J554" s="36">
        <f t="shared" si="115"/>
        <v>0</v>
      </c>
    </row>
    <row r="555" spans="2:10" ht="15.75">
      <c r="B555" s="116" t="s">
        <v>9</v>
      </c>
      <c r="C555" s="117"/>
      <c r="D555" s="118"/>
      <c r="E555" s="119"/>
      <c r="F555" s="118"/>
      <c r="G555" s="121"/>
      <c r="H555" s="33">
        <f t="shared" si="114"/>
        <v>0</v>
      </c>
      <c r="I555" s="34">
        <f t="shared" si="116"/>
        <v>0</v>
      </c>
      <c r="J555" s="36">
        <f t="shared" si="115"/>
        <v>0</v>
      </c>
    </row>
    <row r="556" spans="2:10" ht="15.75">
      <c r="B556" s="116" t="s">
        <v>10</v>
      </c>
      <c r="C556" s="122"/>
      <c r="D556" s="123"/>
      <c r="E556" s="119"/>
      <c r="F556" s="118"/>
      <c r="G556" s="36"/>
      <c r="H556" s="33">
        <f t="shared" si="114"/>
        <v>0</v>
      </c>
      <c r="I556" s="34">
        <f t="shared" si="116"/>
        <v>0</v>
      </c>
      <c r="J556" s="36">
        <f t="shared" si="115"/>
        <v>0</v>
      </c>
    </row>
    <row r="557" spans="2:10" ht="15.75">
      <c r="B557" s="116" t="s">
        <v>11</v>
      </c>
      <c r="C557" s="117"/>
      <c r="D557" s="118"/>
      <c r="E557" s="119"/>
      <c r="F557" s="118"/>
      <c r="G557" s="36"/>
      <c r="H557" s="33">
        <f t="shared" si="114"/>
        <v>0</v>
      </c>
      <c r="I557" s="34">
        <f t="shared" si="116"/>
        <v>0</v>
      </c>
      <c r="J557" s="36">
        <f t="shared" si="115"/>
        <v>0</v>
      </c>
    </row>
    <row r="558" spans="2:10" ht="15.75">
      <c r="B558" s="116" t="s">
        <v>12</v>
      </c>
      <c r="C558" s="117"/>
      <c r="D558" s="118"/>
      <c r="E558" s="119"/>
      <c r="F558" s="118"/>
      <c r="G558" s="121"/>
      <c r="H558" s="33">
        <f t="shared" si="114"/>
        <v>0</v>
      </c>
      <c r="I558" s="34">
        <f t="shared" si="116"/>
        <v>0</v>
      </c>
      <c r="J558" s="36">
        <f t="shared" si="115"/>
        <v>0</v>
      </c>
    </row>
    <row r="559" spans="2:10" ht="16.5" thickBot="1">
      <c r="B559" s="124" t="s">
        <v>13</v>
      </c>
      <c r="C559" s="117"/>
      <c r="D559" s="118"/>
      <c r="E559" s="119"/>
      <c r="F559" s="118"/>
      <c r="G559" s="46"/>
      <c r="H559" s="43">
        <f t="shared" si="114"/>
        <v>0</v>
      </c>
      <c r="I559" s="44">
        <f t="shared" si="116"/>
        <v>0</v>
      </c>
      <c r="J559" s="46">
        <f t="shared" si="115"/>
        <v>0</v>
      </c>
    </row>
    <row r="560" spans="2:10" ht="15.75" thickBot="1">
      <c r="B560" s="55" t="s">
        <v>14</v>
      </c>
      <c r="C560" s="16" t="s">
        <v>24</v>
      </c>
      <c r="D560" s="94">
        <f>SUM(D548:D559)</f>
        <v>7208</v>
      </c>
      <c r="E560" s="18" t="s">
        <v>24</v>
      </c>
      <c r="F560" s="94">
        <f>SUM(F548:F559)</f>
        <v>316.88</v>
      </c>
      <c r="G560" s="19">
        <f>SUM(G548:G559)</f>
        <v>0</v>
      </c>
      <c r="H560" s="16" t="s">
        <v>24</v>
      </c>
      <c r="I560" s="20">
        <f>SUM(I548:I559)</f>
        <v>316.88</v>
      </c>
      <c r="J560" s="19">
        <f>SUM(J548:J559)</f>
        <v>7208</v>
      </c>
    </row>
    <row r="561" spans="2:10" ht="15.75" thickBot="1"/>
    <row r="562" spans="2:10" ht="53.25" customHeight="1" thickBot="1">
      <c r="B562" s="88" t="s">
        <v>54</v>
      </c>
      <c r="C562" s="166" t="s">
        <v>91</v>
      </c>
      <c r="D562" s="167"/>
      <c r="E562" s="167"/>
      <c r="F562" s="167"/>
      <c r="G562" s="167"/>
      <c r="H562" s="167"/>
      <c r="I562" s="167"/>
      <c r="J562" s="168"/>
    </row>
    <row r="563" spans="2:10" ht="15.75" thickBot="1">
      <c r="B563" s="108">
        <v>1</v>
      </c>
      <c r="C563" s="109">
        <v>2</v>
      </c>
      <c r="D563" s="110">
        <v>3</v>
      </c>
      <c r="E563" s="109">
        <v>4</v>
      </c>
      <c r="F563" s="110">
        <v>5</v>
      </c>
      <c r="G563" s="109">
        <v>6</v>
      </c>
      <c r="H563" s="109">
        <v>7</v>
      </c>
      <c r="I563" s="109">
        <v>8</v>
      </c>
      <c r="J563" s="111">
        <v>9</v>
      </c>
    </row>
    <row r="564" spans="2:10" ht="15.75" thickBot="1">
      <c r="B564" s="158" t="s">
        <v>1</v>
      </c>
      <c r="C564" s="160" t="s">
        <v>15</v>
      </c>
      <c r="D564" s="164" t="s">
        <v>22</v>
      </c>
      <c r="E564" s="153" t="s">
        <v>21</v>
      </c>
      <c r="F564" s="164" t="s">
        <v>20</v>
      </c>
      <c r="G564" s="145" t="s">
        <v>22</v>
      </c>
      <c r="H564" s="147" t="s">
        <v>17</v>
      </c>
      <c r="I564" s="148"/>
      <c r="J564" s="149"/>
    </row>
    <row r="565" spans="2:10" ht="30.75" thickBot="1">
      <c r="B565" s="159"/>
      <c r="C565" s="161"/>
      <c r="D565" s="165"/>
      <c r="E565" s="154"/>
      <c r="F565" s="165"/>
      <c r="G565" s="146"/>
      <c r="H565" s="95" t="s">
        <v>18</v>
      </c>
      <c r="I565" s="96" t="s">
        <v>19</v>
      </c>
      <c r="J565" s="97" t="s">
        <v>23</v>
      </c>
    </row>
    <row r="566" spans="2:10" ht="15.75">
      <c r="B566" s="112" t="s">
        <v>2</v>
      </c>
      <c r="C566" s="113"/>
      <c r="D566" s="114"/>
      <c r="E566" s="115"/>
      <c r="F566" s="114"/>
      <c r="G566" s="28"/>
      <c r="H566" s="25">
        <f t="shared" ref="H566:H577" si="117">C566+E566</f>
        <v>0</v>
      </c>
      <c r="I566" s="26">
        <f>F566</f>
        <v>0</v>
      </c>
      <c r="J566" s="28">
        <f t="shared" ref="J566:J577" si="118">D566+G566</f>
        <v>0</v>
      </c>
    </row>
    <row r="567" spans="2:10" ht="15.75">
      <c r="B567" s="116" t="s">
        <v>3</v>
      </c>
      <c r="C567" s="117">
        <v>9</v>
      </c>
      <c r="D567" s="118">
        <v>6135</v>
      </c>
      <c r="E567" s="119">
        <v>3</v>
      </c>
      <c r="F567" s="118">
        <v>1327.34</v>
      </c>
      <c r="G567" s="36"/>
      <c r="H567" s="33">
        <f t="shared" si="117"/>
        <v>12</v>
      </c>
      <c r="I567" s="34">
        <f t="shared" ref="I567:I577" si="119">F567</f>
        <v>1327.34</v>
      </c>
      <c r="J567" s="36">
        <f t="shared" si="118"/>
        <v>6135</v>
      </c>
    </row>
    <row r="568" spans="2:10" ht="15.75">
      <c r="B568" s="116" t="s">
        <v>4</v>
      </c>
      <c r="C568" s="117">
        <v>13</v>
      </c>
      <c r="D568" s="118">
        <v>8562</v>
      </c>
      <c r="E568" s="119">
        <v>4</v>
      </c>
      <c r="F568" s="118">
        <v>2124</v>
      </c>
      <c r="G568" s="36"/>
      <c r="H568" s="33">
        <f t="shared" si="117"/>
        <v>17</v>
      </c>
      <c r="I568" s="34">
        <f t="shared" si="119"/>
        <v>2124</v>
      </c>
      <c r="J568" s="36">
        <f t="shared" si="118"/>
        <v>8562</v>
      </c>
    </row>
    <row r="569" spans="2:10" ht="15.75">
      <c r="B569" s="116" t="s">
        <v>5</v>
      </c>
      <c r="C569" s="117">
        <v>13</v>
      </c>
      <c r="D569" s="118">
        <v>10155.39</v>
      </c>
      <c r="E569" s="119">
        <v>3</v>
      </c>
      <c r="F569" s="118">
        <f>2124+663.75</f>
        <v>2787.75</v>
      </c>
      <c r="G569" s="36"/>
      <c r="H569" s="33">
        <f t="shared" si="117"/>
        <v>16</v>
      </c>
      <c r="I569" s="34">
        <f t="shared" si="119"/>
        <v>2787.75</v>
      </c>
      <c r="J569" s="36">
        <f t="shared" si="118"/>
        <v>10155.39</v>
      </c>
    </row>
    <row r="570" spans="2:10" ht="15.75">
      <c r="B570" s="116" t="s">
        <v>6</v>
      </c>
      <c r="C570" s="117">
        <v>13</v>
      </c>
      <c r="D570" s="118">
        <v>10155.39</v>
      </c>
      <c r="E570" s="119">
        <v>3</v>
      </c>
      <c r="F570" s="118">
        <v>2787.75</v>
      </c>
      <c r="G570" s="36"/>
      <c r="H570" s="33">
        <f t="shared" si="117"/>
        <v>16</v>
      </c>
      <c r="I570" s="34">
        <f t="shared" si="119"/>
        <v>2787.75</v>
      </c>
      <c r="J570" s="36">
        <f t="shared" si="118"/>
        <v>10155.39</v>
      </c>
    </row>
    <row r="571" spans="2:10" ht="15.75">
      <c r="B571" s="116" t="s">
        <v>7</v>
      </c>
      <c r="C571" s="117"/>
      <c r="D571" s="118"/>
      <c r="E571" s="119"/>
      <c r="F571" s="118"/>
      <c r="G571" s="36"/>
      <c r="H571" s="33">
        <f t="shared" si="117"/>
        <v>0</v>
      </c>
      <c r="I571" s="34">
        <f t="shared" si="119"/>
        <v>0</v>
      </c>
      <c r="J571" s="36">
        <f t="shared" si="118"/>
        <v>0</v>
      </c>
    </row>
    <row r="572" spans="2:10" ht="15.75">
      <c r="B572" s="120" t="s">
        <v>8</v>
      </c>
      <c r="C572" s="117"/>
      <c r="D572" s="118"/>
      <c r="E572" s="119"/>
      <c r="F572" s="118"/>
      <c r="G572" s="36"/>
      <c r="H572" s="33">
        <f t="shared" si="117"/>
        <v>0</v>
      </c>
      <c r="I572" s="34">
        <f t="shared" si="119"/>
        <v>0</v>
      </c>
      <c r="J572" s="36">
        <f t="shared" si="118"/>
        <v>0</v>
      </c>
    </row>
    <row r="573" spans="2:10" ht="15.75">
      <c r="B573" s="116" t="s">
        <v>9</v>
      </c>
      <c r="C573" s="117"/>
      <c r="D573" s="118"/>
      <c r="E573" s="119"/>
      <c r="F573" s="118"/>
      <c r="G573" s="121"/>
      <c r="H573" s="33">
        <f t="shared" si="117"/>
        <v>0</v>
      </c>
      <c r="I573" s="34">
        <f t="shared" si="119"/>
        <v>0</v>
      </c>
      <c r="J573" s="36">
        <f t="shared" si="118"/>
        <v>0</v>
      </c>
    </row>
    <row r="574" spans="2:10" ht="15.75">
      <c r="B574" s="116" t="s">
        <v>10</v>
      </c>
      <c r="C574" s="122"/>
      <c r="D574" s="123"/>
      <c r="E574" s="119"/>
      <c r="F574" s="118"/>
      <c r="G574" s="36"/>
      <c r="H574" s="33">
        <f t="shared" si="117"/>
        <v>0</v>
      </c>
      <c r="I574" s="34">
        <f t="shared" si="119"/>
        <v>0</v>
      </c>
      <c r="J574" s="36">
        <f t="shared" si="118"/>
        <v>0</v>
      </c>
    </row>
    <row r="575" spans="2:10" ht="15.75">
      <c r="B575" s="116" t="s">
        <v>11</v>
      </c>
      <c r="C575" s="117"/>
      <c r="D575" s="118"/>
      <c r="E575" s="119"/>
      <c r="F575" s="118"/>
      <c r="G575" s="36"/>
      <c r="H575" s="33">
        <f t="shared" si="117"/>
        <v>0</v>
      </c>
      <c r="I575" s="34">
        <f t="shared" si="119"/>
        <v>0</v>
      </c>
      <c r="J575" s="36">
        <f t="shared" si="118"/>
        <v>0</v>
      </c>
    </row>
    <row r="576" spans="2:10" ht="15.75">
      <c r="B576" s="116" t="s">
        <v>12</v>
      </c>
      <c r="C576" s="117"/>
      <c r="D576" s="118"/>
      <c r="E576" s="119"/>
      <c r="F576" s="118"/>
      <c r="G576" s="121"/>
      <c r="H576" s="33">
        <f t="shared" si="117"/>
        <v>0</v>
      </c>
      <c r="I576" s="34">
        <f t="shared" si="119"/>
        <v>0</v>
      </c>
      <c r="J576" s="36">
        <f t="shared" si="118"/>
        <v>0</v>
      </c>
    </row>
    <row r="577" spans="2:10" ht="16.5" thickBot="1">
      <c r="B577" s="124" t="s">
        <v>13</v>
      </c>
      <c r="C577" s="117"/>
      <c r="D577" s="118"/>
      <c r="E577" s="119"/>
      <c r="F577" s="118"/>
      <c r="G577" s="46"/>
      <c r="H577" s="43">
        <f t="shared" si="117"/>
        <v>0</v>
      </c>
      <c r="I577" s="44">
        <f t="shared" si="119"/>
        <v>0</v>
      </c>
      <c r="J577" s="46">
        <f t="shared" si="118"/>
        <v>0</v>
      </c>
    </row>
    <row r="578" spans="2:10" ht="15.75" thickBot="1">
      <c r="B578" s="55" t="s">
        <v>14</v>
      </c>
      <c r="C578" s="16" t="s">
        <v>24</v>
      </c>
      <c r="D578" s="94">
        <f>SUM(D566:D577)</f>
        <v>35007.78</v>
      </c>
      <c r="E578" s="18" t="s">
        <v>24</v>
      </c>
      <c r="F578" s="94">
        <f>SUM(F566:F577)</f>
        <v>9026.84</v>
      </c>
      <c r="G578" s="19">
        <f>SUM(G566:G577)</f>
        <v>0</v>
      </c>
      <c r="H578" s="16" t="s">
        <v>24</v>
      </c>
      <c r="I578" s="20">
        <f>SUM(I566:I577)</f>
        <v>9026.84</v>
      </c>
      <c r="J578" s="19">
        <f>SUM(J566:J577)</f>
        <v>35007.78</v>
      </c>
    </row>
    <row r="579" spans="2:10" ht="15.75" thickBot="1"/>
    <row r="580" spans="2:10" ht="60" customHeight="1" thickBot="1">
      <c r="B580" s="88" t="s">
        <v>54</v>
      </c>
      <c r="C580" s="166" t="s">
        <v>92</v>
      </c>
      <c r="D580" s="167"/>
      <c r="E580" s="167"/>
      <c r="F580" s="167"/>
      <c r="G580" s="167"/>
      <c r="H580" s="167"/>
      <c r="I580" s="167"/>
      <c r="J580" s="168"/>
    </row>
    <row r="581" spans="2:10" ht="15.75" thickBot="1">
      <c r="B581" s="108">
        <v>1</v>
      </c>
      <c r="C581" s="109">
        <v>2</v>
      </c>
      <c r="D581" s="110">
        <v>3</v>
      </c>
      <c r="E581" s="109">
        <v>4</v>
      </c>
      <c r="F581" s="110">
        <v>5</v>
      </c>
      <c r="G581" s="109">
        <v>6</v>
      </c>
      <c r="H581" s="109">
        <v>7</v>
      </c>
      <c r="I581" s="109">
        <v>8</v>
      </c>
      <c r="J581" s="111">
        <v>9</v>
      </c>
    </row>
    <row r="582" spans="2:10" ht="15.75" thickBot="1">
      <c r="B582" s="158" t="s">
        <v>1</v>
      </c>
      <c r="C582" s="160" t="s">
        <v>15</v>
      </c>
      <c r="D582" s="164" t="s">
        <v>22</v>
      </c>
      <c r="E582" s="153" t="s">
        <v>21</v>
      </c>
      <c r="F582" s="164" t="s">
        <v>20</v>
      </c>
      <c r="G582" s="145" t="s">
        <v>22</v>
      </c>
      <c r="H582" s="147" t="s">
        <v>17</v>
      </c>
      <c r="I582" s="148"/>
      <c r="J582" s="149"/>
    </row>
    <row r="583" spans="2:10" ht="30.75" thickBot="1">
      <c r="B583" s="159"/>
      <c r="C583" s="161"/>
      <c r="D583" s="165"/>
      <c r="E583" s="154"/>
      <c r="F583" s="165"/>
      <c r="G583" s="146"/>
      <c r="H583" s="128" t="s">
        <v>18</v>
      </c>
      <c r="I583" s="129" t="s">
        <v>19</v>
      </c>
      <c r="J583" s="130" t="s">
        <v>23</v>
      </c>
    </row>
    <row r="584" spans="2:10" ht="15.75">
      <c r="B584" s="112" t="s">
        <v>2</v>
      </c>
      <c r="C584" s="113"/>
      <c r="D584" s="114"/>
      <c r="E584" s="115"/>
      <c r="F584" s="114"/>
      <c r="G584" s="28"/>
      <c r="H584" s="25">
        <f t="shared" ref="H584:H595" si="120">C584+E584</f>
        <v>0</v>
      </c>
      <c r="I584" s="26">
        <f>F584</f>
        <v>0</v>
      </c>
      <c r="J584" s="28">
        <f t="shared" ref="J584:J595" si="121">D584+G584</f>
        <v>0</v>
      </c>
    </row>
    <row r="585" spans="2:10" ht="15.75">
      <c r="B585" s="116" t="s">
        <v>3</v>
      </c>
      <c r="C585" s="117"/>
      <c r="D585" s="118"/>
      <c r="E585" s="119"/>
      <c r="F585" s="118"/>
      <c r="G585" s="36"/>
      <c r="H585" s="33">
        <f t="shared" si="120"/>
        <v>0</v>
      </c>
      <c r="I585" s="34">
        <f t="shared" ref="I585:I595" si="122">F585</f>
        <v>0</v>
      </c>
      <c r="J585" s="36">
        <f t="shared" si="121"/>
        <v>0</v>
      </c>
    </row>
    <row r="586" spans="2:10" ht="15.75">
      <c r="B586" s="116" t="s">
        <v>4</v>
      </c>
      <c r="C586" s="117"/>
      <c r="D586" s="118"/>
      <c r="E586" s="119">
        <v>2</v>
      </c>
      <c r="F586" s="118">
        <v>1888.4</v>
      </c>
      <c r="G586" s="36"/>
      <c r="H586" s="33">
        <f t="shared" si="120"/>
        <v>2</v>
      </c>
      <c r="I586" s="34">
        <f t="shared" si="122"/>
        <v>1888.4</v>
      </c>
      <c r="J586" s="36">
        <f t="shared" si="121"/>
        <v>0</v>
      </c>
    </row>
    <row r="587" spans="2:10" ht="15.75">
      <c r="B587" s="116" t="s">
        <v>5</v>
      </c>
      <c r="C587" s="117"/>
      <c r="D587" s="118"/>
      <c r="E587" s="119">
        <v>2</v>
      </c>
      <c r="F587" s="118">
        <v>1888.4</v>
      </c>
      <c r="G587" s="36"/>
      <c r="H587" s="33">
        <f t="shared" si="120"/>
        <v>2</v>
      </c>
      <c r="I587" s="34">
        <f t="shared" si="122"/>
        <v>1888.4</v>
      </c>
      <c r="J587" s="36">
        <f t="shared" si="121"/>
        <v>0</v>
      </c>
    </row>
    <row r="588" spans="2:10" ht="15.75">
      <c r="B588" s="116" t="s">
        <v>6</v>
      </c>
      <c r="C588" s="117"/>
      <c r="D588" s="118"/>
      <c r="E588" s="119"/>
      <c r="F588" s="118"/>
      <c r="G588" s="36"/>
      <c r="H588" s="33">
        <f t="shared" si="120"/>
        <v>0</v>
      </c>
      <c r="I588" s="34">
        <f t="shared" si="122"/>
        <v>0</v>
      </c>
      <c r="J588" s="36">
        <f t="shared" si="121"/>
        <v>0</v>
      </c>
    </row>
    <row r="589" spans="2:10" ht="15.75">
      <c r="B589" s="116" t="s">
        <v>7</v>
      </c>
      <c r="C589" s="117"/>
      <c r="D589" s="118"/>
      <c r="E589" s="119"/>
      <c r="F589" s="118"/>
      <c r="G589" s="36"/>
      <c r="H589" s="33">
        <f t="shared" si="120"/>
        <v>0</v>
      </c>
      <c r="I589" s="34">
        <f t="shared" si="122"/>
        <v>0</v>
      </c>
      <c r="J589" s="36">
        <f t="shared" si="121"/>
        <v>0</v>
      </c>
    </row>
    <row r="590" spans="2:10" ht="15.75">
      <c r="B590" s="120" t="s">
        <v>8</v>
      </c>
      <c r="C590" s="117"/>
      <c r="D590" s="118"/>
      <c r="E590" s="119"/>
      <c r="F590" s="118"/>
      <c r="G590" s="36"/>
      <c r="H590" s="33">
        <f t="shared" si="120"/>
        <v>0</v>
      </c>
      <c r="I590" s="34">
        <f t="shared" si="122"/>
        <v>0</v>
      </c>
      <c r="J590" s="36">
        <f t="shared" si="121"/>
        <v>0</v>
      </c>
    </row>
    <row r="591" spans="2:10" ht="15.75">
      <c r="B591" s="116" t="s">
        <v>9</v>
      </c>
      <c r="C591" s="117"/>
      <c r="D591" s="118"/>
      <c r="E591" s="119"/>
      <c r="F591" s="118"/>
      <c r="G591" s="121"/>
      <c r="H591" s="33">
        <f t="shared" si="120"/>
        <v>0</v>
      </c>
      <c r="I591" s="34">
        <f t="shared" si="122"/>
        <v>0</v>
      </c>
      <c r="J591" s="36">
        <f t="shared" si="121"/>
        <v>0</v>
      </c>
    </row>
    <row r="592" spans="2:10" ht="15.75">
      <c r="B592" s="116" t="s">
        <v>10</v>
      </c>
      <c r="C592" s="122"/>
      <c r="D592" s="123"/>
      <c r="E592" s="119"/>
      <c r="F592" s="118"/>
      <c r="G592" s="36"/>
      <c r="H592" s="33">
        <f t="shared" si="120"/>
        <v>0</v>
      </c>
      <c r="I592" s="34">
        <f t="shared" si="122"/>
        <v>0</v>
      </c>
      <c r="J592" s="36">
        <f t="shared" si="121"/>
        <v>0</v>
      </c>
    </row>
    <row r="593" spans="2:10" ht="15.75">
      <c r="B593" s="116" t="s">
        <v>11</v>
      </c>
      <c r="C593" s="117"/>
      <c r="D593" s="118"/>
      <c r="E593" s="119"/>
      <c r="F593" s="118"/>
      <c r="G593" s="36"/>
      <c r="H593" s="33">
        <f t="shared" si="120"/>
        <v>0</v>
      </c>
      <c r="I593" s="34">
        <f t="shared" si="122"/>
        <v>0</v>
      </c>
      <c r="J593" s="36">
        <f t="shared" si="121"/>
        <v>0</v>
      </c>
    </row>
    <row r="594" spans="2:10" ht="15.75">
      <c r="B594" s="116" t="s">
        <v>12</v>
      </c>
      <c r="C594" s="117"/>
      <c r="D594" s="118"/>
      <c r="E594" s="119"/>
      <c r="F594" s="118"/>
      <c r="G594" s="121"/>
      <c r="H594" s="33">
        <f t="shared" si="120"/>
        <v>0</v>
      </c>
      <c r="I594" s="34">
        <f t="shared" si="122"/>
        <v>0</v>
      </c>
      <c r="J594" s="36">
        <f t="shared" si="121"/>
        <v>0</v>
      </c>
    </row>
    <row r="595" spans="2:10" ht="16.5" thickBot="1">
      <c r="B595" s="124" t="s">
        <v>13</v>
      </c>
      <c r="C595" s="117"/>
      <c r="D595" s="118"/>
      <c r="E595" s="119"/>
      <c r="F595" s="118"/>
      <c r="G595" s="46"/>
      <c r="H595" s="43">
        <f t="shared" si="120"/>
        <v>0</v>
      </c>
      <c r="I595" s="44">
        <f t="shared" si="122"/>
        <v>0</v>
      </c>
      <c r="J595" s="46">
        <f t="shared" si="121"/>
        <v>0</v>
      </c>
    </row>
    <row r="596" spans="2:10" ht="15.75" thickBot="1">
      <c r="B596" s="55" t="s">
        <v>14</v>
      </c>
      <c r="C596" s="16" t="s">
        <v>24</v>
      </c>
      <c r="D596" s="94">
        <f>SUM(D584:D595)</f>
        <v>0</v>
      </c>
      <c r="E596" s="18" t="s">
        <v>24</v>
      </c>
      <c r="F596" s="94">
        <f>SUM(F584:F595)</f>
        <v>3776.8</v>
      </c>
      <c r="G596" s="19">
        <f>SUM(G584:G595)</f>
        <v>0</v>
      </c>
      <c r="H596" s="16" t="s">
        <v>24</v>
      </c>
      <c r="I596" s="20">
        <f>SUM(I584:I595)</f>
        <v>3776.8</v>
      </c>
      <c r="J596" s="19">
        <f>SUM(J584:J595)</f>
        <v>0</v>
      </c>
    </row>
    <row r="597" spans="2:10" ht="15.75" thickBot="1"/>
    <row r="598" spans="2:10" ht="63.75" customHeight="1" thickBot="1">
      <c r="B598" s="88" t="s">
        <v>54</v>
      </c>
      <c r="C598" s="166" t="s">
        <v>93</v>
      </c>
      <c r="D598" s="167"/>
      <c r="E598" s="167"/>
      <c r="F598" s="167"/>
      <c r="G598" s="167"/>
      <c r="H598" s="167"/>
      <c r="I598" s="167"/>
      <c r="J598" s="168"/>
    </row>
    <row r="599" spans="2:10" ht="15.75" thickBot="1">
      <c r="B599" s="108">
        <v>1</v>
      </c>
      <c r="C599" s="109">
        <v>2</v>
      </c>
      <c r="D599" s="110">
        <v>3</v>
      </c>
      <c r="E599" s="109">
        <v>4</v>
      </c>
      <c r="F599" s="110">
        <v>5</v>
      </c>
      <c r="G599" s="109">
        <v>6</v>
      </c>
      <c r="H599" s="109">
        <v>7</v>
      </c>
      <c r="I599" s="109">
        <v>8</v>
      </c>
      <c r="J599" s="111">
        <v>9</v>
      </c>
    </row>
    <row r="600" spans="2:10" ht="15.75" thickBot="1">
      <c r="B600" s="158" t="s">
        <v>1</v>
      </c>
      <c r="C600" s="160" t="s">
        <v>15</v>
      </c>
      <c r="D600" s="164" t="s">
        <v>22</v>
      </c>
      <c r="E600" s="153" t="s">
        <v>21</v>
      </c>
      <c r="F600" s="164" t="s">
        <v>20</v>
      </c>
      <c r="G600" s="145" t="s">
        <v>22</v>
      </c>
      <c r="H600" s="147" t="s">
        <v>17</v>
      </c>
      <c r="I600" s="148"/>
      <c r="J600" s="149"/>
    </row>
    <row r="601" spans="2:10" ht="30.75" thickBot="1">
      <c r="B601" s="159"/>
      <c r="C601" s="161"/>
      <c r="D601" s="165"/>
      <c r="E601" s="154"/>
      <c r="F601" s="165"/>
      <c r="G601" s="146"/>
      <c r="H601" s="128" t="s">
        <v>18</v>
      </c>
      <c r="I601" s="129" t="s">
        <v>19</v>
      </c>
      <c r="J601" s="130" t="s">
        <v>23</v>
      </c>
    </row>
    <row r="602" spans="2:10" ht="15.75">
      <c r="B602" s="112" t="s">
        <v>2</v>
      </c>
      <c r="C602" s="113"/>
      <c r="D602" s="114"/>
      <c r="E602" s="115"/>
      <c r="F602" s="114"/>
      <c r="G602" s="28"/>
      <c r="H602" s="25">
        <f t="shared" ref="H602:H613" si="123">C602+E602</f>
        <v>0</v>
      </c>
      <c r="I602" s="26">
        <f>F602</f>
        <v>0</v>
      </c>
      <c r="J602" s="28">
        <f t="shared" ref="J602:J613" si="124">D602+G602</f>
        <v>0</v>
      </c>
    </row>
    <row r="603" spans="2:10" ht="15.75">
      <c r="B603" s="116" t="s">
        <v>3</v>
      </c>
      <c r="C603" s="117"/>
      <c r="D603" s="118"/>
      <c r="E603" s="119"/>
      <c r="F603" s="118"/>
      <c r="G603" s="36"/>
      <c r="H603" s="33">
        <f t="shared" si="123"/>
        <v>0</v>
      </c>
      <c r="I603" s="34">
        <f t="shared" ref="I603:I613" si="125">F603</f>
        <v>0</v>
      </c>
      <c r="J603" s="36">
        <f t="shared" si="124"/>
        <v>0</v>
      </c>
    </row>
    <row r="604" spans="2:10" ht="15.75">
      <c r="B604" s="116" t="s">
        <v>4</v>
      </c>
      <c r="C604" s="117">
        <v>2</v>
      </c>
      <c r="D604" s="118">
        <f>1819.26+909.63</f>
        <v>2728.89</v>
      </c>
      <c r="E604" s="119"/>
      <c r="F604" s="118"/>
      <c r="G604" s="36"/>
      <c r="H604" s="33">
        <f t="shared" si="123"/>
        <v>2</v>
      </c>
      <c r="I604" s="34">
        <f t="shared" si="125"/>
        <v>0</v>
      </c>
      <c r="J604" s="36">
        <f t="shared" si="124"/>
        <v>2728.89</v>
      </c>
    </row>
    <row r="605" spans="2:10" ht="15.75">
      <c r="B605" s="116" t="s">
        <v>5</v>
      </c>
      <c r="C605" s="117">
        <v>8</v>
      </c>
      <c r="D605" s="118">
        <v>7523.02</v>
      </c>
      <c r="E605" s="119">
        <v>4</v>
      </c>
      <c r="F605" s="118">
        <v>5157.79</v>
      </c>
      <c r="G605" s="36"/>
      <c r="H605" s="33">
        <f t="shared" si="123"/>
        <v>12</v>
      </c>
      <c r="I605" s="34">
        <f t="shared" si="125"/>
        <v>5157.79</v>
      </c>
      <c r="J605" s="36">
        <f t="shared" si="124"/>
        <v>7523.02</v>
      </c>
    </row>
    <row r="606" spans="2:10" ht="15.75">
      <c r="B606" s="116" t="s">
        <v>6</v>
      </c>
      <c r="C606" s="117">
        <v>8</v>
      </c>
      <c r="D606" s="118">
        <v>7523.02</v>
      </c>
      <c r="E606" s="119">
        <v>4</v>
      </c>
      <c r="F606" s="118">
        <v>5157.79</v>
      </c>
      <c r="G606" s="36"/>
      <c r="H606" s="33">
        <f t="shared" si="123"/>
        <v>12</v>
      </c>
      <c r="I606" s="34">
        <f t="shared" si="125"/>
        <v>5157.79</v>
      </c>
      <c r="J606" s="36">
        <f t="shared" si="124"/>
        <v>7523.02</v>
      </c>
    </row>
    <row r="607" spans="2:10" ht="15.75">
      <c r="B607" s="116" t="s">
        <v>7</v>
      </c>
      <c r="C607" s="117"/>
      <c r="D607" s="118"/>
      <c r="E607" s="119"/>
      <c r="F607" s="118"/>
      <c r="G607" s="36"/>
      <c r="H607" s="33">
        <f t="shared" si="123"/>
        <v>0</v>
      </c>
      <c r="I607" s="34">
        <f t="shared" si="125"/>
        <v>0</v>
      </c>
      <c r="J607" s="36">
        <f t="shared" si="124"/>
        <v>0</v>
      </c>
    </row>
    <row r="608" spans="2:10" ht="15.75">
      <c r="B608" s="120" t="s">
        <v>8</v>
      </c>
      <c r="C608" s="117"/>
      <c r="D608" s="118"/>
      <c r="E608" s="119"/>
      <c r="F608" s="118"/>
      <c r="G608" s="36"/>
      <c r="H608" s="33">
        <f t="shared" si="123"/>
        <v>0</v>
      </c>
      <c r="I608" s="34">
        <f t="shared" si="125"/>
        <v>0</v>
      </c>
      <c r="J608" s="36">
        <f t="shared" si="124"/>
        <v>0</v>
      </c>
    </row>
    <row r="609" spans="2:10" ht="15.75">
      <c r="B609" s="116" t="s">
        <v>9</v>
      </c>
      <c r="C609" s="117"/>
      <c r="D609" s="118"/>
      <c r="E609" s="119"/>
      <c r="F609" s="118"/>
      <c r="G609" s="121"/>
      <c r="H609" s="33">
        <f t="shared" si="123"/>
        <v>0</v>
      </c>
      <c r="I609" s="34">
        <f t="shared" si="125"/>
        <v>0</v>
      </c>
      <c r="J609" s="36">
        <f t="shared" si="124"/>
        <v>0</v>
      </c>
    </row>
    <row r="610" spans="2:10" ht="15.75">
      <c r="B610" s="116" t="s">
        <v>10</v>
      </c>
      <c r="C610" s="122"/>
      <c r="D610" s="123"/>
      <c r="E610" s="119"/>
      <c r="F610" s="118"/>
      <c r="G610" s="36"/>
      <c r="H610" s="33">
        <f t="shared" si="123"/>
        <v>0</v>
      </c>
      <c r="I610" s="34">
        <f t="shared" si="125"/>
        <v>0</v>
      </c>
      <c r="J610" s="36">
        <f t="shared" si="124"/>
        <v>0</v>
      </c>
    </row>
    <row r="611" spans="2:10" ht="15.75">
      <c r="B611" s="116" t="s">
        <v>11</v>
      </c>
      <c r="C611" s="117"/>
      <c r="D611" s="118"/>
      <c r="E611" s="119"/>
      <c r="F611" s="118"/>
      <c r="G611" s="36"/>
      <c r="H611" s="33">
        <f t="shared" si="123"/>
        <v>0</v>
      </c>
      <c r="I611" s="34">
        <f t="shared" si="125"/>
        <v>0</v>
      </c>
      <c r="J611" s="36">
        <f t="shared" si="124"/>
        <v>0</v>
      </c>
    </row>
    <row r="612" spans="2:10" ht="15.75">
      <c r="B612" s="116" t="s">
        <v>12</v>
      </c>
      <c r="C612" s="117"/>
      <c r="D612" s="118"/>
      <c r="E612" s="119"/>
      <c r="F612" s="118"/>
      <c r="G612" s="121"/>
      <c r="H612" s="33">
        <f t="shared" si="123"/>
        <v>0</v>
      </c>
      <c r="I612" s="34">
        <f t="shared" si="125"/>
        <v>0</v>
      </c>
      <c r="J612" s="36">
        <f t="shared" si="124"/>
        <v>0</v>
      </c>
    </row>
    <row r="613" spans="2:10" ht="16.5" thickBot="1">
      <c r="B613" s="124" t="s">
        <v>13</v>
      </c>
      <c r="C613" s="117"/>
      <c r="D613" s="118"/>
      <c r="E613" s="119"/>
      <c r="F613" s="118"/>
      <c r="G613" s="46"/>
      <c r="H613" s="43">
        <f t="shared" si="123"/>
        <v>0</v>
      </c>
      <c r="I613" s="44">
        <f t="shared" si="125"/>
        <v>0</v>
      </c>
      <c r="J613" s="46">
        <f t="shared" si="124"/>
        <v>0</v>
      </c>
    </row>
    <row r="614" spans="2:10" ht="15.75" thickBot="1">
      <c r="B614" s="55" t="s">
        <v>14</v>
      </c>
      <c r="C614" s="16" t="s">
        <v>24</v>
      </c>
      <c r="D614" s="94">
        <f>SUM(D602:D613)</f>
        <v>17774.93</v>
      </c>
      <c r="E614" s="18" t="s">
        <v>24</v>
      </c>
      <c r="F614" s="94">
        <f>SUM(F602:F613)</f>
        <v>10315.58</v>
      </c>
      <c r="G614" s="19">
        <f>SUM(G602:G613)</f>
        <v>0</v>
      </c>
      <c r="H614" s="16" t="s">
        <v>24</v>
      </c>
      <c r="I614" s="20">
        <f>SUM(I602:I613)</f>
        <v>10315.58</v>
      </c>
      <c r="J614" s="19">
        <f>SUM(J602:J613)</f>
        <v>17774.93</v>
      </c>
    </row>
    <row r="615" spans="2:10" ht="15.75" thickBot="1"/>
    <row r="616" spans="2:10" ht="57" customHeight="1" thickBot="1">
      <c r="B616" s="88" t="s">
        <v>54</v>
      </c>
      <c r="C616" s="166" t="s">
        <v>94</v>
      </c>
      <c r="D616" s="167"/>
      <c r="E616" s="167"/>
      <c r="F616" s="167"/>
      <c r="G616" s="167"/>
      <c r="H616" s="167"/>
      <c r="I616" s="167"/>
      <c r="J616" s="168"/>
    </row>
    <row r="617" spans="2:10" ht="15.75" thickBot="1">
      <c r="B617" s="108">
        <v>1</v>
      </c>
      <c r="C617" s="109">
        <v>2</v>
      </c>
      <c r="D617" s="110">
        <v>3</v>
      </c>
      <c r="E617" s="109">
        <v>4</v>
      </c>
      <c r="F617" s="110">
        <v>5</v>
      </c>
      <c r="G617" s="109">
        <v>6</v>
      </c>
      <c r="H617" s="109">
        <v>7</v>
      </c>
      <c r="I617" s="109">
        <v>8</v>
      </c>
      <c r="J617" s="111">
        <v>9</v>
      </c>
    </row>
    <row r="618" spans="2:10" ht="15.75" thickBot="1">
      <c r="B618" s="158" t="s">
        <v>1</v>
      </c>
      <c r="C618" s="160" t="s">
        <v>15</v>
      </c>
      <c r="D618" s="164" t="s">
        <v>22</v>
      </c>
      <c r="E618" s="153" t="s">
        <v>21</v>
      </c>
      <c r="F618" s="164" t="s">
        <v>20</v>
      </c>
      <c r="G618" s="145" t="s">
        <v>22</v>
      </c>
      <c r="H618" s="147" t="s">
        <v>17</v>
      </c>
      <c r="I618" s="148"/>
      <c r="J618" s="149"/>
    </row>
    <row r="619" spans="2:10" ht="30.75" thickBot="1">
      <c r="B619" s="159"/>
      <c r="C619" s="161"/>
      <c r="D619" s="165"/>
      <c r="E619" s="154"/>
      <c r="F619" s="165"/>
      <c r="G619" s="146"/>
      <c r="H619" s="128" t="s">
        <v>18</v>
      </c>
      <c r="I619" s="129" t="s">
        <v>19</v>
      </c>
      <c r="J619" s="130" t="s">
        <v>23</v>
      </c>
    </row>
    <row r="620" spans="2:10" ht="15.75">
      <c r="B620" s="112" t="s">
        <v>2</v>
      </c>
      <c r="C620" s="113"/>
      <c r="D620" s="114"/>
      <c r="E620" s="115"/>
      <c r="F620" s="114"/>
      <c r="G620" s="28"/>
      <c r="H620" s="25">
        <f t="shared" ref="H620:H631" si="126">C620+E620</f>
        <v>0</v>
      </c>
      <c r="I620" s="26">
        <f>F620</f>
        <v>0</v>
      </c>
      <c r="J620" s="28">
        <f t="shared" ref="J620:J631" si="127">D620+G620</f>
        <v>0</v>
      </c>
    </row>
    <row r="621" spans="2:10" ht="15.75">
      <c r="B621" s="116" t="s">
        <v>3</v>
      </c>
      <c r="C621" s="117"/>
      <c r="D621" s="118"/>
      <c r="E621" s="119"/>
      <c r="F621" s="118"/>
      <c r="G621" s="36"/>
      <c r="H621" s="33">
        <f t="shared" si="126"/>
        <v>0</v>
      </c>
      <c r="I621" s="34">
        <f t="shared" ref="I621:I631" si="128">F621</f>
        <v>0</v>
      </c>
      <c r="J621" s="36">
        <f t="shared" si="127"/>
        <v>0</v>
      </c>
    </row>
    <row r="622" spans="2:10" ht="15.75">
      <c r="B622" s="116" t="s">
        <v>4</v>
      </c>
      <c r="C622" s="117">
        <v>32</v>
      </c>
      <c r="D622" s="118">
        <v>33898</v>
      </c>
      <c r="E622" s="119"/>
      <c r="F622" s="118"/>
      <c r="G622" s="36"/>
      <c r="H622" s="33">
        <f t="shared" si="126"/>
        <v>32</v>
      </c>
      <c r="I622" s="34">
        <f t="shared" si="128"/>
        <v>0</v>
      </c>
      <c r="J622" s="36">
        <f t="shared" si="127"/>
        <v>33898</v>
      </c>
    </row>
    <row r="623" spans="2:10" ht="15.75">
      <c r="B623" s="116" t="s">
        <v>5</v>
      </c>
      <c r="C623" s="117">
        <v>32</v>
      </c>
      <c r="D623" s="118">
        <f>19547.87+10135.49</f>
        <v>29683.360000000001</v>
      </c>
      <c r="E623" s="119"/>
      <c r="F623" s="118"/>
      <c r="G623" s="36"/>
      <c r="H623" s="33">
        <f t="shared" si="126"/>
        <v>32</v>
      </c>
      <c r="I623" s="34">
        <f t="shared" si="128"/>
        <v>0</v>
      </c>
      <c r="J623" s="36">
        <f t="shared" si="127"/>
        <v>29683.360000000001</v>
      </c>
    </row>
    <row r="624" spans="2:10" ht="15.75">
      <c r="B624" s="116" t="s">
        <v>6</v>
      </c>
      <c r="C624" s="117">
        <v>32</v>
      </c>
      <c r="D624" s="118">
        <v>29683.360000000001</v>
      </c>
      <c r="E624" s="119"/>
      <c r="F624" s="118"/>
      <c r="G624" s="36"/>
      <c r="H624" s="33">
        <f t="shared" si="126"/>
        <v>32</v>
      </c>
      <c r="I624" s="34">
        <f t="shared" si="128"/>
        <v>0</v>
      </c>
      <c r="J624" s="36">
        <f t="shared" si="127"/>
        <v>29683.360000000001</v>
      </c>
    </row>
    <row r="625" spans="2:10" ht="15.75">
      <c r="B625" s="116" t="s">
        <v>7</v>
      </c>
      <c r="C625" s="117"/>
      <c r="D625" s="118"/>
      <c r="E625" s="119"/>
      <c r="F625" s="118"/>
      <c r="G625" s="36"/>
      <c r="H625" s="33">
        <f t="shared" si="126"/>
        <v>0</v>
      </c>
      <c r="I625" s="34">
        <f t="shared" si="128"/>
        <v>0</v>
      </c>
      <c r="J625" s="36">
        <f t="shared" si="127"/>
        <v>0</v>
      </c>
    </row>
    <row r="626" spans="2:10" ht="15.75">
      <c r="B626" s="120" t="s">
        <v>8</v>
      </c>
      <c r="C626" s="117"/>
      <c r="D626" s="118"/>
      <c r="E626" s="119"/>
      <c r="F626" s="118"/>
      <c r="G626" s="36"/>
      <c r="H626" s="33">
        <f t="shared" si="126"/>
        <v>0</v>
      </c>
      <c r="I626" s="34">
        <f t="shared" si="128"/>
        <v>0</v>
      </c>
      <c r="J626" s="36">
        <f t="shared" si="127"/>
        <v>0</v>
      </c>
    </row>
    <row r="627" spans="2:10" ht="15.75">
      <c r="B627" s="116" t="s">
        <v>9</v>
      </c>
      <c r="C627" s="117"/>
      <c r="D627" s="118"/>
      <c r="E627" s="119"/>
      <c r="F627" s="118"/>
      <c r="G627" s="121"/>
      <c r="H627" s="33">
        <f t="shared" si="126"/>
        <v>0</v>
      </c>
      <c r="I627" s="34">
        <f t="shared" si="128"/>
        <v>0</v>
      </c>
      <c r="J627" s="36">
        <f t="shared" si="127"/>
        <v>0</v>
      </c>
    </row>
    <row r="628" spans="2:10" ht="15.75">
      <c r="B628" s="116" t="s">
        <v>10</v>
      </c>
      <c r="C628" s="122"/>
      <c r="D628" s="123"/>
      <c r="E628" s="119"/>
      <c r="F628" s="118"/>
      <c r="G628" s="36"/>
      <c r="H628" s="33">
        <f t="shared" si="126"/>
        <v>0</v>
      </c>
      <c r="I628" s="34">
        <f t="shared" si="128"/>
        <v>0</v>
      </c>
      <c r="J628" s="36">
        <f t="shared" si="127"/>
        <v>0</v>
      </c>
    </row>
    <row r="629" spans="2:10" ht="15.75">
      <c r="B629" s="116" t="s">
        <v>11</v>
      </c>
      <c r="C629" s="117"/>
      <c r="D629" s="118"/>
      <c r="E629" s="119"/>
      <c r="F629" s="118"/>
      <c r="G629" s="36"/>
      <c r="H629" s="33">
        <f t="shared" si="126"/>
        <v>0</v>
      </c>
      <c r="I629" s="34">
        <f t="shared" si="128"/>
        <v>0</v>
      </c>
      <c r="J629" s="36">
        <f t="shared" si="127"/>
        <v>0</v>
      </c>
    </row>
    <row r="630" spans="2:10" ht="15.75">
      <c r="B630" s="116" t="s">
        <v>12</v>
      </c>
      <c r="C630" s="117"/>
      <c r="D630" s="118"/>
      <c r="E630" s="119"/>
      <c r="F630" s="118"/>
      <c r="G630" s="121"/>
      <c r="H630" s="33">
        <f t="shared" si="126"/>
        <v>0</v>
      </c>
      <c r="I630" s="34">
        <f t="shared" si="128"/>
        <v>0</v>
      </c>
      <c r="J630" s="36">
        <f t="shared" si="127"/>
        <v>0</v>
      </c>
    </row>
    <row r="631" spans="2:10" ht="16.5" thickBot="1">
      <c r="B631" s="124" t="s">
        <v>13</v>
      </c>
      <c r="C631" s="117"/>
      <c r="D631" s="118"/>
      <c r="E631" s="119"/>
      <c r="F631" s="118"/>
      <c r="G631" s="46"/>
      <c r="H631" s="43">
        <f t="shared" si="126"/>
        <v>0</v>
      </c>
      <c r="I631" s="44">
        <f t="shared" si="128"/>
        <v>0</v>
      </c>
      <c r="J631" s="46">
        <f t="shared" si="127"/>
        <v>0</v>
      </c>
    </row>
    <row r="632" spans="2:10" ht="15.75" thickBot="1">
      <c r="B632" s="55" t="s">
        <v>14</v>
      </c>
      <c r="C632" s="16" t="s">
        <v>24</v>
      </c>
      <c r="D632" s="94">
        <f>SUM(D620:D631)</f>
        <v>93264.72</v>
      </c>
      <c r="E632" s="18" t="s">
        <v>24</v>
      </c>
      <c r="F632" s="94">
        <f>SUM(F620:F631)</f>
        <v>0</v>
      </c>
      <c r="G632" s="19">
        <f>SUM(G620:G631)</f>
        <v>0</v>
      </c>
      <c r="H632" s="16" t="s">
        <v>24</v>
      </c>
      <c r="I632" s="20">
        <f>SUM(I620:I631)</f>
        <v>0</v>
      </c>
      <c r="J632" s="19">
        <f>SUM(J620:J631)</f>
        <v>93264.72</v>
      </c>
    </row>
    <row r="633" spans="2:10" ht="15.75" thickBot="1"/>
    <row r="634" spans="2:10" ht="67.5" customHeight="1" thickBot="1">
      <c r="B634" s="88" t="s">
        <v>54</v>
      </c>
      <c r="C634" s="166" t="s">
        <v>95</v>
      </c>
      <c r="D634" s="167"/>
      <c r="E634" s="167"/>
      <c r="F634" s="167"/>
      <c r="G634" s="167"/>
      <c r="H634" s="167"/>
      <c r="I634" s="167"/>
      <c r="J634" s="168"/>
    </row>
    <row r="635" spans="2:10" ht="15.75" thickBot="1">
      <c r="B635" s="108">
        <v>1</v>
      </c>
      <c r="C635" s="109">
        <v>2</v>
      </c>
      <c r="D635" s="110">
        <v>3</v>
      </c>
      <c r="E635" s="109">
        <v>4</v>
      </c>
      <c r="F635" s="110">
        <v>5</v>
      </c>
      <c r="G635" s="109">
        <v>6</v>
      </c>
      <c r="H635" s="109">
        <v>7</v>
      </c>
      <c r="I635" s="109">
        <v>8</v>
      </c>
      <c r="J635" s="111">
        <v>9</v>
      </c>
    </row>
    <row r="636" spans="2:10" ht="15.75" thickBot="1">
      <c r="B636" s="158" t="s">
        <v>1</v>
      </c>
      <c r="C636" s="160" t="s">
        <v>15</v>
      </c>
      <c r="D636" s="164" t="s">
        <v>22</v>
      </c>
      <c r="E636" s="153" t="s">
        <v>21</v>
      </c>
      <c r="F636" s="164" t="s">
        <v>20</v>
      </c>
      <c r="G636" s="145" t="s">
        <v>22</v>
      </c>
      <c r="H636" s="147" t="s">
        <v>17</v>
      </c>
      <c r="I636" s="148"/>
      <c r="J636" s="149"/>
    </row>
    <row r="637" spans="2:10" ht="30.75" thickBot="1">
      <c r="B637" s="159"/>
      <c r="C637" s="161"/>
      <c r="D637" s="165"/>
      <c r="E637" s="154"/>
      <c r="F637" s="165"/>
      <c r="G637" s="146"/>
      <c r="H637" s="128" t="s">
        <v>18</v>
      </c>
      <c r="I637" s="129" t="s">
        <v>19</v>
      </c>
      <c r="J637" s="130" t="s">
        <v>23</v>
      </c>
    </row>
    <row r="638" spans="2:10" ht="15.75">
      <c r="B638" s="112" t="s">
        <v>2</v>
      </c>
      <c r="C638" s="113"/>
      <c r="D638" s="114"/>
      <c r="E638" s="115"/>
      <c r="F638" s="114"/>
      <c r="G638" s="28"/>
      <c r="H638" s="25">
        <f t="shared" ref="H638:H649" si="129">C638+E638</f>
        <v>0</v>
      </c>
      <c r="I638" s="26">
        <f>F638</f>
        <v>0</v>
      </c>
      <c r="J638" s="28">
        <f t="shared" ref="J638:J649" si="130">D638+G638</f>
        <v>0</v>
      </c>
    </row>
    <row r="639" spans="2:10" ht="15.75">
      <c r="B639" s="116" t="s">
        <v>3</v>
      </c>
      <c r="C639" s="117"/>
      <c r="D639" s="118"/>
      <c r="E639" s="119"/>
      <c r="F639" s="118"/>
      <c r="G639" s="36"/>
      <c r="H639" s="33">
        <f t="shared" si="129"/>
        <v>0</v>
      </c>
      <c r="I639" s="34">
        <f t="shared" ref="I639:I649" si="131">F639</f>
        <v>0</v>
      </c>
      <c r="J639" s="36">
        <f t="shared" si="130"/>
        <v>0</v>
      </c>
    </row>
    <row r="640" spans="2:10" ht="15.75">
      <c r="B640" s="116" t="s">
        <v>4</v>
      </c>
      <c r="C640" s="117"/>
      <c r="D640" s="118"/>
      <c r="E640" s="119">
        <v>1</v>
      </c>
      <c r="F640" s="118">
        <v>4590.5</v>
      </c>
      <c r="G640" s="36"/>
      <c r="H640" s="33">
        <f t="shared" si="129"/>
        <v>1</v>
      </c>
      <c r="I640" s="34">
        <f t="shared" si="131"/>
        <v>4590.5</v>
      </c>
      <c r="J640" s="36">
        <f t="shared" si="130"/>
        <v>0</v>
      </c>
    </row>
    <row r="641" spans="2:10" ht="15.75">
      <c r="B641" s="116" t="s">
        <v>5</v>
      </c>
      <c r="C641" s="117"/>
      <c r="D641" s="118"/>
      <c r="E641" s="119"/>
      <c r="F641" s="118"/>
      <c r="G641" s="36"/>
      <c r="H641" s="33">
        <f t="shared" si="129"/>
        <v>0</v>
      </c>
      <c r="I641" s="34">
        <f t="shared" si="131"/>
        <v>0</v>
      </c>
      <c r="J641" s="36">
        <f t="shared" si="130"/>
        <v>0</v>
      </c>
    </row>
    <row r="642" spans="2:10" ht="15.75">
      <c r="B642" s="116" t="s">
        <v>6</v>
      </c>
      <c r="C642" s="117"/>
      <c r="D642" s="118"/>
      <c r="E642" s="119"/>
      <c r="F642" s="118"/>
      <c r="G642" s="36"/>
      <c r="H642" s="33">
        <f t="shared" si="129"/>
        <v>0</v>
      </c>
      <c r="I642" s="34">
        <f t="shared" si="131"/>
        <v>0</v>
      </c>
      <c r="J642" s="36">
        <f t="shared" si="130"/>
        <v>0</v>
      </c>
    </row>
    <row r="643" spans="2:10" ht="15.75">
      <c r="B643" s="116" t="s">
        <v>7</v>
      </c>
      <c r="C643" s="117"/>
      <c r="D643" s="118"/>
      <c r="E643" s="119"/>
      <c r="F643" s="118"/>
      <c r="G643" s="36"/>
      <c r="H643" s="33">
        <f t="shared" si="129"/>
        <v>0</v>
      </c>
      <c r="I643" s="34">
        <f t="shared" si="131"/>
        <v>0</v>
      </c>
      <c r="J643" s="36">
        <f t="shared" si="130"/>
        <v>0</v>
      </c>
    </row>
    <row r="644" spans="2:10" ht="15.75">
      <c r="B644" s="120" t="s">
        <v>8</v>
      </c>
      <c r="C644" s="117"/>
      <c r="D644" s="118"/>
      <c r="E644" s="119"/>
      <c r="F644" s="118"/>
      <c r="G644" s="36"/>
      <c r="H644" s="33">
        <f t="shared" si="129"/>
        <v>0</v>
      </c>
      <c r="I644" s="34">
        <f t="shared" si="131"/>
        <v>0</v>
      </c>
      <c r="J644" s="36">
        <f t="shared" si="130"/>
        <v>0</v>
      </c>
    </row>
    <row r="645" spans="2:10" ht="15.75">
      <c r="B645" s="116" t="s">
        <v>9</v>
      </c>
      <c r="C645" s="117"/>
      <c r="D645" s="118"/>
      <c r="E645" s="119"/>
      <c r="F645" s="118"/>
      <c r="G645" s="121"/>
      <c r="H645" s="33">
        <f t="shared" si="129"/>
        <v>0</v>
      </c>
      <c r="I645" s="34">
        <f t="shared" si="131"/>
        <v>0</v>
      </c>
      <c r="J645" s="36">
        <f t="shared" si="130"/>
        <v>0</v>
      </c>
    </row>
    <row r="646" spans="2:10" ht="15.75">
      <c r="B646" s="116" t="s">
        <v>10</v>
      </c>
      <c r="C646" s="122"/>
      <c r="D646" s="123"/>
      <c r="E646" s="119"/>
      <c r="F646" s="118"/>
      <c r="G646" s="36"/>
      <c r="H646" s="33">
        <f t="shared" si="129"/>
        <v>0</v>
      </c>
      <c r="I646" s="34">
        <f t="shared" si="131"/>
        <v>0</v>
      </c>
      <c r="J646" s="36">
        <f t="shared" si="130"/>
        <v>0</v>
      </c>
    </row>
    <row r="647" spans="2:10" ht="15.75">
      <c r="B647" s="116" t="s">
        <v>11</v>
      </c>
      <c r="C647" s="117"/>
      <c r="D647" s="118"/>
      <c r="E647" s="119"/>
      <c r="F647" s="118"/>
      <c r="G647" s="36"/>
      <c r="H647" s="33">
        <f t="shared" si="129"/>
        <v>0</v>
      </c>
      <c r="I647" s="34">
        <f t="shared" si="131"/>
        <v>0</v>
      </c>
      <c r="J647" s="36">
        <f t="shared" si="130"/>
        <v>0</v>
      </c>
    </row>
    <row r="648" spans="2:10" ht="15.75">
      <c r="B648" s="116" t="s">
        <v>12</v>
      </c>
      <c r="C648" s="117"/>
      <c r="D648" s="118"/>
      <c r="E648" s="119"/>
      <c r="F648" s="118"/>
      <c r="G648" s="121"/>
      <c r="H648" s="33">
        <f t="shared" si="129"/>
        <v>0</v>
      </c>
      <c r="I648" s="34">
        <f t="shared" si="131"/>
        <v>0</v>
      </c>
      <c r="J648" s="36">
        <f t="shared" si="130"/>
        <v>0</v>
      </c>
    </row>
    <row r="649" spans="2:10" ht="16.5" thickBot="1">
      <c r="B649" s="124" t="s">
        <v>13</v>
      </c>
      <c r="C649" s="117"/>
      <c r="D649" s="118"/>
      <c r="E649" s="119"/>
      <c r="F649" s="118"/>
      <c r="G649" s="46"/>
      <c r="H649" s="43">
        <f t="shared" si="129"/>
        <v>0</v>
      </c>
      <c r="I649" s="44">
        <f t="shared" si="131"/>
        <v>0</v>
      </c>
      <c r="J649" s="46">
        <f t="shared" si="130"/>
        <v>0</v>
      </c>
    </row>
    <row r="650" spans="2:10" ht="15.75" thickBot="1">
      <c r="B650" s="55" t="s">
        <v>14</v>
      </c>
      <c r="C650" s="16" t="s">
        <v>24</v>
      </c>
      <c r="D650" s="94">
        <f>SUM(D638:D649)</f>
        <v>0</v>
      </c>
      <c r="E650" s="18" t="s">
        <v>24</v>
      </c>
      <c r="F650" s="94">
        <f>SUM(F638:F649)</f>
        <v>4590.5</v>
      </c>
      <c r="G650" s="19">
        <f>SUM(G638:G649)</f>
        <v>0</v>
      </c>
      <c r="H650" s="16" t="s">
        <v>24</v>
      </c>
      <c r="I650" s="20">
        <f>SUM(I638:I649)</f>
        <v>4590.5</v>
      </c>
      <c r="J650" s="19">
        <f>SUM(J638:J649)</f>
        <v>0</v>
      </c>
    </row>
    <row r="651" spans="2:10" ht="15.75" thickBot="1"/>
    <row r="652" spans="2:10" ht="72.75" customHeight="1" thickBot="1">
      <c r="B652" s="88" t="s">
        <v>54</v>
      </c>
      <c r="C652" s="166" t="s">
        <v>96</v>
      </c>
      <c r="D652" s="167"/>
      <c r="E652" s="167"/>
      <c r="F652" s="167"/>
      <c r="G652" s="167"/>
      <c r="H652" s="167"/>
      <c r="I652" s="167"/>
      <c r="J652" s="168"/>
    </row>
    <row r="653" spans="2:10" ht="15.75" thickBot="1">
      <c r="B653" s="108">
        <v>1</v>
      </c>
      <c r="C653" s="109">
        <v>2</v>
      </c>
      <c r="D653" s="110">
        <v>3</v>
      </c>
      <c r="E653" s="109">
        <v>4</v>
      </c>
      <c r="F653" s="110">
        <v>5</v>
      </c>
      <c r="G653" s="109">
        <v>6</v>
      </c>
      <c r="H653" s="109">
        <v>7</v>
      </c>
      <c r="I653" s="109">
        <v>8</v>
      </c>
      <c r="J653" s="111">
        <v>9</v>
      </c>
    </row>
    <row r="654" spans="2:10" ht="15.75" thickBot="1">
      <c r="B654" s="158" t="s">
        <v>1</v>
      </c>
      <c r="C654" s="160" t="s">
        <v>15</v>
      </c>
      <c r="D654" s="164" t="s">
        <v>22</v>
      </c>
      <c r="E654" s="153" t="s">
        <v>21</v>
      </c>
      <c r="F654" s="164" t="s">
        <v>20</v>
      </c>
      <c r="G654" s="145" t="s">
        <v>22</v>
      </c>
      <c r="H654" s="147" t="s">
        <v>17</v>
      </c>
      <c r="I654" s="148"/>
      <c r="J654" s="149"/>
    </row>
    <row r="655" spans="2:10" ht="30.75" thickBot="1">
      <c r="B655" s="159"/>
      <c r="C655" s="161"/>
      <c r="D655" s="165"/>
      <c r="E655" s="154"/>
      <c r="F655" s="165"/>
      <c r="G655" s="146"/>
      <c r="H655" s="128" t="s">
        <v>18</v>
      </c>
      <c r="I655" s="129" t="s">
        <v>19</v>
      </c>
      <c r="J655" s="130" t="s">
        <v>23</v>
      </c>
    </row>
    <row r="656" spans="2:10" ht="15.75">
      <c r="B656" s="112" t="s">
        <v>2</v>
      </c>
      <c r="C656" s="113"/>
      <c r="D656" s="114"/>
      <c r="E656" s="115"/>
      <c r="F656" s="114"/>
      <c r="G656" s="28"/>
      <c r="H656" s="25">
        <f t="shared" ref="H656:H667" si="132">C656+E656</f>
        <v>0</v>
      </c>
      <c r="I656" s="26">
        <f>F656</f>
        <v>0</v>
      </c>
      <c r="J656" s="28">
        <f t="shared" ref="J656:J667" si="133">D656+G656</f>
        <v>0</v>
      </c>
    </row>
    <row r="657" spans="2:10" ht="15.75">
      <c r="B657" s="116" t="s">
        <v>3</v>
      </c>
      <c r="C657" s="117"/>
      <c r="D657" s="118"/>
      <c r="E657" s="119"/>
      <c r="F657" s="118"/>
      <c r="G657" s="36"/>
      <c r="H657" s="33">
        <f t="shared" si="132"/>
        <v>0</v>
      </c>
      <c r="I657" s="34">
        <f t="shared" ref="I657:I667" si="134">F657</f>
        <v>0</v>
      </c>
      <c r="J657" s="36">
        <f t="shared" si="133"/>
        <v>0</v>
      </c>
    </row>
    <row r="658" spans="2:10" ht="15.75">
      <c r="B658" s="116" t="s">
        <v>4</v>
      </c>
      <c r="C658" s="117">
        <v>4</v>
      </c>
      <c r="D658" s="118">
        <v>9546</v>
      </c>
      <c r="E658" s="119">
        <v>2</v>
      </c>
      <c r="F658" s="118">
        <v>1838</v>
      </c>
      <c r="G658" s="36"/>
      <c r="H658" s="33">
        <f t="shared" si="132"/>
        <v>6</v>
      </c>
      <c r="I658" s="34">
        <f t="shared" si="134"/>
        <v>1838</v>
      </c>
      <c r="J658" s="36">
        <f t="shared" si="133"/>
        <v>9546</v>
      </c>
    </row>
    <row r="659" spans="2:10" ht="15.75">
      <c r="B659" s="116" t="s">
        <v>5</v>
      </c>
      <c r="C659" s="117">
        <v>4</v>
      </c>
      <c r="D659" s="118">
        <v>3182</v>
      </c>
      <c r="E659" s="119">
        <v>2</v>
      </c>
      <c r="F659" s="118">
        <v>546</v>
      </c>
      <c r="G659" s="36"/>
      <c r="H659" s="33">
        <f t="shared" si="132"/>
        <v>6</v>
      </c>
      <c r="I659" s="34">
        <f t="shared" si="134"/>
        <v>546</v>
      </c>
      <c r="J659" s="36">
        <f t="shared" si="133"/>
        <v>3182</v>
      </c>
    </row>
    <row r="660" spans="2:10" ht="15.75">
      <c r="B660" s="116" t="s">
        <v>6</v>
      </c>
      <c r="C660" s="117"/>
      <c r="D660" s="118"/>
      <c r="E660" s="119"/>
      <c r="F660" s="118"/>
      <c r="G660" s="36"/>
      <c r="H660" s="33">
        <f t="shared" si="132"/>
        <v>0</v>
      </c>
      <c r="I660" s="34">
        <f t="shared" si="134"/>
        <v>0</v>
      </c>
      <c r="J660" s="36">
        <f t="shared" si="133"/>
        <v>0</v>
      </c>
    </row>
    <row r="661" spans="2:10" ht="15.75">
      <c r="B661" s="116" t="s">
        <v>7</v>
      </c>
      <c r="C661" s="117"/>
      <c r="D661" s="118"/>
      <c r="E661" s="119"/>
      <c r="F661" s="118"/>
      <c r="G661" s="36"/>
      <c r="H661" s="33">
        <f t="shared" si="132"/>
        <v>0</v>
      </c>
      <c r="I661" s="34">
        <f t="shared" si="134"/>
        <v>0</v>
      </c>
      <c r="J661" s="36">
        <f t="shared" si="133"/>
        <v>0</v>
      </c>
    </row>
    <row r="662" spans="2:10" ht="15.75">
      <c r="B662" s="120" t="s">
        <v>8</v>
      </c>
      <c r="C662" s="117"/>
      <c r="D662" s="118"/>
      <c r="E662" s="119"/>
      <c r="F662" s="118"/>
      <c r="G662" s="36"/>
      <c r="H662" s="33">
        <f t="shared" si="132"/>
        <v>0</v>
      </c>
      <c r="I662" s="34">
        <f t="shared" si="134"/>
        <v>0</v>
      </c>
      <c r="J662" s="36">
        <f t="shared" si="133"/>
        <v>0</v>
      </c>
    </row>
    <row r="663" spans="2:10" ht="15.75">
      <c r="B663" s="116" t="s">
        <v>9</v>
      </c>
      <c r="C663" s="117"/>
      <c r="D663" s="118"/>
      <c r="E663" s="119"/>
      <c r="F663" s="118"/>
      <c r="G663" s="121"/>
      <c r="H663" s="33">
        <f t="shared" si="132"/>
        <v>0</v>
      </c>
      <c r="I663" s="34">
        <f t="shared" si="134"/>
        <v>0</v>
      </c>
      <c r="J663" s="36">
        <f t="shared" si="133"/>
        <v>0</v>
      </c>
    </row>
    <row r="664" spans="2:10" ht="15.75">
      <c r="B664" s="116" t="s">
        <v>10</v>
      </c>
      <c r="C664" s="122"/>
      <c r="D664" s="123"/>
      <c r="E664" s="119"/>
      <c r="F664" s="118"/>
      <c r="G664" s="36"/>
      <c r="H664" s="33">
        <f t="shared" si="132"/>
        <v>0</v>
      </c>
      <c r="I664" s="34">
        <f t="shared" si="134"/>
        <v>0</v>
      </c>
      <c r="J664" s="36">
        <f t="shared" si="133"/>
        <v>0</v>
      </c>
    </row>
    <row r="665" spans="2:10" ht="15.75">
      <c r="B665" s="116" t="s">
        <v>11</v>
      </c>
      <c r="C665" s="117"/>
      <c r="D665" s="118"/>
      <c r="E665" s="119"/>
      <c r="F665" s="118"/>
      <c r="G665" s="36"/>
      <c r="H665" s="33">
        <f t="shared" si="132"/>
        <v>0</v>
      </c>
      <c r="I665" s="34">
        <f t="shared" si="134"/>
        <v>0</v>
      </c>
      <c r="J665" s="36">
        <f t="shared" si="133"/>
        <v>0</v>
      </c>
    </row>
    <row r="666" spans="2:10" ht="15.75">
      <c r="B666" s="116" t="s">
        <v>12</v>
      </c>
      <c r="C666" s="117"/>
      <c r="D666" s="118"/>
      <c r="E666" s="119"/>
      <c r="F666" s="118"/>
      <c r="G666" s="121"/>
      <c r="H666" s="33">
        <f t="shared" si="132"/>
        <v>0</v>
      </c>
      <c r="I666" s="34">
        <f t="shared" si="134"/>
        <v>0</v>
      </c>
      <c r="J666" s="36">
        <f t="shared" si="133"/>
        <v>0</v>
      </c>
    </row>
    <row r="667" spans="2:10" ht="16.5" thickBot="1">
      <c r="B667" s="124" t="s">
        <v>13</v>
      </c>
      <c r="C667" s="117"/>
      <c r="D667" s="118"/>
      <c r="E667" s="119"/>
      <c r="F667" s="118"/>
      <c r="G667" s="46"/>
      <c r="H667" s="43">
        <f t="shared" si="132"/>
        <v>0</v>
      </c>
      <c r="I667" s="44">
        <f t="shared" si="134"/>
        <v>0</v>
      </c>
      <c r="J667" s="46">
        <f t="shared" si="133"/>
        <v>0</v>
      </c>
    </row>
    <row r="668" spans="2:10" ht="15.75" thickBot="1">
      <c r="B668" s="55" t="s">
        <v>14</v>
      </c>
      <c r="C668" s="16" t="s">
        <v>24</v>
      </c>
      <c r="D668" s="94">
        <f>SUM(D656:D667)</f>
        <v>12728</v>
      </c>
      <c r="E668" s="18" t="s">
        <v>24</v>
      </c>
      <c r="F668" s="94">
        <f>SUM(F656:F667)</f>
        <v>2384</v>
      </c>
      <c r="G668" s="19">
        <f>SUM(G656:G667)</f>
        <v>0</v>
      </c>
      <c r="H668" s="16" t="s">
        <v>24</v>
      </c>
      <c r="I668" s="20">
        <f>SUM(I656:I667)</f>
        <v>2384</v>
      </c>
      <c r="J668" s="19">
        <f>SUM(J656:J667)</f>
        <v>12728</v>
      </c>
    </row>
    <row r="669" spans="2:10" ht="15.75" thickBot="1"/>
    <row r="670" spans="2:10" ht="72.75" customHeight="1" thickBot="1">
      <c r="B670" s="88" t="s">
        <v>54</v>
      </c>
      <c r="C670" s="166" t="s">
        <v>97</v>
      </c>
      <c r="D670" s="167"/>
      <c r="E670" s="167"/>
      <c r="F670" s="167"/>
      <c r="G670" s="167"/>
      <c r="H670" s="167"/>
      <c r="I670" s="167"/>
      <c r="J670" s="168"/>
    </row>
    <row r="671" spans="2:10" ht="15.75" thickBot="1">
      <c r="B671" s="108">
        <v>1</v>
      </c>
      <c r="C671" s="109">
        <v>2</v>
      </c>
      <c r="D671" s="110">
        <v>3</v>
      </c>
      <c r="E671" s="109">
        <v>4</v>
      </c>
      <c r="F671" s="110">
        <v>5</v>
      </c>
      <c r="G671" s="109">
        <v>6</v>
      </c>
      <c r="H671" s="109">
        <v>7</v>
      </c>
      <c r="I671" s="109">
        <v>8</v>
      </c>
      <c r="J671" s="111">
        <v>9</v>
      </c>
    </row>
    <row r="672" spans="2:10" ht="15.75" thickBot="1">
      <c r="B672" s="158" t="s">
        <v>1</v>
      </c>
      <c r="C672" s="160" t="s">
        <v>15</v>
      </c>
      <c r="D672" s="164" t="s">
        <v>22</v>
      </c>
      <c r="E672" s="153" t="s">
        <v>21</v>
      </c>
      <c r="F672" s="164" t="s">
        <v>20</v>
      </c>
      <c r="G672" s="145" t="s">
        <v>22</v>
      </c>
      <c r="H672" s="147" t="s">
        <v>17</v>
      </c>
      <c r="I672" s="148"/>
      <c r="J672" s="149"/>
    </row>
    <row r="673" spans="2:10" ht="30.75" thickBot="1">
      <c r="B673" s="159"/>
      <c r="C673" s="161"/>
      <c r="D673" s="165"/>
      <c r="E673" s="154"/>
      <c r="F673" s="165"/>
      <c r="G673" s="146"/>
      <c r="H673" s="128" t="s">
        <v>18</v>
      </c>
      <c r="I673" s="129" t="s">
        <v>19</v>
      </c>
      <c r="J673" s="130" t="s">
        <v>23</v>
      </c>
    </row>
    <row r="674" spans="2:10" ht="15.75">
      <c r="B674" s="112" t="s">
        <v>2</v>
      </c>
      <c r="C674" s="113"/>
      <c r="D674" s="114"/>
      <c r="E674" s="115"/>
      <c r="F674" s="114"/>
      <c r="G674" s="28"/>
      <c r="H674" s="25">
        <f t="shared" ref="H674:H685" si="135">C674+E674</f>
        <v>0</v>
      </c>
      <c r="I674" s="26">
        <f>F674</f>
        <v>0</v>
      </c>
      <c r="J674" s="28">
        <f t="shared" ref="J674:J685" si="136">D674+G674</f>
        <v>0</v>
      </c>
    </row>
    <row r="675" spans="2:10" ht="15.75">
      <c r="B675" s="116" t="s">
        <v>3</v>
      </c>
      <c r="C675" s="117"/>
      <c r="D675" s="118"/>
      <c r="E675" s="119"/>
      <c r="F675" s="118"/>
      <c r="G675" s="36"/>
      <c r="H675" s="33">
        <f t="shared" si="135"/>
        <v>0</v>
      </c>
      <c r="I675" s="34">
        <f t="shared" ref="I675:I685" si="137">F675</f>
        <v>0</v>
      </c>
      <c r="J675" s="36">
        <f t="shared" si="136"/>
        <v>0</v>
      </c>
    </row>
    <row r="676" spans="2:10" ht="15.75">
      <c r="B676" s="116" t="s">
        <v>4</v>
      </c>
      <c r="C676" s="117">
        <v>11</v>
      </c>
      <c r="D676" s="118">
        <v>21273</v>
      </c>
      <c r="E676" s="119"/>
      <c r="F676" s="118"/>
      <c r="G676" s="36"/>
      <c r="H676" s="33">
        <f t="shared" si="135"/>
        <v>11</v>
      </c>
      <c r="I676" s="34">
        <f t="shared" si="137"/>
        <v>0</v>
      </c>
      <c r="J676" s="36">
        <f t="shared" si="136"/>
        <v>21273</v>
      </c>
    </row>
    <row r="677" spans="2:10" ht="15.75">
      <c r="B677" s="116" t="s">
        <v>5</v>
      </c>
      <c r="C677" s="117">
        <v>11</v>
      </c>
      <c r="D677" s="118">
        <f>9962.99+5654+12650.53</f>
        <v>28267.52</v>
      </c>
      <c r="E677" s="119">
        <v>1</v>
      </c>
      <c r="F677" s="118">
        <v>1211.22</v>
      </c>
      <c r="G677" s="36"/>
      <c r="H677" s="33">
        <f t="shared" si="135"/>
        <v>12</v>
      </c>
      <c r="I677" s="34">
        <f t="shared" si="137"/>
        <v>1211.22</v>
      </c>
      <c r="J677" s="36">
        <f t="shared" si="136"/>
        <v>28267.52</v>
      </c>
    </row>
    <row r="678" spans="2:10" ht="15.75">
      <c r="B678" s="116" t="s">
        <v>6</v>
      </c>
      <c r="C678" s="117">
        <v>11</v>
      </c>
      <c r="D678" s="118">
        <v>28267.52</v>
      </c>
      <c r="E678" s="119">
        <v>1</v>
      </c>
      <c r="F678" s="118">
        <v>1211.22</v>
      </c>
      <c r="G678" s="36"/>
      <c r="H678" s="33">
        <f t="shared" si="135"/>
        <v>12</v>
      </c>
      <c r="I678" s="34">
        <f t="shared" si="137"/>
        <v>1211.22</v>
      </c>
      <c r="J678" s="36">
        <f t="shared" si="136"/>
        <v>28267.52</v>
      </c>
    </row>
    <row r="679" spans="2:10" ht="15.75">
      <c r="B679" s="116" t="s">
        <v>7</v>
      </c>
      <c r="C679" s="117"/>
      <c r="D679" s="118"/>
      <c r="E679" s="119"/>
      <c r="F679" s="118"/>
      <c r="G679" s="36"/>
      <c r="H679" s="33">
        <f t="shared" si="135"/>
        <v>0</v>
      </c>
      <c r="I679" s="34">
        <f t="shared" si="137"/>
        <v>0</v>
      </c>
      <c r="J679" s="36">
        <f t="shared" si="136"/>
        <v>0</v>
      </c>
    </row>
    <row r="680" spans="2:10" ht="15.75">
      <c r="B680" s="120" t="s">
        <v>8</v>
      </c>
      <c r="C680" s="117"/>
      <c r="D680" s="118"/>
      <c r="E680" s="119"/>
      <c r="F680" s="118"/>
      <c r="G680" s="36"/>
      <c r="H680" s="33">
        <f t="shared" si="135"/>
        <v>0</v>
      </c>
      <c r="I680" s="34">
        <f t="shared" si="137"/>
        <v>0</v>
      </c>
      <c r="J680" s="36">
        <f t="shared" si="136"/>
        <v>0</v>
      </c>
    </row>
    <row r="681" spans="2:10" ht="15.75">
      <c r="B681" s="116" t="s">
        <v>9</v>
      </c>
      <c r="C681" s="117"/>
      <c r="D681" s="118"/>
      <c r="E681" s="119"/>
      <c r="F681" s="118"/>
      <c r="G681" s="121"/>
      <c r="H681" s="33">
        <f t="shared" si="135"/>
        <v>0</v>
      </c>
      <c r="I681" s="34">
        <f t="shared" si="137"/>
        <v>0</v>
      </c>
      <c r="J681" s="36">
        <f t="shared" si="136"/>
        <v>0</v>
      </c>
    </row>
    <row r="682" spans="2:10" ht="15.75">
      <c r="B682" s="116" t="s">
        <v>10</v>
      </c>
      <c r="C682" s="122"/>
      <c r="D682" s="123"/>
      <c r="E682" s="119"/>
      <c r="F682" s="118"/>
      <c r="G682" s="36"/>
      <c r="H682" s="33">
        <f t="shared" si="135"/>
        <v>0</v>
      </c>
      <c r="I682" s="34">
        <f t="shared" si="137"/>
        <v>0</v>
      </c>
      <c r="J682" s="36">
        <f t="shared" si="136"/>
        <v>0</v>
      </c>
    </row>
    <row r="683" spans="2:10" ht="15.75">
      <c r="B683" s="116" t="s">
        <v>11</v>
      </c>
      <c r="C683" s="117"/>
      <c r="D683" s="118"/>
      <c r="E683" s="119"/>
      <c r="F683" s="118"/>
      <c r="G683" s="36"/>
      <c r="H683" s="33">
        <f t="shared" si="135"/>
        <v>0</v>
      </c>
      <c r="I683" s="34">
        <f t="shared" si="137"/>
        <v>0</v>
      </c>
      <c r="J683" s="36">
        <f t="shared" si="136"/>
        <v>0</v>
      </c>
    </row>
    <row r="684" spans="2:10" ht="15.75">
      <c r="B684" s="116" t="s">
        <v>12</v>
      </c>
      <c r="C684" s="117"/>
      <c r="D684" s="118"/>
      <c r="E684" s="119"/>
      <c r="F684" s="118"/>
      <c r="G684" s="121"/>
      <c r="H684" s="33">
        <f t="shared" si="135"/>
        <v>0</v>
      </c>
      <c r="I684" s="34">
        <f t="shared" si="137"/>
        <v>0</v>
      </c>
      <c r="J684" s="36">
        <f t="shared" si="136"/>
        <v>0</v>
      </c>
    </row>
    <row r="685" spans="2:10" ht="16.5" thickBot="1">
      <c r="B685" s="124" t="s">
        <v>13</v>
      </c>
      <c r="C685" s="117"/>
      <c r="D685" s="118"/>
      <c r="E685" s="119"/>
      <c r="F685" s="118"/>
      <c r="G685" s="46"/>
      <c r="H685" s="43">
        <f t="shared" si="135"/>
        <v>0</v>
      </c>
      <c r="I685" s="44">
        <f t="shared" si="137"/>
        <v>0</v>
      </c>
      <c r="J685" s="46">
        <f t="shared" si="136"/>
        <v>0</v>
      </c>
    </row>
    <row r="686" spans="2:10" ht="15.75" thickBot="1">
      <c r="B686" s="55" t="s">
        <v>14</v>
      </c>
      <c r="C686" s="16" t="s">
        <v>24</v>
      </c>
      <c r="D686" s="94">
        <f>SUM(D674:D685)</f>
        <v>77808.040000000008</v>
      </c>
      <c r="E686" s="18" t="s">
        <v>24</v>
      </c>
      <c r="F686" s="94">
        <f>SUM(F674:F685)</f>
        <v>2422.44</v>
      </c>
      <c r="G686" s="19">
        <f>SUM(G674:G685)</f>
        <v>0</v>
      </c>
      <c r="H686" s="16" t="s">
        <v>24</v>
      </c>
      <c r="I686" s="20">
        <f>SUM(I674:I685)</f>
        <v>2422.44</v>
      </c>
      <c r="J686" s="19">
        <f>SUM(J674:J685)</f>
        <v>77808.040000000008</v>
      </c>
    </row>
    <row r="687" spans="2:10" ht="15.75" thickBot="1"/>
    <row r="688" spans="2:10" ht="44.25" customHeight="1" thickBot="1">
      <c r="B688" s="88" t="s">
        <v>54</v>
      </c>
      <c r="C688" s="166" t="s">
        <v>98</v>
      </c>
      <c r="D688" s="167"/>
      <c r="E688" s="167"/>
      <c r="F688" s="167"/>
      <c r="G688" s="167"/>
      <c r="H688" s="167"/>
      <c r="I688" s="167"/>
      <c r="J688" s="168"/>
    </row>
    <row r="689" spans="2:10" ht="15.75" thickBot="1">
      <c r="B689" s="108">
        <v>1</v>
      </c>
      <c r="C689" s="109">
        <v>2</v>
      </c>
      <c r="D689" s="110">
        <v>3</v>
      </c>
      <c r="E689" s="109">
        <v>4</v>
      </c>
      <c r="F689" s="110">
        <v>5</v>
      </c>
      <c r="G689" s="109">
        <v>6</v>
      </c>
      <c r="H689" s="109">
        <v>7</v>
      </c>
      <c r="I689" s="109">
        <v>8</v>
      </c>
      <c r="J689" s="111">
        <v>9</v>
      </c>
    </row>
    <row r="690" spans="2:10" ht="15.75" thickBot="1">
      <c r="B690" s="158" t="s">
        <v>1</v>
      </c>
      <c r="C690" s="160" t="s">
        <v>15</v>
      </c>
      <c r="D690" s="164" t="s">
        <v>22</v>
      </c>
      <c r="E690" s="153" t="s">
        <v>21</v>
      </c>
      <c r="F690" s="164" t="s">
        <v>20</v>
      </c>
      <c r="G690" s="145" t="s">
        <v>22</v>
      </c>
      <c r="H690" s="147" t="s">
        <v>17</v>
      </c>
      <c r="I690" s="148"/>
      <c r="J690" s="149"/>
    </row>
    <row r="691" spans="2:10" ht="30.75" thickBot="1">
      <c r="B691" s="159"/>
      <c r="C691" s="161"/>
      <c r="D691" s="165"/>
      <c r="E691" s="154"/>
      <c r="F691" s="165"/>
      <c r="G691" s="146"/>
      <c r="H691" s="131" t="s">
        <v>18</v>
      </c>
      <c r="I691" s="132" t="s">
        <v>19</v>
      </c>
      <c r="J691" s="133" t="s">
        <v>23</v>
      </c>
    </row>
    <row r="692" spans="2:10" ht="15.75">
      <c r="B692" s="112" t="s">
        <v>2</v>
      </c>
      <c r="C692" s="113"/>
      <c r="D692" s="114"/>
      <c r="E692" s="115"/>
      <c r="F692" s="114"/>
      <c r="G692" s="28"/>
      <c r="H692" s="25">
        <f t="shared" ref="H692:H703" si="138">C692+E692</f>
        <v>0</v>
      </c>
      <c r="I692" s="26">
        <f>F692</f>
        <v>0</v>
      </c>
      <c r="J692" s="28">
        <f t="shared" ref="J692:J703" si="139">D692+G692</f>
        <v>0</v>
      </c>
    </row>
    <row r="693" spans="2:10" ht="15.75">
      <c r="B693" s="116" t="s">
        <v>3</v>
      </c>
      <c r="C693" s="117"/>
      <c r="D693" s="118"/>
      <c r="E693" s="119"/>
      <c r="F693" s="118"/>
      <c r="G693" s="36"/>
      <c r="H693" s="33">
        <f>C693+E693</f>
        <v>0</v>
      </c>
      <c r="I693" s="34">
        <f t="shared" ref="I693:I703" si="140">F693</f>
        <v>0</v>
      </c>
      <c r="J693" s="36">
        <f t="shared" si="139"/>
        <v>0</v>
      </c>
    </row>
    <row r="694" spans="2:10" ht="15.75">
      <c r="B694" s="116" t="s">
        <v>4</v>
      </c>
      <c r="C694" s="117"/>
      <c r="D694" s="118"/>
      <c r="E694" s="119"/>
      <c r="F694" s="118"/>
      <c r="G694" s="36"/>
      <c r="H694" s="33">
        <f t="shared" si="138"/>
        <v>0</v>
      </c>
      <c r="I694" s="34">
        <f t="shared" si="140"/>
        <v>0</v>
      </c>
      <c r="J694" s="36">
        <f t="shared" si="139"/>
        <v>0</v>
      </c>
    </row>
    <row r="695" spans="2:10" ht="15.75">
      <c r="B695" s="116" t="s">
        <v>5</v>
      </c>
      <c r="C695" s="117">
        <v>1</v>
      </c>
      <c r="D695" s="118">
        <v>1738.69</v>
      </c>
      <c r="E695" s="119"/>
      <c r="F695" s="118"/>
      <c r="G695" s="36"/>
      <c r="H695" s="33">
        <f t="shared" si="138"/>
        <v>1</v>
      </c>
      <c r="I695" s="34">
        <f t="shared" si="140"/>
        <v>0</v>
      </c>
      <c r="J695" s="36">
        <f t="shared" si="139"/>
        <v>1738.69</v>
      </c>
    </row>
    <row r="696" spans="2:10" ht="15.75">
      <c r="B696" s="116" t="s">
        <v>6</v>
      </c>
      <c r="C696" s="117">
        <v>1</v>
      </c>
      <c r="D696" s="118">
        <v>1738.69</v>
      </c>
      <c r="E696" s="119"/>
      <c r="F696" s="118"/>
      <c r="G696" s="36"/>
      <c r="H696" s="33">
        <f t="shared" si="138"/>
        <v>1</v>
      </c>
      <c r="I696" s="34">
        <f t="shared" si="140"/>
        <v>0</v>
      </c>
      <c r="J696" s="36">
        <f>D696+G696</f>
        <v>1738.69</v>
      </c>
    </row>
    <row r="697" spans="2:10" ht="15.75">
      <c r="B697" s="116" t="s">
        <v>7</v>
      </c>
      <c r="C697" s="117"/>
      <c r="D697" s="118"/>
      <c r="E697" s="119"/>
      <c r="F697" s="118"/>
      <c r="G697" s="36"/>
      <c r="H697" s="33">
        <f t="shared" si="138"/>
        <v>0</v>
      </c>
      <c r="I697" s="34">
        <f t="shared" si="140"/>
        <v>0</v>
      </c>
      <c r="J697" s="36">
        <f t="shared" si="139"/>
        <v>0</v>
      </c>
    </row>
    <row r="698" spans="2:10" ht="15.75">
      <c r="B698" s="120" t="s">
        <v>8</v>
      </c>
      <c r="C698" s="117"/>
      <c r="D698" s="118"/>
      <c r="E698" s="119"/>
      <c r="F698" s="118"/>
      <c r="G698" s="36"/>
      <c r="H698" s="33">
        <f t="shared" si="138"/>
        <v>0</v>
      </c>
      <c r="I698" s="34">
        <f t="shared" si="140"/>
        <v>0</v>
      </c>
      <c r="J698" s="36">
        <f t="shared" si="139"/>
        <v>0</v>
      </c>
    </row>
    <row r="699" spans="2:10" ht="15.75">
      <c r="B699" s="116" t="s">
        <v>9</v>
      </c>
      <c r="C699" s="117"/>
      <c r="D699" s="118"/>
      <c r="E699" s="119"/>
      <c r="F699" s="118"/>
      <c r="G699" s="121"/>
      <c r="H699" s="33">
        <f t="shared" si="138"/>
        <v>0</v>
      </c>
      <c r="I699" s="34">
        <f t="shared" si="140"/>
        <v>0</v>
      </c>
      <c r="J699" s="36">
        <f t="shared" si="139"/>
        <v>0</v>
      </c>
    </row>
    <row r="700" spans="2:10" ht="15.75">
      <c r="B700" s="116" t="s">
        <v>10</v>
      </c>
      <c r="C700" s="122"/>
      <c r="D700" s="123"/>
      <c r="E700" s="119"/>
      <c r="F700" s="118"/>
      <c r="G700" s="36"/>
      <c r="H700" s="33">
        <f t="shared" si="138"/>
        <v>0</v>
      </c>
      <c r="I700" s="34">
        <f t="shared" si="140"/>
        <v>0</v>
      </c>
      <c r="J700" s="36">
        <f t="shared" si="139"/>
        <v>0</v>
      </c>
    </row>
    <row r="701" spans="2:10" ht="15.75">
      <c r="B701" s="116" t="s">
        <v>11</v>
      </c>
      <c r="C701" s="117"/>
      <c r="D701" s="118"/>
      <c r="E701" s="119"/>
      <c r="F701" s="118"/>
      <c r="G701" s="36"/>
      <c r="H701" s="33">
        <f t="shared" si="138"/>
        <v>0</v>
      </c>
      <c r="I701" s="34">
        <f t="shared" si="140"/>
        <v>0</v>
      </c>
      <c r="J701" s="36">
        <f t="shared" si="139"/>
        <v>0</v>
      </c>
    </row>
    <row r="702" spans="2:10" ht="15.75">
      <c r="B702" s="116" t="s">
        <v>12</v>
      </c>
      <c r="C702" s="117"/>
      <c r="D702" s="118"/>
      <c r="E702" s="119"/>
      <c r="F702" s="118"/>
      <c r="G702" s="121"/>
      <c r="H702" s="33">
        <f t="shared" si="138"/>
        <v>0</v>
      </c>
      <c r="I702" s="34">
        <f t="shared" si="140"/>
        <v>0</v>
      </c>
      <c r="J702" s="36">
        <f t="shared" si="139"/>
        <v>0</v>
      </c>
    </row>
    <row r="703" spans="2:10" ht="16.5" thickBot="1">
      <c r="B703" s="124" t="s">
        <v>13</v>
      </c>
      <c r="C703" s="117"/>
      <c r="D703" s="118"/>
      <c r="E703" s="119"/>
      <c r="F703" s="118"/>
      <c r="G703" s="46"/>
      <c r="H703" s="43">
        <f t="shared" si="138"/>
        <v>0</v>
      </c>
      <c r="I703" s="44">
        <f t="shared" si="140"/>
        <v>0</v>
      </c>
      <c r="J703" s="46">
        <f t="shared" si="139"/>
        <v>0</v>
      </c>
    </row>
    <row r="704" spans="2:10" ht="15.75" thickBot="1">
      <c r="B704" s="55" t="s">
        <v>14</v>
      </c>
      <c r="C704" s="16" t="s">
        <v>24</v>
      </c>
      <c r="D704" s="94">
        <f>SUM(D692:D703)</f>
        <v>3477.38</v>
      </c>
      <c r="E704" s="18" t="s">
        <v>24</v>
      </c>
      <c r="F704" s="94">
        <f>SUM(F692:F703)</f>
        <v>0</v>
      </c>
      <c r="G704" s="19">
        <f>SUM(G692:G703)</f>
        <v>0</v>
      </c>
      <c r="H704" s="16" t="s">
        <v>24</v>
      </c>
      <c r="I704" s="20">
        <f>SUM(I692:I703)</f>
        <v>0</v>
      </c>
      <c r="J704" s="19">
        <f>SUM(J692:J703)</f>
        <v>3477.38</v>
      </c>
    </row>
    <row r="705" spans="2:10" ht="15.75" thickBot="1"/>
    <row r="706" spans="2:10" ht="42.75" customHeight="1" thickBot="1">
      <c r="B706" s="88" t="s">
        <v>54</v>
      </c>
      <c r="C706" s="166" t="s">
        <v>99</v>
      </c>
      <c r="D706" s="167"/>
      <c r="E706" s="167"/>
      <c r="F706" s="167"/>
      <c r="G706" s="167"/>
      <c r="H706" s="167"/>
      <c r="I706" s="167"/>
      <c r="J706" s="168"/>
    </row>
    <row r="707" spans="2:10" ht="15.75" thickBot="1">
      <c r="B707" s="108">
        <v>1</v>
      </c>
      <c r="C707" s="109">
        <v>2</v>
      </c>
      <c r="D707" s="110">
        <v>3</v>
      </c>
      <c r="E707" s="109">
        <v>4</v>
      </c>
      <c r="F707" s="110">
        <v>5</v>
      </c>
      <c r="G707" s="109">
        <v>6</v>
      </c>
      <c r="H707" s="109">
        <v>7</v>
      </c>
      <c r="I707" s="109">
        <v>8</v>
      </c>
      <c r="J707" s="111">
        <v>9</v>
      </c>
    </row>
    <row r="708" spans="2:10" ht="15.75" thickBot="1">
      <c r="B708" s="158" t="s">
        <v>1</v>
      </c>
      <c r="C708" s="160" t="s">
        <v>15</v>
      </c>
      <c r="D708" s="164" t="s">
        <v>22</v>
      </c>
      <c r="E708" s="153" t="s">
        <v>21</v>
      </c>
      <c r="F708" s="164" t="s">
        <v>20</v>
      </c>
      <c r="G708" s="145" t="s">
        <v>22</v>
      </c>
      <c r="H708" s="147" t="s">
        <v>17</v>
      </c>
      <c r="I708" s="148"/>
      <c r="J708" s="149"/>
    </row>
    <row r="709" spans="2:10" ht="30.75" thickBot="1">
      <c r="B709" s="159"/>
      <c r="C709" s="161"/>
      <c r="D709" s="165"/>
      <c r="E709" s="154"/>
      <c r="F709" s="165"/>
      <c r="G709" s="146"/>
      <c r="H709" s="131" t="s">
        <v>18</v>
      </c>
      <c r="I709" s="132" t="s">
        <v>19</v>
      </c>
      <c r="J709" s="133" t="s">
        <v>23</v>
      </c>
    </row>
    <row r="710" spans="2:10" ht="15.75">
      <c r="B710" s="112" t="s">
        <v>2</v>
      </c>
      <c r="C710" s="113"/>
      <c r="D710" s="114"/>
      <c r="E710" s="115"/>
      <c r="F710" s="114"/>
      <c r="G710" s="28"/>
      <c r="H710" s="25">
        <f t="shared" ref="H710:H721" si="141">C710+E710</f>
        <v>0</v>
      </c>
      <c r="I710" s="26">
        <f>F710</f>
        <v>0</v>
      </c>
      <c r="J710" s="28">
        <f t="shared" ref="J710:J721" si="142">D710+G710</f>
        <v>0</v>
      </c>
    </row>
    <row r="711" spans="2:10" ht="15.75">
      <c r="B711" s="116" t="s">
        <v>3</v>
      </c>
      <c r="C711" s="117"/>
      <c r="D711" s="118"/>
      <c r="E711" s="119"/>
      <c r="F711" s="118"/>
      <c r="G711" s="36"/>
      <c r="H711" s="33">
        <f>C711+E711</f>
        <v>0</v>
      </c>
      <c r="I711" s="34">
        <f t="shared" ref="I711:I721" si="143">F711</f>
        <v>0</v>
      </c>
      <c r="J711" s="36">
        <f t="shared" si="142"/>
        <v>0</v>
      </c>
    </row>
    <row r="712" spans="2:10" ht="15.75">
      <c r="B712" s="116" t="s">
        <v>4</v>
      </c>
      <c r="C712" s="117"/>
      <c r="D712" s="118"/>
      <c r="E712" s="119"/>
      <c r="F712" s="118"/>
      <c r="G712" s="36"/>
      <c r="H712" s="33">
        <f t="shared" ref="H712:H722" si="144">C712+E712</f>
        <v>0</v>
      </c>
      <c r="I712" s="34">
        <f t="shared" si="143"/>
        <v>0</v>
      </c>
      <c r="J712" s="36">
        <f t="shared" si="142"/>
        <v>0</v>
      </c>
    </row>
    <row r="713" spans="2:10" ht="15.75">
      <c r="B713" s="116" t="s">
        <v>5</v>
      </c>
      <c r="C713" s="117">
        <v>10</v>
      </c>
      <c r="D713" s="118">
        <f>2499+2963.29+8485.8</f>
        <v>13948.09</v>
      </c>
      <c r="E713" s="119"/>
      <c r="F713" s="118"/>
      <c r="G713" s="36"/>
      <c r="H713" s="33">
        <f t="shared" si="144"/>
        <v>10</v>
      </c>
      <c r="I713" s="34">
        <f t="shared" si="143"/>
        <v>0</v>
      </c>
      <c r="J713" s="36">
        <f t="shared" si="142"/>
        <v>13948.09</v>
      </c>
    </row>
    <row r="714" spans="2:10" ht="15.75">
      <c r="B714" s="116" t="s">
        <v>6</v>
      </c>
      <c r="C714" s="117">
        <v>10</v>
      </c>
      <c r="D714" s="118">
        <v>13948.09</v>
      </c>
      <c r="E714" s="119"/>
      <c r="F714" s="118"/>
      <c r="G714" s="36"/>
      <c r="H714" s="33">
        <f t="shared" si="144"/>
        <v>10</v>
      </c>
      <c r="I714" s="34">
        <f t="shared" si="143"/>
        <v>0</v>
      </c>
      <c r="J714" s="36">
        <f>D714+G714</f>
        <v>13948.09</v>
      </c>
    </row>
    <row r="715" spans="2:10" ht="15.75">
      <c r="B715" s="116" t="s">
        <v>7</v>
      </c>
      <c r="C715" s="117"/>
      <c r="D715" s="118"/>
      <c r="E715" s="119"/>
      <c r="F715" s="118"/>
      <c r="G715" s="36"/>
      <c r="H715" s="33">
        <f t="shared" si="144"/>
        <v>0</v>
      </c>
      <c r="I715" s="34">
        <f t="shared" si="143"/>
        <v>0</v>
      </c>
      <c r="J715" s="36">
        <f t="shared" ref="J715:J722" si="145">D715+G715</f>
        <v>0</v>
      </c>
    </row>
    <row r="716" spans="2:10" ht="15.75">
      <c r="B716" s="120" t="s">
        <v>8</v>
      </c>
      <c r="C716" s="117"/>
      <c r="D716" s="118"/>
      <c r="E716" s="119"/>
      <c r="F716" s="118"/>
      <c r="G716" s="36"/>
      <c r="H716" s="33">
        <f t="shared" si="144"/>
        <v>0</v>
      </c>
      <c r="I716" s="34">
        <f t="shared" si="143"/>
        <v>0</v>
      </c>
      <c r="J716" s="36">
        <f t="shared" si="145"/>
        <v>0</v>
      </c>
    </row>
    <row r="717" spans="2:10" ht="15.75">
      <c r="B717" s="116" t="s">
        <v>9</v>
      </c>
      <c r="C717" s="117"/>
      <c r="D717" s="118"/>
      <c r="E717" s="119"/>
      <c r="F717" s="118"/>
      <c r="G717" s="121"/>
      <c r="H717" s="33">
        <f t="shared" si="144"/>
        <v>0</v>
      </c>
      <c r="I717" s="34">
        <f t="shared" si="143"/>
        <v>0</v>
      </c>
      <c r="J717" s="36">
        <f t="shared" si="145"/>
        <v>0</v>
      </c>
    </row>
    <row r="718" spans="2:10" ht="15.75">
      <c r="B718" s="116" t="s">
        <v>10</v>
      </c>
      <c r="C718" s="122"/>
      <c r="D718" s="123"/>
      <c r="E718" s="119"/>
      <c r="F718" s="118"/>
      <c r="G718" s="36"/>
      <c r="H718" s="33">
        <f t="shared" si="144"/>
        <v>0</v>
      </c>
      <c r="I718" s="34">
        <f t="shared" si="143"/>
        <v>0</v>
      </c>
      <c r="J718" s="36">
        <f t="shared" si="145"/>
        <v>0</v>
      </c>
    </row>
    <row r="719" spans="2:10" ht="15.75">
      <c r="B719" s="116" t="s">
        <v>11</v>
      </c>
      <c r="C719" s="117"/>
      <c r="D719" s="118"/>
      <c r="E719" s="119"/>
      <c r="F719" s="118"/>
      <c r="G719" s="36"/>
      <c r="H719" s="33">
        <f t="shared" si="144"/>
        <v>0</v>
      </c>
      <c r="I719" s="34">
        <f t="shared" si="143"/>
        <v>0</v>
      </c>
      <c r="J719" s="36">
        <f t="shared" si="145"/>
        <v>0</v>
      </c>
    </row>
    <row r="720" spans="2:10" ht="15.75">
      <c r="B720" s="116" t="s">
        <v>12</v>
      </c>
      <c r="C720" s="117"/>
      <c r="D720" s="118"/>
      <c r="E720" s="119"/>
      <c r="F720" s="118"/>
      <c r="G720" s="121"/>
      <c r="H720" s="33">
        <f t="shared" si="144"/>
        <v>0</v>
      </c>
      <c r="I720" s="34">
        <f t="shared" si="143"/>
        <v>0</v>
      </c>
      <c r="J720" s="36">
        <f t="shared" si="145"/>
        <v>0</v>
      </c>
    </row>
    <row r="721" spans="2:10" ht="16.5" thickBot="1">
      <c r="B721" s="124" t="s">
        <v>13</v>
      </c>
      <c r="C721" s="117"/>
      <c r="D721" s="118"/>
      <c r="E721" s="119"/>
      <c r="F721" s="118"/>
      <c r="G721" s="46"/>
      <c r="H721" s="43">
        <f t="shared" si="144"/>
        <v>0</v>
      </c>
      <c r="I721" s="44">
        <f t="shared" si="143"/>
        <v>0</v>
      </c>
      <c r="J721" s="46">
        <f t="shared" si="145"/>
        <v>0</v>
      </c>
    </row>
    <row r="722" spans="2:10" ht="15.75" thickBot="1">
      <c r="B722" s="55" t="s">
        <v>14</v>
      </c>
      <c r="C722" s="16" t="s">
        <v>24</v>
      </c>
      <c r="D722" s="94">
        <f>SUM(D710:D721)</f>
        <v>27896.18</v>
      </c>
      <c r="E722" s="18" t="s">
        <v>24</v>
      </c>
      <c r="F722" s="94">
        <f>SUM(F710:F721)</f>
        <v>0</v>
      </c>
      <c r="G722" s="19">
        <f>SUM(G710:G721)</f>
        <v>0</v>
      </c>
      <c r="H722" s="16" t="s">
        <v>24</v>
      </c>
      <c r="I722" s="20">
        <f>SUM(I710:I721)</f>
        <v>0</v>
      </c>
      <c r="J722" s="19">
        <f>SUM(J710:J721)</f>
        <v>27896.18</v>
      </c>
    </row>
    <row r="723" spans="2:10" ht="15.75" thickBot="1"/>
    <row r="724" spans="2:10" ht="55.5" customHeight="1" thickBot="1">
      <c r="B724" s="88" t="s">
        <v>54</v>
      </c>
      <c r="C724" s="166" t="s">
        <v>100</v>
      </c>
      <c r="D724" s="167"/>
      <c r="E724" s="167"/>
      <c r="F724" s="167"/>
      <c r="G724" s="167"/>
      <c r="H724" s="167"/>
      <c r="I724" s="167"/>
      <c r="J724" s="168"/>
    </row>
    <row r="725" spans="2:10" ht="15.75" thickBot="1">
      <c r="B725" s="108">
        <v>1</v>
      </c>
      <c r="C725" s="109">
        <v>2</v>
      </c>
      <c r="D725" s="110">
        <v>3</v>
      </c>
      <c r="E725" s="109">
        <v>4</v>
      </c>
      <c r="F725" s="110">
        <v>5</v>
      </c>
      <c r="G725" s="109">
        <v>6</v>
      </c>
      <c r="H725" s="109">
        <v>7</v>
      </c>
      <c r="I725" s="109">
        <v>8</v>
      </c>
      <c r="J725" s="111">
        <v>9</v>
      </c>
    </row>
    <row r="726" spans="2:10" ht="15.75" thickBot="1">
      <c r="B726" s="158" t="s">
        <v>1</v>
      </c>
      <c r="C726" s="160" t="s">
        <v>15</v>
      </c>
      <c r="D726" s="164" t="s">
        <v>22</v>
      </c>
      <c r="E726" s="153" t="s">
        <v>21</v>
      </c>
      <c r="F726" s="164" t="s">
        <v>20</v>
      </c>
      <c r="G726" s="145" t="s">
        <v>22</v>
      </c>
      <c r="H726" s="147" t="s">
        <v>17</v>
      </c>
      <c r="I726" s="148"/>
      <c r="J726" s="149"/>
    </row>
    <row r="727" spans="2:10" ht="30.75" thickBot="1">
      <c r="B727" s="159"/>
      <c r="C727" s="161"/>
      <c r="D727" s="165"/>
      <c r="E727" s="154"/>
      <c r="F727" s="165"/>
      <c r="G727" s="146"/>
      <c r="H727" s="131" t="s">
        <v>18</v>
      </c>
      <c r="I727" s="132" t="s">
        <v>19</v>
      </c>
      <c r="J727" s="133" t="s">
        <v>23</v>
      </c>
    </row>
    <row r="728" spans="2:10" ht="15.75">
      <c r="B728" s="112" t="s">
        <v>2</v>
      </c>
      <c r="C728" s="113"/>
      <c r="D728" s="114"/>
      <c r="E728" s="115"/>
      <c r="F728" s="114"/>
      <c r="G728" s="28"/>
      <c r="H728" s="25">
        <f t="shared" ref="H728:H739" si="146">C728+E728</f>
        <v>0</v>
      </c>
      <c r="I728" s="26">
        <f>F728</f>
        <v>0</v>
      </c>
      <c r="J728" s="28">
        <f t="shared" ref="J728:J739" si="147">D728+G728</f>
        <v>0</v>
      </c>
    </row>
    <row r="729" spans="2:10" ht="15.75">
      <c r="B729" s="116" t="s">
        <v>3</v>
      </c>
      <c r="C729" s="117"/>
      <c r="D729" s="118"/>
      <c r="E729" s="119"/>
      <c r="F729" s="118"/>
      <c r="G729" s="36"/>
      <c r="H729" s="33">
        <f>C729+E729</f>
        <v>0</v>
      </c>
      <c r="I729" s="34">
        <f t="shared" ref="I729:I739" si="148">F729</f>
        <v>0</v>
      </c>
      <c r="J729" s="36">
        <f t="shared" si="147"/>
        <v>0</v>
      </c>
    </row>
    <row r="730" spans="2:10" ht="15.75">
      <c r="B730" s="116" t="s">
        <v>4</v>
      </c>
      <c r="C730" s="117"/>
      <c r="D730" s="118"/>
      <c r="E730" s="119"/>
      <c r="F730" s="118"/>
      <c r="G730" s="36"/>
      <c r="H730" s="33">
        <f t="shared" ref="H730:H740" si="149">C730+E730</f>
        <v>0</v>
      </c>
      <c r="I730" s="34">
        <f t="shared" si="148"/>
        <v>0</v>
      </c>
      <c r="J730" s="36">
        <f t="shared" si="147"/>
        <v>0</v>
      </c>
    </row>
    <row r="731" spans="2:10" ht="15.75">
      <c r="B731" s="116" t="s">
        <v>5</v>
      </c>
      <c r="C731" s="117"/>
      <c r="D731" s="118"/>
      <c r="E731" s="119">
        <v>5</v>
      </c>
      <c r="F731" s="118">
        <f>4040.88+2693.85</f>
        <v>6734.73</v>
      </c>
      <c r="G731" s="36"/>
      <c r="H731" s="33">
        <f t="shared" si="149"/>
        <v>5</v>
      </c>
      <c r="I731" s="34">
        <f t="shared" si="148"/>
        <v>6734.73</v>
      </c>
      <c r="J731" s="36">
        <f t="shared" si="147"/>
        <v>0</v>
      </c>
    </row>
    <row r="732" spans="2:10" ht="15.75">
      <c r="B732" s="116" t="s">
        <v>6</v>
      </c>
      <c r="C732" s="117"/>
      <c r="D732" s="118"/>
      <c r="E732" s="119">
        <v>5</v>
      </c>
      <c r="F732" s="118">
        <v>6734.73</v>
      </c>
      <c r="G732" s="36"/>
      <c r="H732" s="33">
        <f t="shared" si="149"/>
        <v>5</v>
      </c>
      <c r="I732" s="34">
        <f t="shared" si="148"/>
        <v>6734.73</v>
      </c>
      <c r="J732" s="36">
        <f>D732+G732</f>
        <v>0</v>
      </c>
    </row>
    <row r="733" spans="2:10" ht="15.75">
      <c r="B733" s="116" t="s">
        <v>7</v>
      </c>
      <c r="C733" s="117"/>
      <c r="D733" s="118"/>
      <c r="E733" s="119"/>
      <c r="F733" s="118"/>
      <c r="G733" s="36"/>
      <c r="H733" s="33">
        <f t="shared" si="149"/>
        <v>0</v>
      </c>
      <c r="I733" s="34">
        <f t="shared" si="148"/>
        <v>0</v>
      </c>
      <c r="J733" s="36">
        <f t="shared" ref="J733:J740" si="150">D733+G733</f>
        <v>0</v>
      </c>
    </row>
    <row r="734" spans="2:10" ht="15.75">
      <c r="B734" s="120" t="s">
        <v>8</v>
      </c>
      <c r="C734" s="117"/>
      <c r="D734" s="118"/>
      <c r="E734" s="119"/>
      <c r="F734" s="118"/>
      <c r="G734" s="36"/>
      <c r="H734" s="33">
        <f t="shared" si="149"/>
        <v>0</v>
      </c>
      <c r="I734" s="34">
        <f t="shared" si="148"/>
        <v>0</v>
      </c>
      <c r="J734" s="36">
        <f t="shared" si="150"/>
        <v>0</v>
      </c>
    </row>
    <row r="735" spans="2:10" ht="15.75">
      <c r="B735" s="116" t="s">
        <v>9</v>
      </c>
      <c r="C735" s="117"/>
      <c r="D735" s="118"/>
      <c r="E735" s="119"/>
      <c r="F735" s="118"/>
      <c r="G735" s="121"/>
      <c r="H735" s="33">
        <f t="shared" si="149"/>
        <v>0</v>
      </c>
      <c r="I735" s="34">
        <f t="shared" si="148"/>
        <v>0</v>
      </c>
      <c r="J735" s="36">
        <f t="shared" si="150"/>
        <v>0</v>
      </c>
    </row>
    <row r="736" spans="2:10" ht="15.75">
      <c r="B736" s="116" t="s">
        <v>10</v>
      </c>
      <c r="C736" s="122"/>
      <c r="D736" s="123"/>
      <c r="E736" s="119"/>
      <c r="F736" s="118"/>
      <c r="G736" s="36"/>
      <c r="H736" s="33">
        <f t="shared" si="149"/>
        <v>0</v>
      </c>
      <c r="I736" s="34">
        <f t="shared" si="148"/>
        <v>0</v>
      </c>
      <c r="J736" s="36">
        <f t="shared" si="150"/>
        <v>0</v>
      </c>
    </row>
    <row r="737" spans="2:10" ht="15.75">
      <c r="B737" s="116" t="s">
        <v>11</v>
      </c>
      <c r="C737" s="117"/>
      <c r="D737" s="118"/>
      <c r="E737" s="119"/>
      <c r="F737" s="118"/>
      <c r="G737" s="36"/>
      <c r="H737" s="33">
        <f t="shared" si="149"/>
        <v>0</v>
      </c>
      <c r="I737" s="34">
        <f t="shared" si="148"/>
        <v>0</v>
      </c>
      <c r="J737" s="36">
        <f t="shared" si="150"/>
        <v>0</v>
      </c>
    </row>
    <row r="738" spans="2:10" ht="15.75">
      <c r="B738" s="116" t="s">
        <v>12</v>
      </c>
      <c r="C738" s="117"/>
      <c r="D738" s="118"/>
      <c r="E738" s="119"/>
      <c r="F738" s="118"/>
      <c r="G738" s="121"/>
      <c r="H738" s="33">
        <f t="shared" si="149"/>
        <v>0</v>
      </c>
      <c r="I738" s="34">
        <f t="shared" si="148"/>
        <v>0</v>
      </c>
      <c r="J738" s="36">
        <f t="shared" si="150"/>
        <v>0</v>
      </c>
    </row>
    <row r="739" spans="2:10" ht="16.5" thickBot="1">
      <c r="B739" s="124" t="s">
        <v>13</v>
      </c>
      <c r="C739" s="117"/>
      <c r="D739" s="118"/>
      <c r="E739" s="119"/>
      <c r="F739" s="118"/>
      <c r="G739" s="46"/>
      <c r="H739" s="43">
        <f t="shared" si="149"/>
        <v>0</v>
      </c>
      <c r="I739" s="44">
        <f t="shared" si="148"/>
        <v>0</v>
      </c>
      <c r="J739" s="46">
        <f t="shared" si="150"/>
        <v>0</v>
      </c>
    </row>
    <row r="740" spans="2:10" ht="15.75" thickBot="1">
      <c r="B740" s="55" t="s">
        <v>14</v>
      </c>
      <c r="C740" s="16" t="s">
        <v>24</v>
      </c>
      <c r="D740" s="94">
        <f>SUM(D728:D739)</f>
        <v>0</v>
      </c>
      <c r="E740" s="18" t="s">
        <v>24</v>
      </c>
      <c r="F740" s="94">
        <f>SUM(F728:F739)</f>
        <v>13469.46</v>
      </c>
      <c r="G740" s="19">
        <f>SUM(G728:G739)</f>
        <v>0</v>
      </c>
      <c r="H740" s="16" t="s">
        <v>24</v>
      </c>
      <c r="I740" s="20">
        <f>SUM(I728:I739)</f>
        <v>13469.46</v>
      </c>
      <c r="J740" s="19">
        <f>SUM(J728:J739)</f>
        <v>0</v>
      </c>
    </row>
    <row r="741" spans="2:10" ht="15.75" thickBot="1"/>
    <row r="742" spans="2:10" ht="55.5" customHeight="1" thickBot="1">
      <c r="B742" s="88" t="s">
        <v>54</v>
      </c>
      <c r="C742" s="166" t="s">
        <v>101</v>
      </c>
      <c r="D742" s="167"/>
      <c r="E742" s="167"/>
      <c r="F742" s="167"/>
      <c r="G742" s="167"/>
      <c r="H742" s="167"/>
      <c r="I742" s="167"/>
      <c r="J742" s="168"/>
    </row>
    <row r="743" spans="2:10" ht="15.75" thickBot="1">
      <c r="B743" s="108">
        <v>1</v>
      </c>
      <c r="C743" s="109">
        <v>2</v>
      </c>
      <c r="D743" s="110">
        <v>3</v>
      </c>
      <c r="E743" s="109">
        <v>4</v>
      </c>
      <c r="F743" s="110">
        <v>5</v>
      </c>
      <c r="G743" s="109">
        <v>6</v>
      </c>
      <c r="H743" s="109">
        <v>7</v>
      </c>
      <c r="I743" s="109">
        <v>8</v>
      </c>
      <c r="J743" s="111">
        <v>9</v>
      </c>
    </row>
    <row r="744" spans="2:10" ht="15.75" thickBot="1">
      <c r="B744" s="158" t="s">
        <v>1</v>
      </c>
      <c r="C744" s="160" t="s">
        <v>15</v>
      </c>
      <c r="D744" s="164" t="s">
        <v>22</v>
      </c>
      <c r="E744" s="153" t="s">
        <v>21</v>
      </c>
      <c r="F744" s="164" t="s">
        <v>20</v>
      </c>
      <c r="G744" s="145" t="s">
        <v>22</v>
      </c>
      <c r="H744" s="147" t="s">
        <v>17</v>
      </c>
      <c r="I744" s="148"/>
      <c r="J744" s="149"/>
    </row>
    <row r="745" spans="2:10" ht="30.75" thickBot="1">
      <c r="B745" s="159"/>
      <c r="C745" s="161"/>
      <c r="D745" s="165"/>
      <c r="E745" s="154"/>
      <c r="F745" s="165"/>
      <c r="G745" s="146"/>
      <c r="H745" s="131" t="s">
        <v>18</v>
      </c>
      <c r="I745" s="132" t="s">
        <v>19</v>
      </c>
      <c r="J745" s="133" t="s">
        <v>23</v>
      </c>
    </row>
    <row r="746" spans="2:10" ht="15.75">
      <c r="B746" s="112" t="s">
        <v>2</v>
      </c>
      <c r="C746" s="113"/>
      <c r="D746" s="114"/>
      <c r="E746" s="115"/>
      <c r="F746" s="114"/>
      <c r="G746" s="28"/>
      <c r="H746" s="25">
        <f t="shared" ref="H746:H757" si="151">C746+E746</f>
        <v>0</v>
      </c>
      <c r="I746" s="26">
        <f>F746</f>
        <v>0</v>
      </c>
      <c r="J746" s="28">
        <f t="shared" ref="J746:J757" si="152">D746+G746</f>
        <v>0</v>
      </c>
    </row>
    <row r="747" spans="2:10" ht="15.75">
      <c r="B747" s="116" t="s">
        <v>3</v>
      </c>
      <c r="C747" s="117"/>
      <c r="D747" s="118"/>
      <c r="E747" s="119"/>
      <c r="F747" s="118"/>
      <c r="G747" s="36"/>
      <c r="H747" s="33">
        <f>C747+E747</f>
        <v>0</v>
      </c>
      <c r="I747" s="34">
        <f t="shared" ref="I747:I757" si="153">F747</f>
        <v>0</v>
      </c>
      <c r="J747" s="36">
        <f t="shared" si="152"/>
        <v>0</v>
      </c>
    </row>
    <row r="748" spans="2:10" ht="15.75">
      <c r="B748" s="116" t="s">
        <v>4</v>
      </c>
      <c r="C748" s="117"/>
      <c r="D748" s="118"/>
      <c r="E748" s="119"/>
      <c r="F748" s="118"/>
      <c r="G748" s="36"/>
      <c r="H748" s="33">
        <f t="shared" ref="H748:H758" si="154">C748+E748</f>
        <v>0</v>
      </c>
      <c r="I748" s="34">
        <f t="shared" si="153"/>
        <v>0</v>
      </c>
      <c r="J748" s="36">
        <f t="shared" si="152"/>
        <v>0</v>
      </c>
    </row>
    <row r="749" spans="2:10" ht="15.75">
      <c r="B749" s="116" t="s">
        <v>5</v>
      </c>
      <c r="C749" s="117">
        <v>2</v>
      </c>
      <c r="D749" s="118">
        <v>2288.3000000000002</v>
      </c>
      <c r="E749" s="119">
        <v>1</v>
      </c>
      <c r="F749" s="118">
        <v>754.68</v>
      </c>
      <c r="G749" s="36"/>
      <c r="H749" s="33">
        <f t="shared" si="154"/>
        <v>3</v>
      </c>
      <c r="I749" s="34">
        <f t="shared" si="153"/>
        <v>754.68</v>
      </c>
      <c r="J749" s="36">
        <f t="shared" si="152"/>
        <v>2288.3000000000002</v>
      </c>
    </row>
    <row r="750" spans="2:10" ht="15.75">
      <c r="B750" s="116" t="s">
        <v>6</v>
      </c>
      <c r="C750" s="117">
        <v>2</v>
      </c>
      <c r="D750" s="118">
        <v>2288.3000000000002</v>
      </c>
      <c r="E750" s="119">
        <v>1</v>
      </c>
      <c r="F750" s="118">
        <v>754.68</v>
      </c>
      <c r="G750" s="36"/>
      <c r="H750" s="33">
        <f t="shared" si="154"/>
        <v>3</v>
      </c>
      <c r="I750" s="34">
        <f t="shared" si="153"/>
        <v>754.68</v>
      </c>
      <c r="J750" s="36">
        <f>D750+G750</f>
        <v>2288.3000000000002</v>
      </c>
    </row>
    <row r="751" spans="2:10" ht="15.75">
      <c r="B751" s="116" t="s">
        <v>7</v>
      </c>
      <c r="C751" s="117"/>
      <c r="D751" s="118"/>
      <c r="E751" s="119"/>
      <c r="F751" s="118"/>
      <c r="G751" s="36"/>
      <c r="H751" s="33">
        <f t="shared" si="154"/>
        <v>0</v>
      </c>
      <c r="I751" s="34">
        <f t="shared" si="153"/>
        <v>0</v>
      </c>
      <c r="J751" s="36">
        <f t="shared" ref="J751:J758" si="155">D751+G751</f>
        <v>0</v>
      </c>
    </row>
    <row r="752" spans="2:10" ht="15.75">
      <c r="B752" s="120" t="s">
        <v>8</v>
      </c>
      <c r="C752" s="117"/>
      <c r="D752" s="118"/>
      <c r="E752" s="119"/>
      <c r="F752" s="118"/>
      <c r="G752" s="36"/>
      <c r="H752" s="33">
        <f t="shared" si="154"/>
        <v>0</v>
      </c>
      <c r="I752" s="34">
        <f t="shared" si="153"/>
        <v>0</v>
      </c>
      <c r="J752" s="36">
        <f t="shared" si="155"/>
        <v>0</v>
      </c>
    </row>
    <row r="753" spans="2:10" ht="15.75">
      <c r="B753" s="116" t="s">
        <v>9</v>
      </c>
      <c r="C753" s="117"/>
      <c r="D753" s="118"/>
      <c r="E753" s="119"/>
      <c r="F753" s="118"/>
      <c r="G753" s="121"/>
      <c r="H753" s="33">
        <f t="shared" si="154"/>
        <v>0</v>
      </c>
      <c r="I753" s="34">
        <f t="shared" si="153"/>
        <v>0</v>
      </c>
      <c r="J753" s="36">
        <f t="shared" si="155"/>
        <v>0</v>
      </c>
    </row>
    <row r="754" spans="2:10" ht="15.75">
      <c r="B754" s="116" t="s">
        <v>10</v>
      </c>
      <c r="C754" s="122"/>
      <c r="D754" s="123"/>
      <c r="E754" s="119"/>
      <c r="F754" s="118"/>
      <c r="G754" s="36"/>
      <c r="H754" s="33">
        <f t="shared" si="154"/>
        <v>0</v>
      </c>
      <c r="I754" s="34">
        <f t="shared" si="153"/>
        <v>0</v>
      </c>
      <c r="J754" s="36">
        <f t="shared" si="155"/>
        <v>0</v>
      </c>
    </row>
    <row r="755" spans="2:10" ht="15.75">
      <c r="B755" s="116" t="s">
        <v>11</v>
      </c>
      <c r="C755" s="117"/>
      <c r="D755" s="118"/>
      <c r="E755" s="119"/>
      <c r="F755" s="118"/>
      <c r="G755" s="36"/>
      <c r="H755" s="33">
        <f t="shared" si="154"/>
        <v>0</v>
      </c>
      <c r="I755" s="34">
        <f t="shared" si="153"/>
        <v>0</v>
      </c>
      <c r="J755" s="36">
        <f t="shared" si="155"/>
        <v>0</v>
      </c>
    </row>
    <row r="756" spans="2:10" ht="15.75">
      <c r="B756" s="116" t="s">
        <v>12</v>
      </c>
      <c r="C756" s="117"/>
      <c r="D756" s="118"/>
      <c r="E756" s="119"/>
      <c r="F756" s="118"/>
      <c r="G756" s="121"/>
      <c r="H756" s="33">
        <f t="shared" si="154"/>
        <v>0</v>
      </c>
      <c r="I756" s="34">
        <f t="shared" si="153"/>
        <v>0</v>
      </c>
      <c r="J756" s="36">
        <f t="shared" si="155"/>
        <v>0</v>
      </c>
    </row>
    <row r="757" spans="2:10" ht="16.5" thickBot="1">
      <c r="B757" s="124" t="s">
        <v>13</v>
      </c>
      <c r="C757" s="117"/>
      <c r="D757" s="118"/>
      <c r="E757" s="119"/>
      <c r="F757" s="118"/>
      <c r="G757" s="46"/>
      <c r="H757" s="43">
        <f t="shared" si="154"/>
        <v>0</v>
      </c>
      <c r="I757" s="44">
        <f t="shared" si="153"/>
        <v>0</v>
      </c>
      <c r="J757" s="46">
        <f t="shared" si="155"/>
        <v>0</v>
      </c>
    </row>
    <row r="758" spans="2:10" ht="15.75" thickBot="1">
      <c r="B758" s="55" t="s">
        <v>14</v>
      </c>
      <c r="C758" s="16" t="s">
        <v>24</v>
      </c>
      <c r="D758" s="94">
        <f>SUM(D746:D757)</f>
        <v>4576.6000000000004</v>
      </c>
      <c r="E758" s="18" t="s">
        <v>24</v>
      </c>
      <c r="F758" s="94">
        <f>SUM(F746:F757)</f>
        <v>1509.36</v>
      </c>
      <c r="G758" s="19">
        <f>SUM(G746:G757)</f>
        <v>0</v>
      </c>
      <c r="H758" s="16" t="s">
        <v>24</v>
      </c>
      <c r="I758" s="20">
        <f>SUM(I746:I757)</f>
        <v>1509.36</v>
      </c>
      <c r="J758" s="19">
        <f>SUM(J746:J757)</f>
        <v>4576.6000000000004</v>
      </c>
    </row>
  </sheetData>
  <autoFilter ref="B3:L488"/>
  <mergeCells count="364">
    <mergeCell ref="C742:J742"/>
    <mergeCell ref="B744:B745"/>
    <mergeCell ref="C744:C745"/>
    <mergeCell ref="D744:D745"/>
    <mergeCell ref="E744:E745"/>
    <mergeCell ref="F744:F745"/>
    <mergeCell ref="G744:G745"/>
    <mergeCell ref="H744:J744"/>
    <mergeCell ref="B708:B709"/>
    <mergeCell ref="C708:C709"/>
    <mergeCell ref="D708:D709"/>
    <mergeCell ref="E708:E709"/>
    <mergeCell ref="F708:F709"/>
    <mergeCell ref="G708:G709"/>
    <mergeCell ref="H708:J708"/>
    <mergeCell ref="C724:J724"/>
    <mergeCell ref="B726:B727"/>
    <mergeCell ref="C726:C727"/>
    <mergeCell ref="D726:D727"/>
    <mergeCell ref="E726:E727"/>
    <mergeCell ref="F726:F727"/>
    <mergeCell ref="G726:G727"/>
    <mergeCell ref="H726:J726"/>
    <mergeCell ref="C688:J688"/>
    <mergeCell ref="B690:B691"/>
    <mergeCell ref="C690:C691"/>
    <mergeCell ref="D690:D691"/>
    <mergeCell ref="E690:E691"/>
    <mergeCell ref="F690:F691"/>
    <mergeCell ref="G690:G691"/>
    <mergeCell ref="H690:J690"/>
    <mergeCell ref="C706:J706"/>
    <mergeCell ref="B564:B565"/>
    <mergeCell ref="C564:C565"/>
    <mergeCell ref="D564:D565"/>
    <mergeCell ref="E564:E565"/>
    <mergeCell ref="F564:F565"/>
    <mergeCell ref="G564:G565"/>
    <mergeCell ref="H564:J564"/>
    <mergeCell ref="C544:J544"/>
    <mergeCell ref="B546:B547"/>
    <mergeCell ref="C546:C547"/>
    <mergeCell ref="D546:D547"/>
    <mergeCell ref="E546:E547"/>
    <mergeCell ref="F546:F547"/>
    <mergeCell ref="G546:G547"/>
    <mergeCell ref="H546:J546"/>
    <mergeCell ref="C562:J562"/>
    <mergeCell ref="B510:B511"/>
    <mergeCell ref="C510:C511"/>
    <mergeCell ref="D510:D511"/>
    <mergeCell ref="E510:E511"/>
    <mergeCell ref="F510:F511"/>
    <mergeCell ref="G510:G511"/>
    <mergeCell ref="H510:J510"/>
    <mergeCell ref="C526:J526"/>
    <mergeCell ref="B528:B529"/>
    <mergeCell ref="C528:C529"/>
    <mergeCell ref="D528:D529"/>
    <mergeCell ref="E528:E529"/>
    <mergeCell ref="F528:F529"/>
    <mergeCell ref="G528:G529"/>
    <mergeCell ref="H528:J528"/>
    <mergeCell ref="C490:J490"/>
    <mergeCell ref="B492:B493"/>
    <mergeCell ref="C492:C493"/>
    <mergeCell ref="D492:D493"/>
    <mergeCell ref="E492:E493"/>
    <mergeCell ref="F492:F493"/>
    <mergeCell ref="G492:G493"/>
    <mergeCell ref="H492:J492"/>
    <mergeCell ref="C508:J508"/>
    <mergeCell ref="G474:G475"/>
    <mergeCell ref="H474:J474"/>
    <mergeCell ref="L472:L488"/>
    <mergeCell ref="B474:B475"/>
    <mergeCell ref="C474:C475"/>
    <mergeCell ref="D474:D475"/>
    <mergeCell ref="E474:E475"/>
    <mergeCell ref="F474:F475"/>
    <mergeCell ref="L436:L452"/>
    <mergeCell ref="L454:L470"/>
    <mergeCell ref="C472:J472"/>
    <mergeCell ref="L346:L362"/>
    <mergeCell ref="L364:L380"/>
    <mergeCell ref="L382:L398"/>
    <mergeCell ref="L400:L416"/>
    <mergeCell ref="L418:L434"/>
    <mergeCell ref="L256:L272"/>
    <mergeCell ref="L274:L290"/>
    <mergeCell ref="L292:L308"/>
    <mergeCell ref="L310:L326"/>
    <mergeCell ref="L328:L344"/>
    <mergeCell ref="L166:L182"/>
    <mergeCell ref="L184:L200"/>
    <mergeCell ref="L202:L218"/>
    <mergeCell ref="L220:L236"/>
    <mergeCell ref="L238:L254"/>
    <mergeCell ref="L76:L92"/>
    <mergeCell ref="L94:L110"/>
    <mergeCell ref="L112:L128"/>
    <mergeCell ref="L130:L146"/>
    <mergeCell ref="L148:L164"/>
    <mergeCell ref="L4:L20"/>
    <mergeCell ref="L22:L38"/>
    <mergeCell ref="L40:L56"/>
    <mergeCell ref="L58:L74"/>
    <mergeCell ref="C454:J454"/>
    <mergeCell ref="B456:B457"/>
    <mergeCell ref="C456:C457"/>
    <mergeCell ref="D456:D457"/>
    <mergeCell ref="E456:E457"/>
    <mergeCell ref="F456:F457"/>
    <mergeCell ref="G456:G457"/>
    <mergeCell ref="H456:J456"/>
    <mergeCell ref="C436:J436"/>
    <mergeCell ref="B438:B439"/>
    <mergeCell ref="C438:C439"/>
    <mergeCell ref="D438:D439"/>
    <mergeCell ref="E438:E439"/>
    <mergeCell ref="F438:F439"/>
    <mergeCell ref="G438:G439"/>
    <mergeCell ref="H438:J438"/>
    <mergeCell ref="C418:J418"/>
    <mergeCell ref="B420:B421"/>
    <mergeCell ref="C420:C421"/>
    <mergeCell ref="D420:D421"/>
    <mergeCell ref="E420:E421"/>
    <mergeCell ref="F420:F421"/>
    <mergeCell ref="G420:G421"/>
    <mergeCell ref="H420:J420"/>
    <mergeCell ref="C400:J400"/>
    <mergeCell ref="B402:B403"/>
    <mergeCell ref="C402:C403"/>
    <mergeCell ref="D402:D403"/>
    <mergeCell ref="E402:E403"/>
    <mergeCell ref="F402:F403"/>
    <mergeCell ref="G402:G403"/>
    <mergeCell ref="H402:J402"/>
    <mergeCell ref="C382:J382"/>
    <mergeCell ref="B384:B385"/>
    <mergeCell ref="C384:C385"/>
    <mergeCell ref="D384:D385"/>
    <mergeCell ref="E384:E385"/>
    <mergeCell ref="F384:F385"/>
    <mergeCell ref="G384:G385"/>
    <mergeCell ref="H384:J384"/>
    <mergeCell ref="C364:J364"/>
    <mergeCell ref="B366:B367"/>
    <mergeCell ref="C366:C367"/>
    <mergeCell ref="D366:D367"/>
    <mergeCell ref="E366:E367"/>
    <mergeCell ref="F366:F367"/>
    <mergeCell ref="G366:G367"/>
    <mergeCell ref="H366:J366"/>
    <mergeCell ref="C346:J346"/>
    <mergeCell ref="B348:B349"/>
    <mergeCell ref="C348:C349"/>
    <mergeCell ref="D348:D349"/>
    <mergeCell ref="E348:E349"/>
    <mergeCell ref="F348:F349"/>
    <mergeCell ref="G348:G349"/>
    <mergeCell ref="H348:J348"/>
    <mergeCell ref="C328:J328"/>
    <mergeCell ref="B330:B331"/>
    <mergeCell ref="C330:C331"/>
    <mergeCell ref="D330:D331"/>
    <mergeCell ref="E330:E331"/>
    <mergeCell ref="F330:F331"/>
    <mergeCell ref="G330:G331"/>
    <mergeCell ref="H330:J330"/>
    <mergeCell ref="C310:J310"/>
    <mergeCell ref="B312:B313"/>
    <mergeCell ref="C312:C313"/>
    <mergeCell ref="D312:D313"/>
    <mergeCell ref="E312:E313"/>
    <mergeCell ref="F312:F313"/>
    <mergeCell ref="G312:G313"/>
    <mergeCell ref="H312:J312"/>
    <mergeCell ref="C292:J292"/>
    <mergeCell ref="B294:B295"/>
    <mergeCell ref="C294:C295"/>
    <mergeCell ref="D294:D295"/>
    <mergeCell ref="E294:E295"/>
    <mergeCell ref="F294:F295"/>
    <mergeCell ref="G294:G295"/>
    <mergeCell ref="H294:J294"/>
    <mergeCell ref="C274:J274"/>
    <mergeCell ref="B276:B277"/>
    <mergeCell ref="C276:C277"/>
    <mergeCell ref="D276:D277"/>
    <mergeCell ref="E276:E277"/>
    <mergeCell ref="F276:F277"/>
    <mergeCell ref="G276:G277"/>
    <mergeCell ref="H276:J276"/>
    <mergeCell ref="C256:J256"/>
    <mergeCell ref="B258:B259"/>
    <mergeCell ref="C258:C259"/>
    <mergeCell ref="D258:D259"/>
    <mergeCell ref="E258:E259"/>
    <mergeCell ref="F258:F259"/>
    <mergeCell ref="G258:G259"/>
    <mergeCell ref="H258:J258"/>
    <mergeCell ref="C238:J238"/>
    <mergeCell ref="B240:B241"/>
    <mergeCell ref="C240:C241"/>
    <mergeCell ref="D240:D241"/>
    <mergeCell ref="E240:E241"/>
    <mergeCell ref="F240:F241"/>
    <mergeCell ref="G240:G241"/>
    <mergeCell ref="H240:J240"/>
    <mergeCell ref="C220:J220"/>
    <mergeCell ref="B222:B223"/>
    <mergeCell ref="C222:C223"/>
    <mergeCell ref="D222:D223"/>
    <mergeCell ref="E222:E223"/>
    <mergeCell ref="F222:F223"/>
    <mergeCell ref="G222:G223"/>
    <mergeCell ref="H222:J222"/>
    <mergeCell ref="C202:J202"/>
    <mergeCell ref="B204:B205"/>
    <mergeCell ref="C204:C205"/>
    <mergeCell ref="D204:D205"/>
    <mergeCell ref="E204:E205"/>
    <mergeCell ref="F204:F205"/>
    <mergeCell ref="G204:G205"/>
    <mergeCell ref="H204:J204"/>
    <mergeCell ref="C184:J184"/>
    <mergeCell ref="B186:B187"/>
    <mergeCell ref="C186:C187"/>
    <mergeCell ref="D186:D187"/>
    <mergeCell ref="E186:E187"/>
    <mergeCell ref="F186:F187"/>
    <mergeCell ref="G186:G187"/>
    <mergeCell ref="H186:J186"/>
    <mergeCell ref="C166:J166"/>
    <mergeCell ref="B168:B169"/>
    <mergeCell ref="C168:C169"/>
    <mergeCell ref="D168:D169"/>
    <mergeCell ref="E168:E169"/>
    <mergeCell ref="F168:F169"/>
    <mergeCell ref="G168:G169"/>
    <mergeCell ref="H168:J168"/>
    <mergeCell ref="C148:J148"/>
    <mergeCell ref="B150:B151"/>
    <mergeCell ref="C150:C151"/>
    <mergeCell ref="D150:D151"/>
    <mergeCell ref="E150:E151"/>
    <mergeCell ref="F150:F151"/>
    <mergeCell ref="G150:G151"/>
    <mergeCell ref="H150:J150"/>
    <mergeCell ref="C130:J130"/>
    <mergeCell ref="B132:B133"/>
    <mergeCell ref="C132:C133"/>
    <mergeCell ref="D132:D133"/>
    <mergeCell ref="E132:E133"/>
    <mergeCell ref="F132:F133"/>
    <mergeCell ref="G132:G133"/>
    <mergeCell ref="H132:J132"/>
    <mergeCell ref="C112:J112"/>
    <mergeCell ref="B114:B115"/>
    <mergeCell ref="C114:C115"/>
    <mergeCell ref="D114:D115"/>
    <mergeCell ref="E114:E115"/>
    <mergeCell ref="F114:F115"/>
    <mergeCell ref="G114:G115"/>
    <mergeCell ref="H114:J114"/>
    <mergeCell ref="C94:J94"/>
    <mergeCell ref="B96:B97"/>
    <mergeCell ref="C96:C97"/>
    <mergeCell ref="D96:D97"/>
    <mergeCell ref="E96:E97"/>
    <mergeCell ref="F96:F97"/>
    <mergeCell ref="G96:G97"/>
    <mergeCell ref="H96:J96"/>
    <mergeCell ref="C76:J76"/>
    <mergeCell ref="B78:B79"/>
    <mergeCell ref="C78:C79"/>
    <mergeCell ref="D78:D79"/>
    <mergeCell ref="E78:E79"/>
    <mergeCell ref="F78:F79"/>
    <mergeCell ref="G78:G79"/>
    <mergeCell ref="H78:J78"/>
    <mergeCell ref="C58:J58"/>
    <mergeCell ref="B60:B61"/>
    <mergeCell ref="C60:C61"/>
    <mergeCell ref="D60:D61"/>
    <mergeCell ref="E60:E61"/>
    <mergeCell ref="F60:F61"/>
    <mergeCell ref="G60:G61"/>
    <mergeCell ref="H60:J60"/>
    <mergeCell ref="H24:J24"/>
    <mergeCell ref="B2:J2"/>
    <mergeCell ref="C4:J4"/>
    <mergeCell ref="B6:B7"/>
    <mergeCell ref="C6:C7"/>
    <mergeCell ref="D6:D7"/>
    <mergeCell ref="E6:E7"/>
    <mergeCell ref="G42:G43"/>
    <mergeCell ref="H42:J42"/>
    <mergeCell ref="C40:J40"/>
    <mergeCell ref="B42:B43"/>
    <mergeCell ref="C42:C43"/>
    <mergeCell ref="D42:D43"/>
    <mergeCell ref="E42:E43"/>
    <mergeCell ref="F42:F43"/>
    <mergeCell ref="F6:F7"/>
    <mergeCell ref="G6:G7"/>
    <mergeCell ref="H6:J6"/>
    <mergeCell ref="C22:J22"/>
    <mergeCell ref="B24:B25"/>
    <mergeCell ref="C24:C25"/>
    <mergeCell ref="D24:D25"/>
    <mergeCell ref="E24:E25"/>
    <mergeCell ref="F24:F25"/>
    <mergeCell ref="G24:G25"/>
    <mergeCell ref="C580:J580"/>
    <mergeCell ref="B582:B583"/>
    <mergeCell ref="C582:C583"/>
    <mergeCell ref="D582:D583"/>
    <mergeCell ref="E582:E583"/>
    <mergeCell ref="F582:F583"/>
    <mergeCell ref="G582:G583"/>
    <mergeCell ref="H582:J582"/>
    <mergeCell ref="C598:J598"/>
    <mergeCell ref="B600:B601"/>
    <mergeCell ref="C600:C601"/>
    <mergeCell ref="D600:D601"/>
    <mergeCell ref="E600:E601"/>
    <mergeCell ref="F600:F601"/>
    <mergeCell ref="G600:G601"/>
    <mergeCell ref="H600:J600"/>
    <mergeCell ref="C616:J616"/>
    <mergeCell ref="B618:B619"/>
    <mergeCell ref="C618:C619"/>
    <mergeCell ref="D618:D619"/>
    <mergeCell ref="E618:E619"/>
    <mergeCell ref="F618:F619"/>
    <mergeCell ref="G618:G619"/>
    <mergeCell ref="H618:J618"/>
    <mergeCell ref="C634:J634"/>
    <mergeCell ref="B636:B637"/>
    <mergeCell ref="C636:C637"/>
    <mergeCell ref="D636:D637"/>
    <mergeCell ref="E636:E637"/>
    <mergeCell ref="F636:F637"/>
    <mergeCell ref="G636:G637"/>
    <mergeCell ref="H636:J636"/>
    <mergeCell ref="C652:J652"/>
    <mergeCell ref="B654:B655"/>
    <mergeCell ref="C654:C655"/>
    <mergeCell ref="D654:D655"/>
    <mergeCell ref="E654:E655"/>
    <mergeCell ref="F654:F655"/>
    <mergeCell ref="G654:G655"/>
    <mergeCell ref="H654:J654"/>
    <mergeCell ref="C670:J670"/>
    <mergeCell ref="B672:B673"/>
    <mergeCell ref="C672:C673"/>
    <mergeCell ref="D672:D673"/>
    <mergeCell ref="E672:E673"/>
    <mergeCell ref="F672:F673"/>
    <mergeCell ref="G672:G673"/>
    <mergeCell ref="H672:J672"/>
  </mergeCells>
  <pageMargins left="0" right="0" top="0" bottom="0" header="0" footer="0"/>
  <pageSetup paperSize="9" scale="51" fitToHeight="0" orientation="portrait" horizontalDpi="300" verticalDpi="300" r:id="rId1"/>
  <rowBreaks count="1" manualBreakCount="1">
    <brk id="74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 სახელმწიფო ბიუჯეტი</vt:lpstr>
      <vt:lpstr>2 გლობალური ფონდი </vt:lpstr>
      <vt:lpstr>3 საგრანტო პროექტები </vt:lpstr>
      <vt:lpstr>'1 სახელმწიფო ბიუჯეტი'!Print_Area</vt:lpstr>
      <vt:lpstr>'2 გლობალური ფონდი '!Print_Area</vt:lpstr>
      <vt:lpstr>'3 საგრანტო პროექტები '!Print_Area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batgur</dc:creator>
  <cp:lastModifiedBy>Irakli Khugashvili</cp:lastModifiedBy>
  <cp:lastPrinted>2017-02-01T12:10:34Z</cp:lastPrinted>
  <dcterms:created xsi:type="dcterms:W3CDTF">2009-05-14T14:44:41Z</dcterms:created>
  <dcterms:modified xsi:type="dcterms:W3CDTF">2019-05-08T06:49:07Z</dcterms:modified>
</cp:coreProperties>
</file>