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14400" yWindow="-15" windowWidth="14445" windowHeight="12795"/>
  </bookViews>
  <sheets>
    <sheet name="ricxovnoba da sargoebi" sheetId="9" r:id="rId1"/>
  </sheets>
  <calcPr calcId="125725"/>
</workbook>
</file>

<file path=xl/calcChain.xml><?xml version="1.0" encoding="utf-8"?>
<calcChain xmlns="http://schemas.openxmlformats.org/spreadsheetml/2006/main">
  <c r="E31" i="9"/>
  <c r="E20" l="1"/>
  <c r="E21"/>
  <c r="E22"/>
  <c r="E23"/>
  <c r="E24"/>
  <c r="E25"/>
  <c r="E26"/>
  <c r="E27"/>
  <c r="E28"/>
  <c r="E29"/>
  <c r="E30"/>
  <c r="E14"/>
  <c r="E15"/>
  <c r="E16"/>
  <c r="E17"/>
  <c r="E18"/>
  <c r="E19"/>
  <c r="E11"/>
  <c r="E12"/>
  <c r="E13"/>
  <c r="E10"/>
  <c r="D28"/>
  <c r="D29"/>
  <c r="D30"/>
  <c r="D27"/>
  <c r="D26"/>
  <c r="D25"/>
  <c r="D20"/>
  <c r="D21"/>
  <c r="D22"/>
  <c r="D23"/>
  <c r="D24"/>
  <c r="D17"/>
  <c r="D18"/>
  <c r="D19"/>
  <c r="D16"/>
  <c r="D11"/>
  <c r="D12"/>
  <c r="D13"/>
  <c r="D14"/>
  <c r="D15"/>
  <c r="D10"/>
  <c r="D33" l="1"/>
  <c r="B33"/>
  <c r="D34"/>
  <c r="E34" s="1"/>
  <c r="E33" s="1"/>
  <c r="H33" s="1"/>
  <c r="E9"/>
  <c r="D9"/>
  <c r="F9" s="1"/>
  <c r="B9"/>
  <c r="H9" l="1"/>
  <c r="G38" l="1"/>
  <c r="C38"/>
  <c r="D38"/>
  <c r="E38"/>
  <c r="F38"/>
  <c r="H38"/>
  <c r="B38"/>
</calcChain>
</file>

<file path=xl/sharedStrings.xml><?xml version="1.0" encoding="utf-8"?>
<sst xmlns="http://schemas.openxmlformats.org/spreadsheetml/2006/main" count="41" uniqueCount="41">
  <si>
    <t>სულ</t>
  </si>
  <si>
    <t>რაოდენობა</t>
  </si>
  <si>
    <t>თანამდებობის დასახელება</t>
  </si>
  <si>
    <t>ერთ ერთეულზე</t>
  </si>
  <si>
    <t>თანამდებობრივი სარგო თვეში</t>
  </si>
  <si>
    <t>თანამდებობრივი სარგო წლიური</t>
  </si>
  <si>
    <t>თანამდებობრივი სარგო</t>
  </si>
  <si>
    <t>სულ წლიური შრომის ანაზღაურების ფონდი</t>
  </si>
  <si>
    <t xml:space="preserve"> ლარებში</t>
  </si>
  <si>
    <t xml:space="preserve">ინფორმაცია საჯარო მოსამსახურეთა რიცხოვნობისა
 და შრომის ანაზღაურების შესახებ </t>
  </si>
  <si>
    <t>დანართი 5</t>
  </si>
  <si>
    <t>ფულადი ჯილდოს ფონდი წლიური</t>
  </si>
  <si>
    <t xml:space="preserve"> სახელფასო დანამატისა და საკლასო დანამატის ფონდი წლიური</t>
  </si>
  <si>
    <t>2. შრომითი ხელშეკრულებით მომუშავე</t>
  </si>
  <si>
    <t>დირექტორი</t>
  </si>
  <si>
    <t>დირექტორის მოადგილე</t>
  </si>
  <si>
    <t>სამსახურის უფროსი</t>
  </si>
  <si>
    <t>სამსახურის უფროსი (მთავარი ბუღალტერი)</t>
  </si>
  <si>
    <t>განყოფილების უფროსი</t>
  </si>
  <si>
    <t>მენეჯერი</t>
  </si>
  <si>
    <t>უფროსი სპეციალისტი</t>
  </si>
  <si>
    <t>უფროსი ექიმი კონსულტანტი</t>
  </si>
  <si>
    <t>ექიმი კონსულტანტი</t>
  </si>
  <si>
    <t>სპეციალისტი</t>
  </si>
  <si>
    <t>დამხმარე სპეციალისტი</t>
  </si>
  <si>
    <t>უფროსი მედდა</t>
  </si>
  <si>
    <t>მედდა</t>
  </si>
  <si>
    <t>მძროლი</t>
  </si>
  <si>
    <t>დამლაგებელი</t>
  </si>
  <si>
    <t xml:space="preserve">უფროსი ექიმი *-1 სთ 8,00 ლ. </t>
  </si>
  <si>
    <t xml:space="preserve">უმცროსი ექიმი *-1 სთ 6 ლ. </t>
  </si>
  <si>
    <t>ბრიგადის მძღოლი *-1 სთ 5 ლ.</t>
  </si>
  <si>
    <t>1. ძირითად  შტატში  მომუშავე</t>
  </si>
  <si>
    <t>ბრიგადის მძღოლი **- დამატებითი 10 დღიანი შვებულება</t>
  </si>
  <si>
    <t>(ცვლის) დამხმარე სპეციალისტი*-1სთ 6ლ</t>
  </si>
  <si>
    <t>ჰოსპიტალიზაციის მენეჯერი*-1სთ 6ლ</t>
  </si>
  <si>
    <t>ცვლის უფროსი ექიმი*-1სთ 7ლ</t>
  </si>
  <si>
    <t>StatgareSe TanamSromeli</t>
  </si>
  <si>
    <t>შენიშვნები:</t>
  </si>
  <si>
    <t>* ხელფასი დაანგარიშებულია: კოეფიციენტით: თვეში საშუალო მორიგეობის რაოდენობა - 7,75 x საათობრივ ანაზღაურებაზე x სამედიცინო ბრიგადის შემადგენელი წევრების რაიოდენობაზე - 388 (ყოველ მეოთხე დღეს მუშაობს 96 სამედიცინო ბრიგადა რომელიც შედგება 1 უფროსი ექიმის, 1 უმცროსი ექიმის და 1 მძღოლისგან და ერთი სპეციალური სამედიცინო ბრიგადა, რომელიც შედგება 1 უფროსი ექიმისგან)</t>
  </si>
  <si>
    <t xml:space="preserve">**თანახმად საქ, ორგანული კანონის „შრომის კოდექსის“, საქ. შრომის, ჯანმრთელობისა და სოციალური დაცვის მინისტრის 2007 წლის 3 მაისის #47/6 ბრძანებისა და ქ.თბილისის მუნიციპალიტეტის მერის მოადგილის 2016 წლის 14 აპრილის #14/95156 წერილისა, მძღოლების წლიურ თანამდებობრივ სარგო გაიზარდა  10 დღიანი დამატებითი ანაზღაურებადი შვებულების თანხით-128122.92 ლარით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</si>
</sst>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color theme="1"/>
      <name val="AcadNusx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0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rgb="FFFF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 applyFont="0" applyFill="0" applyBorder="0" applyAlignment="0" applyProtection="0"/>
    <xf numFmtId="0" fontId="4" fillId="0" borderId="0"/>
    <xf numFmtId="0" fontId="8" fillId="0" borderId="0"/>
  </cellStyleXfs>
  <cellXfs count="47">
    <xf numFmtId="0" fontId="0" fillId="0" borderId="0" xfId="0"/>
    <xf numFmtId="0" fontId="2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6" fillId="2" borderId="9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 wrapText="1"/>
    </xf>
    <xf numFmtId="4" fontId="5" fillId="2" borderId="17" xfId="0" applyNumberFormat="1" applyFont="1" applyFill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</cellXfs>
  <cellStyles count="4">
    <cellStyle name="Comma 2" xfId="1"/>
    <cellStyle name="Normal" xfId="0" builtinId="0"/>
    <cellStyle name="Normal 10" xfId="3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tabSelected="1" topLeftCell="A10" zoomScaleNormal="100" workbookViewId="0">
      <selection activeCell="R29" sqref="R29"/>
    </sheetView>
  </sheetViews>
  <sheetFormatPr defaultRowHeight="15"/>
  <cols>
    <col min="1" max="1" width="44" style="13" customWidth="1"/>
    <col min="2" max="2" width="11.42578125" style="13" customWidth="1"/>
    <col min="3" max="3" width="12.42578125" style="13" customWidth="1"/>
    <col min="4" max="4" width="13.140625" style="13" bestFit="1" customWidth="1"/>
    <col min="5" max="5" width="14.28515625" style="13" bestFit="1" customWidth="1"/>
    <col min="6" max="6" width="11.42578125" style="13" customWidth="1"/>
    <col min="7" max="7" width="13.42578125" style="13" customWidth="1"/>
    <col min="8" max="8" width="14.7109375" style="13" customWidth="1"/>
    <col min="9" max="16384" width="9.140625" style="13"/>
  </cols>
  <sheetData>
    <row r="1" spans="1:8">
      <c r="F1" s="36" t="s">
        <v>10</v>
      </c>
      <c r="G1" s="36"/>
      <c r="H1" s="36"/>
    </row>
    <row r="3" spans="1:8" ht="32.25" customHeight="1">
      <c r="A3" s="45" t="s">
        <v>9</v>
      </c>
      <c r="B3" s="45"/>
      <c r="C3" s="45"/>
      <c r="D3" s="45"/>
      <c r="E3" s="45"/>
      <c r="F3" s="14"/>
      <c r="G3" s="14"/>
      <c r="H3" s="14"/>
    </row>
    <row r="5" spans="1:8" ht="15.75" thickBot="1">
      <c r="H5" s="3" t="s">
        <v>8</v>
      </c>
    </row>
    <row r="6" spans="1:8" ht="61.5" customHeight="1">
      <c r="A6" s="39" t="s">
        <v>2</v>
      </c>
      <c r="B6" s="41" t="s">
        <v>1</v>
      </c>
      <c r="C6" s="4" t="s">
        <v>3</v>
      </c>
      <c r="D6" s="41" t="s">
        <v>4</v>
      </c>
      <c r="E6" s="41" t="s">
        <v>5</v>
      </c>
      <c r="F6" s="37" t="s">
        <v>11</v>
      </c>
      <c r="G6" s="37" t="s">
        <v>12</v>
      </c>
      <c r="H6" s="43" t="s">
        <v>7</v>
      </c>
    </row>
    <row r="7" spans="1:8" ht="69.75" customHeight="1">
      <c r="A7" s="40"/>
      <c r="B7" s="42"/>
      <c r="C7" s="5" t="s">
        <v>6</v>
      </c>
      <c r="D7" s="42"/>
      <c r="E7" s="42"/>
      <c r="F7" s="38"/>
      <c r="G7" s="38"/>
      <c r="H7" s="44"/>
    </row>
    <row r="8" spans="1:8" ht="24" customHeight="1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8">
        <v>7</v>
      </c>
      <c r="H8" s="9">
        <v>8</v>
      </c>
    </row>
    <row r="9" spans="1:8" ht="26.25" customHeight="1">
      <c r="A9" s="10" t="s">
        <v>32</v>
      </c>
      <c r="B9" s="16">
        <f>SUM(B10:B30)</f>
        <v>1310</v>
      </c>
      <c r="C9" s="17"/>
      <c r="D9" s="17">
        <f>SUM(D10:D30)</f>
        <v>1625321.2000000002</v>
      </c>
      <c r="E9" s="17">
        <f>SUM(E10:E31)</f>
        <v>19631977.315068491</v>
      </c>
      <c r="F9" s="18">
        <f>D9*12*0.05-0.72</f>
        <v>975192.00000000023</v>
      </c>
      <c r="G9" s="18">
        <v>2473600</v>
      </c>
      <c r="H9" s="17">
        <f>E9+F9+G9</f>
        <v>23080769.315068491</v>
      </c>
    </row>
    <row r="10" spans="1:8" ht="19.5" customHeight="1">
      <c r="A10" s="11" t="s">
        <v>14</v>
      </c>
      <c r="B10" s="7">
        <v>1</v>
      </c>
      <c r="C10" s="7">
        <v>5600</v>
      </c>
      <c r="D10" s="7">
        <f>B10*C10</f>
        <v>5600</v>
      </c>
      <c r="E10" s="22">
        <f>D10*12</f>
        <v>67200</v>
      </c>
      <c r="F10" s="33"/>
      <c r="G10" s="33"/>
      <c r="H10" s="9"/>
    </row>
    <row r="11" spans="1:8" ht="19.5" customHeight="1">
      <c r="A11" s="11" t="s">
        <v>15</v>
      </c>
      <c r="B11" s="7">
        <v>3</v>
      </c>
      <c r="C11" s="7">
        <v>4000</v>
      </c>
      <c r="D11" s="7">
        <f t="shared" ref="D11:D15" si="0">B11*C11</f>
        <v>12000</v>
      </c>
      <c r="E11" s="22">
        <f t="shared" ref="E11:E30" si="1">D11*12</f>
        <v>144000</v>
      </c>
      <c r="F11" s="34"/>
      <c r="G11" s="34"/>
      <c r="H11" s="9"/>
    </row>
    <row r="12" spans="1:8" ht="19.5" customHeight="1">
      <c r="A12" s="11" t="s">
        <v>16</v>
      </c>
      <c r="B12" s="7">
        <v>4</v>
      </c>
      <c r="C12" s="7">
        <v>2200</v>
      </c>
      <c r="D12" s="7">
        <f t="shared" si="0"/>
        <v>8800</v>
      </c>
      <c r="E12" s="22">
        <f t="shared" si="1"/>
        <v>105600</v>
      </c>
      <c r="F12" s="34"/>
      <c r="G12" s="34"/>
      <c r="H12" s="9"/>
    </row>
    <row r="13" spans="1:8" ht="30.75" customHeight="1">
      <c r="A13" s="11" t="s">
        <v>17</v>
      </c>
      <c r="B13" s="7">
        <v>1</v>
      </c>
      <c r="C13" s="7">
        <v>2200</v>
      </c>
      <c r="D13" s="7">
        <f t="shared" si="0"/>
        <v>2200</v>
      </c>
      <c r="E13" s="22">
        <f t="shared" si="1"/>
        <v>26400</v>
      </c>
      <c r="F13" s="34"/>
      <c r="G13" s="34"/>
      <c r="H13" s="9"/>
    </row>
    <row r="14" spans="1:8" ht="19.5" customHeight="1">
      <c r="A14" s="11" t="s">
        <v>18</v>
      </c>
      <c r="B14" s="7">
        <v>8</v>
      </c>
      <c r="C14" s="7">
        <v>1800</v>
      </c>
      <c r="D14" s="7">
        <f t="shared" si="0"/>
        <v>14400</v>
      </c>
      <c r="E14" s="22">
        <f t="shared" si="1"/>
        <v>172800</v>
      </c>
      <c r="F14" s="34"/>
      <c r="G14" s="34"/>
      <c r="H14" s="9"/>
    </row>
    <row r="15" spans="1:8" ht="19.5" customHeight="1">
      <c r="A15" s="11" t="s">
        <v>19</v>
      </c>
      <c r="B15" s="7">
        <v>14</v>
      </c>
      <c r="C15" s="7">
        <v>1800</v>
      </c>
      <c r="D15" s="7">
        <f t="shared" si="0"/>
        <v>25200</v>
      </c>
      <c r="E15" s="22">
        <f t="shared" si="1"/>
        <v>302400</v>
      </c>
      <c r="F15" s="34"/>
      <c r="G15" s="34"/>
      <c r="H15" s="9"/>
    </row>
    <row r="16" spans="1:8" ht="19.5" customHeight="1">
      <c r="A16" s="11" t="s">
        <v>20</v>
      </c>
      <c r="B16" s="7">
        <v>9</v>
      </c>
      <c r="C16" s="7">
        <v>1600</v>
      </c>
      <c r="D16" s="7">
        <f>B16*C16</f>
        <v>14400</v>
      </c>
      <c r="E16" s="22">
        <f t="shared" si="1"/>
        <v>172800</v>
      </c>
      <c r="F16" s="34"/>
      <c r="G16" s="34"/>
      <c r="H16" s="9"/>
    </row>
    <row r="17" spans="1:8" ht="19.5" customHeight="1">
      <c r="A17" s="11" t="s">
        <v>21</v>
      </c>
      <c r="B17" s="7">
        <v>2</v>
      </c>
      <c r="C17" s="7">
        <v>1600</v>
      </c>
      <c r="D17" s="7">
        <f>B17*C17</f>
        <v>3200</v>
      </c>
      <c r="E17" s="22">
        <f t="shared" si="1"/>
        <v>38400</v>
      </c>
      <c r="F17" s="34"/>
      <c r="G17" s="34"/>
      <c r="H17" s="9"/>
    </row>
    <row r="18" spans="1:8" ht="19.5" customHeight="1">
      <c r="A18" s="11" t="s">
        <v>22</v>
      </c>
      <c r="B18" s="7">
        <v>3</v>
      </c>
      <c r="C18" s="7">
        <v>1300</v>
      </c>
      <c r="D18" s="7">
        <f t="shared" ref="D18:D19" si="2">B18*C18</f>
        <v>3900</v>
      </c>
      <c r="E18" s="22">
        <f t="shared" si="1"/>
        <v>46800</v>
      </c>
      <c r="F18" s="34"/>
      <c r="G18" s="34"/>
      <c r="H18" s="9"/>
    </row>
    <row r="19" spans="1:8" ht="19.5" customHeight="1">
      <c r="A19" s="11" t="s">
        <v>23</v>
      </c>
      <c r="B19" s="7">
        <v>30</v>
      </c>
      <c r="C19" s="7">
        <v>1300</v>
      </c>
      <c r="D19" s="7">
        <f t="shared" si="2"/>
        <v>39000</v>
      </c>
      <c r="E19" s="22">
        <f t="shared" si="1"/>
        <v>468000</v>
      </c>
      <c r="F19" s="34"/>
      <c r="G19" s="34"/>
      <c r="H19" s="9"/>
    </row>
    <row r="20" spans="1:8" ht="19.5" customHeight="1">
      <c r="A20" s="11" t="s">
        <v>24</v>
      </c>
      <c r="B20" s="7">
        <v>2</v>
      </c>
      <c r="C20" s="7">
        <v>1200</v>
      </c>
      <c r="D20" s="7">
        <f>B20*C20</f>
        <v>2400</v>
      </c>
      <c r="E20" s="22">
        <f t="shared" si="1"/>
        <v>28800</v>
      </c>
      <c r="F20" s="34"/>
      <c r="G20" s="34"/>
      <c r="H20" s="9"/>
    </row>
    <row r="21" spans="1:8" ht="19.5" customHeight="1">
      <c r="A21" s="11" t="s">
        <v>25</v>
      </c>
      <c r="B21" s="7">
        <v>14</v>
      </c>
      <c r="C21" s="7">
        <v>1000</v>
      </c>
      <c r="D21" s="7">
        <f t="shared" ref="D21:D24" si="3">B21*C21</f>
        <v>14000</v>
      </c>
      <c r="E21" s="22">
        <f t="shared" si="1"/>
        <v>168000</v>
      </c>
      <c r="F21" s="34"/>
      <c r="G21" s="34"/>
      <c r="H21" s="9"/>
    </row>
    <row r="22" spans="1:8" ht="19.5" customHeight="1">
      <c r="A22" s="11" t="s">
        <v>26</v>
      </c>
      <c r="B22" s="7">
        <v>14</v>
      </c>
      <c r="C22" s="7">
        <v>850</v>
      </c>
      <c r="D22" s="7">
        <f t="shared" si="3"/>
        <v>11900</v>
      </c>
      <c r="E22" s="22">
        <f t="shared" si="1"/>
        <v>142800</v>
      </c>
      <c r="F22" s="34"/>
      <c r="G22" s="34"/>
      <c r="H22" s="9"/>
    </row>
    <row r="23" spans="1:8" ht="19.5" customHeight="1">
      <c r="A23" s="11" t="s">
        <v>27</v>
      </c>
      <c r="B23" s="7">
        <v>6</v>
      </c>
      <c r="C23" s="7">
        <v>900</v>
      </c>
      <c r="D23" s="7">
        <f t="shared" si="3"/>
        <v>5400</v>
      </c>
      <c r="E23" s="22">
        <f t="shared" si="1"/>
        <v>64800</v>
      </c>
      <c r="F23" s="34"/>
      <c r="G23" s="34"/>
      <c r="H23" s="9"/>
    </row>
    <row r="24" spans="1:8" ht="19.5" customHeight="1">
      <c r="A24" s="11" t="s">
        <v>28</v>
      </c>
      <c r="B24" s="7">
        <v>19</v>
      </c>
      <c r="C24" s="7">
        <v>450</v>
      </c>
      <c r="D24" s="7">
        <f t="shared" si="3"/>
        <v>8550</v>
      </c>
      <c r="E24" s="22">
        <f t="shared" si="1"/>
        <v>102600</v>
      </c>
      <c r="F24" s="34"/>
      <c r="G24" s="34"/>
      <c r="H24" s="9"/>
    </row>
    <row r="25" spans="1:8" ht="19.5" customHeight="1">
      <c r="A25" s="11" t="s">
        <v>29</v>
      </c>
      <c r="B25" s="7">
        <v>388</v>
      </c>
      <c r="C25" s="7">
        <v>1488</v>
      </c>
      <c r="D25" s="7">
        <f>B25*C25</f>
        <v>577344</v>
      </c>
      <c r="E25" s="22">
        <f t="shared" si="1"/>
        <v>6928128</v>
      </c>
      <c r="F25" s="34"/>
      <c r="G25" s="34"/>
      <c r="H25" s="9"/>
    </row>
    <row r="26" spans="1:8" ht="19.5" customHeight="1">
      <c r="A26" s="11" t="s">
        <v>30</v>
      </c>
      <c r="B26" s="7">
        <v>384</v>
      </c>
      <c r="C26" s="7">
        <v>1209</v>
      </c>
      <c r="D26" s="7">
        <f>B26*C26</f>
        <v>464256</v>
      </c>
      <c r="E26" s="22">
        <f t="shared" si="1"/>
        <v>5571072</v>
      </c>
      <c r="F26" s="34"/>
      <c r="G26" s="34"/>
      <c r="H26" s="9"/>
    </row>
    <row r="27" spans="1:8" ht="19.5" customHeight="1">
      <c r="A27" s="11" t="s">
        <v>31</v>
      </c>
      <c r="B27" s="7">
        <v>388</v>
      </c>
      <c r="C27" s="7">
        <v>1004.4000000000002</v>
      </c>
      <c r="D27" s="7">
        <f>B27*C27</f>
        <v>389707.20000000007</v>
      </c>
      <c r="E27" s="22">
        <f t="shared" si="1"/>
        <v>4676486.4000000004</v>
      </c>
      <c r="F27" s="34"/>
      <c r="G27" s="34"/>
      <c r="H27" s="9"/>
    </row>
    <row r="28" spans="1:8" ht="19.5" customHeight="1">
      <c r="A28" s="11" t="s">
        <v>36</v>
      </c>
      <c r="B28" s="7">
        <v>4</v>
      </c>
      <c r="C28" s="7">
        <v>1302</v>
      </c>
      <c r="D28" s="7">
        <f>B28*C28</f>
        <v>5208</v>
      </c>
      <c r="E28" s="22">
        <f t="shared" si="1"/>
        <v>62496</v>
      </c>
      <c r="F28" s="34"/>
      <c r="G28" s="34"/>
      <c r="H28" s="9"/>
    </row>
    <row r="29" spans="1:8">
      <c r="A29" s="11" t="s">
        <v>35</v>
      </c>
      <c r="B29" s="7">
        <v>12</v>
      </c>
      <c r="C29" s="7">
        <v>1116</v>
      </c>
      <c r="D29" s="7">
        <f t="shared" ref="D29:D30" si="4">B29*C29</f>
        <v>13392</v>
      </c>
      <c r="E29" s="22">
        <f t="shared" si="1"/>
        <v>160704</v>
      </c>
      <c r="F29" s="34"/>
      <c r="G29" s="34"/>
      <c r="H29" s="9"/>
    </row>
    <row r="30" spans="1:8">
      <c r="A30" s="11" t="s">
        <v>34</v>
      </c>
      <c r="B30" s="7">
        <v>4</v>
      </c>
      <c r="C30" s="7">
        <v>1116</v>
      </c>
      <c r="D30" s="7">
        <f t="shared" si="4"/>
        <v>4464</v>
      </c>
      <c r="E30" s="22">
        <f t="shared" si="1"/>
        <v>53568</v>
      </c>
      <c r="F30" s="34"/>
      <c r="G30" s="34"/>
      <c r="H30" s="9"/>
    </row>
    <row r="31" spans="1:8" ht="29.25" customHeight="1">
      <c r="A31" s="21" t="s">
        <v>33</v>
      </c>
      <c r="B31" s="19"/>
      <c r="C31" s="20"/>
      <c r="D31" s="20"/>
      <c r="E31" s="46">
        <f>E27/365*10</f>
        <v>128122.91506849317</v>
      </c>
      <c r="F31" s="34"/>
      <c r="G31" s="34"/>
      <c r="H31" s="9"/>
    </row>
    <row r="32" spans="1:8" ht="19.5" customHeight="1">
      <c r="A32" s="11"/>
      <c r="B32" s="7"/>
      <c r="C32" s="7"/>
      <c r="D32" s="7"/>
      <c r="E32" s="7"/>
      <c r="F32" s="34"/>
      <c r="G32" s="34"/>
      <c r="H32" s="9"/>
    </row>
    <row r="33" spans="1:8">
      <c r="A33" s="10" t="s">
        <v>13</v>
      </c>
      <c r="B33" s="24">
        <f>B34</f>
        <v>14</v>
      </c>
      <c r="C33" s="25"/>
      <c r="D33" s="25">
        <f t="shared" ref="C33:E33" si="5">D34</f>
        <v>16800</v>
      </c>
      <c r="E33" s="25">
        <f t="shared" si="5"/>
        <v>201600</v>
      </c>
      <c r="F33" s="26"/>
      <c r="G33" s="27"/>
      <c r="H33" s="25">
        <f>E33+F33+G33</f>
        <v>201600</v>
      </c>
    </row>
    <row r="34" spans="1:8" ht="21.75" customHeight="1">
      <c r="A34" s="1" t="s">
        <v>37</v>
      </c>
      <c r="B34" s="2">
        <v>14</v>
      </c>
      <c r="C34" s="23">
        <v>1200</v>
      </c>
      <c r="D34" s="23">
        <f t="shared" ref="D34" si="6">C34*B34</f>
        <v>16800</v>
      </c>
      <c r="E34" s="23">
        <f t="shared" ref="E34" si="7">D34*12</f>
        <v>201600</v>
      </c>
      <c r="F34" s="33"/>
      <c r="G34" s="33"/>
      <c r="H34" s="9"/>
    </row>
    <row r="35" spans="1:8" ht="21.75" customHeight="1">
      <c r="A35" s="11"/>
      <c r="B35" s="7"/>
      <c r="C35" s="7"/>
      <c r="D35" s="7"/>
      <c r="E35" s="7"/>
      <c r="F35" s="34"/>
      <c r="G35" s="34"/>
      <c r="H35" s="9"/>
    </row>
    <row r="36" spans="1:8" ht="21.75" customHeight="1">
      <c r="A36" s="11"/>
      <c r="B36" s="7"/>
      <c r="C36" s="7"/>
      <c r="D36" s="7"/>
      <c r="E36" s="7"/>
      <c r="F36" s="34"/>
      <c r="G36" s="34"/>
      <c r="H36" s="9"/>
    </row>
    <row r="37" spans="1:8" ht="21.75" customHeight="1">
      <c r="A37" s="11"/>
      <c r="B37" s="7"/>
      <c r="C37" s="7"/>
      <c r="D37" s="7"/>
      <c r="E37" s="7"/>
      <c r="F37" s="35"/>
      <c r="G37" s="35"/>
      <c r="H37" s="9"/>
    </row>
    <row r="38" spans="1:8" ht="27" customHeight="1" thickBot="1">
      <c r="A38" s="12" t="s">
        <v>0</v>
      </c>
      <c r="B38" s="15">
        <f t="shared" ref="B38:H38" si="8">B9+B33</f>
        <v>1324</v>
      </c>
      <c r="C38" s="28">
        <f t="shared" si="8"/>
        <v>0</v>
      </c>
      <c r="D38" s="28">
        <f t="shared" si="8"/>
        <v>1642121.2000000002</v>
      </c>
      <c r="E38" s="28">
        <f t="shared" si="8"/>
        <v>19833577.315068491</v>
      </c>
      <c r="F38" s="28">
        <f t="shared" si="8"/>
        <v>975192.00000000023</v>
      </c>
      <c r="G38" s="28">
        <f t="shared" si="8"/>
        <v>2473600</v>
      </c>
      <c r="H38" s="29">
        <f t="shared" si="8"/>
        <v>23282369.315068491</v>
      </c>
    </row>
    <row r="42" spans="1:8">
      <c r="A42" s="30" t="s">
        <v>38</v>
      </c>
    </row>
    <row r="43" spans="1:8" ht="48" customHeight="1">
      <c r="A43" s="32" t="s">
        <v>39</v>
      </c>
      <c r="B43" s="32"/>
      <c r="C43" s="32"/>
      <c r="D43" s="32"/>
      <c r="E43" s="31"/>
      <c r="F43" s="31"/>
      <c r="G43" s="31"/>
      <c r="H43" s="31"/>
    </row>
    <row r="44" spans="1:8" ht="51" customHeight="1">
      <c r="A44" s="32" t="s">
        <v>40</v>
      </c>
      <c r="B44" s="32"/>
      <c r="C44" s="32"/>
      <c r="D44" s="32"/>
      <c r="E44" s="31"/>
      <c r="F44" s="31"/>
      <c r="G44" s="31"/>
      <c r="H44" s="31"/>
    </row>
  </sheetData>
  <mergeCells count="15">
    <mergeCell ref="A43:H43"/>
    <mergeCell ref="A44:H44"/>
    <mergeCell ref="F34:F37"/>
    <mergeCell ref="F10:F32"/>
    <mergeCell ref="F1:H1"/>
    <mergeCell ref="F6:F7"/>
    <mergeCell ref="A6:A7"/>
    <mergeCell ref="B6:B7"/>
    <mergeCell ref="D6:D7"/>
    <mergeCell ref="E6:E7"/>
    <mergeCell ref="H6:H7"/>
    <mergeCell ref="G6:G7"/>
    <mergeCell ref="G10:G32"/>
    <mergeCell ref="G34:G37"/>
    <mergeCell ref="A3:E3"/>
  </mergeCells>
  <pageMargins left="0.31496062992125984" right="0.31496062992125984" top="0.55118110236220474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ricxovnoba da sargoebi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2019-09-12T07:32:29Z</dcterms:modified>
</cp:coreProperties>
</file>