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.kobalia\Desktop\სჰიდა\Sida\"/>
    </mc:Choice>
  </mc:AlternateContent>
  <bookViews>
    <workbookView xWindow="0" yWindow="0" windowWidth="25200" windowHeight="11850"/>
  </bookViews>
  <sheets>
    <sheet name="270103" sheetId="53" r:id="rId1"/>
    <sheet name="საშტატო " sheetId="54" state="hidden" r:id="rId2"/>
    <sheet name="დანართი #1 ცხრ №1" sheetId="55" state="hidden" r:id="rId3"/>
    <sheet name="დანართი #1 ცხრ№2" sheetId="56" state="hidden" r:id="rId4"/>
    <sheet name="დანართი #2 ცხრ №1" sheetId="57" r:id="rId5"/>
    <sheet name="დანართი #2 ცხრ №2" sheetId="58" r:id="rId6"/>
    <sheet name="Sheet6" sheetId="59" state="hidden" r:id="rId7"/>
  </sheets>
  <definedNames>
    <definedName name="_ftn1" localSheetId="1">'საშტატო '!#REF!</definedName>
    <definedName name="_ftn2" localSheetId="1">'საშტატო '!#REF!</definedName>
    <definedName name="_ftn3" localSheetId="1">'საშტატო '!#REF!</definedName>
    <definedName name="_ftn4" localSheetId="1">'საშტატო '!#REF!</definedName>
    <definedName name="_ftn5" localSheetId="1">'საშტატო '!#REF!</definedName>
    <definedName name="_ftnref1" localSheetId="1">'საშტატო '!#REF!</definedName>
    <definedName name="_ftnref2" localSheetId="1">'საშტატო '!#REF!</definedName>
    <definedName name="_ftnref3" localSheetId="1">'საშტატო '!#REF!</definedName>
    <definedName name="_ftnref4" localSheetId="1">'საშტატო '!#REF!</definedName>
    <definedName name="_ftnref5" localSheetId="1">'საშტატო '!#REF!</definedName>
    <definedName name="_xlnm.Print_Area" localSheetId="0">'270103'!$B$2:$T$42</definedName>
    <definedName name="_xlnm.Print_Area" localSheetId="5">'დანართი #2 ცხრ №2'!$B$1:$U$18</definedName>
    <definedName name="_xlnm.Print_Area" localSheetId="1">'საშტატო '!$B$4:$U$20</definedName>
  </definedNames>
  <calcPr calcId="152511"/>
</workbook>
</file>

<file path=xl/calcChain.xml><?xml version="1.0" encoding="utf-8"?>
<calcChain xmlns="http://schemas.openxmlformats.org/spreadsheetml/2006/main">
  <c r="D14" i="57" l="1"/>
  <c r="D15" i="57"/>
  <c r="D13" i="57"/>
  <c r="D11" i="57" s="1"/>
  <c r="D10" i="57" s="1"/>
  <c r="T20" i="53"/>
  <c r="R21" i="53"/>
  <c r="N19" i="53" l="1"/>
  <c r="T23" i="53"/>
  <c r="U7" i="58" l="1"/>
  <c r="P7" i="58"/>
  <c r="Q7" i="58"/>
  <c r="P8" i="58"/>
  <c r="Q8" i="58"/>
  <c r="P9" i="58"/>
  <c r="Q9" i="58"/>
  <c r="P10" i="58"/>
  <c r="Q10" i="58"/>
  <c r="P11" i="58"/>
  <c r="Q11" i="58"/>
  <c r="P12" i="58"/>
  <c r="Q12" i="58"/>
  <c r="P13" i="58"/>
  <c r="Q13" i="58"/>
  <c r="P14" i="58"/>
  <c r="Q14" i="58"/>
  <c r="P15" i="58"/>
  <c r="Q15" i="58"/>
  <c r="P16" i="58"/>
  <c r="Q16" i="58"/>
  <c r="P17" i="58"/>
  <c r="Q17" i="58"/>
  <c r="P18" i="58"/>
  <c r="Q18" i="58"/>
  <c r="R6" i="58"/>
  <c r="Q6" i="58"/>
  <c r="F18" i="58"/>
  <c r="G18" i="58" s="1"/>
  <c r="H18" i="58" s="1"/>
  <c r="F17" i="58"/>
  <c r="G17" i="58" s="1"/>
  <c r="H17" i="58" s="1"/>
  <c r="G16" i="58"/>
  <c r="H16" i="58" s="1"/>
  <c r="F16" i="58"/>
  <c r="F15" i="58"/>
  <c r="G15" i="58" s="1"/>
  <c r="H15" i="58" s="1"/>
  <c r="F14" i="58"/>
  <c r="G14" i="58" s="1"/>
  <c r="H14" i="58" s="1"/>
  <c r="F13" i="58"/>
  <c r="G13" i="58" s="1"/>
  <c r="H13" i="58" s="1"/>
  <c r="G12" i="58"/>
  <c r="H12" i="58" s="1"/>
  <c r="F12" i="58"/>
  <c r="F11" i="58"/>
  <c r="G11" i="58" s="1"/>
  <c r="H11" i="58" s="1"/>
  <c r="F10" i="58"/>
  <c r="G10" i="58" s="1"/>
  <c r="H10" i="58" s="1"/>
  <c r="F9" i="58"/>
  <c r="G9" i="58" s="1"/>
  <c r="H9" i="58" s="1"/>
  <c r="G8" i="58"/>
  <c r="H8" i="58" s="1"/>
  <c r="F8" i="58"/>
  <c r="F7" i="58"/>
  <c r="G7" i="58" s="1"/>
  <c r="D6" i="58"/>
  <c r="H7" i="58" l="1"/>
  <c r="G6" i="58"/>
  <c r="H6" i="58" l="1"/>
  <c r="Q19" i="53"/>
  <c r="Q18" i="53" s="1"/>
  <c r="Q17" i="53" s="1"/>
  <c r="P19" i="53"/>
  <c r="P18" i="53"/>
  <c r="P17" i="53" s="1"/>
  <c r="P35" i="53" s="1"/>
  <c r="O7" i="53"/>
  <c r="O10" i="53"/>
  <c r="O11" i="53"/>
  <c r="O12" i="53"/>
  <c r="O13" i="53"/>
  <c r="O14" i="53"/>
  <c r="O15" i="53"/>
  <c r="O16" i="53"/>
  <c r="O20" i="53"/>
  <c r="O21" i="53"/>
  <c r="O22" i="53"/>
  <c r="O23" i="53"/>
  <c r="O24" i="53"/>
  <c r="O25" i="53"/>
  <c r="O26" i="53"/>
  <c r="O27" i="53"/>
  <c r="O28" i="53"/>
  <c r="O29" i="53"/>
  <c r="O30" i="53"/>
  <c r="O31" i="53"/>
  <c r="O32" i="53"/>
  <c r="O33" i="53"/>
  <c r="O34" i="53"/>
  <c r="O36" i="53"/>
  <c r="O6" i="53"/>
  <c r="K19" i="53"/>
  <c r="K18" i="53" s="1"/>
  <c r="N18" i="53"/>
  <c r="N17" i="53" s="1"/>
  <c r="M19" i="53"/>
  <c r="M18" i="53"/>
  <c r="M17" i="53" s="1"/>
  <c r="M9" i="53"/>
  <c r="M8" i="53" s="1"/>
  <c r="L36" i="53"/>
  <c r="L34" i="53"/>
  <c r="L33" i="53"/>
  <c r="L32" i="53"/>
  <c r="L31" i="53"/>
  <c r="L30" i="53"/>
  <c r="L29" i="53"/>
  <c r="L28" i="53"/>
  <c r="L27" i="53"/>
  <c r="L26" i="53"/>
  <c r="L25" i="53"/>
  <c r="L24" i="53"/>
  <c r="L23" i="53"/>
  <c r="L22" i="53"/>
  <c r="L21" i="53"/>
  <c r="L20" i="53"/>
  <c r="L16" i="53"/>
  <c r="L15" i="53"/>
  <c r="L14" i="53"/>
  <c r="L13" i="53"/>
  <c r="L12" i="53"/>
  <c r="L11" i="53"/>
  <c r="L10" i="53"/>
  <c r="L7" i="53"/>
  <c r="L6" i="53"/>
  <c r="I7" i="53"/>
  <c r="I10" i="53"/>
  <c r="I11" i="53"/>
  <c r="I12" i="53"/>
  <c r="I13" i="53"/>
  <c r="I14" i="53"/>
  <c r="I15" i="53"/>
  <c r="I16" i="53"/>
  <c r="I20" i="53"/>
  <c r="R20" i="53" s="1"/>
  <c r="I21" i="53"/>
  <c r="I22" i="53"/>
  <c r="I23" i="53"/>
  <c r="I24" i="53"/>
  <c r="I25" i="53"/>
  <c r="I26" i="53"/>
  <c r="I27" i="53"/>
  <c r="I28" i="53"/>
  <c r="I29" i="53"/>
  <c r="I30" i="53"/>
  <c r="I31" i="53"/>
  <c r="I32" i="53"/>
  <c r="I33" i="53"/>
  <c r="I34" i="53"/>
  <c r="I36" i="53"/>
  <c r="I6" i="53"/>
  <c r="F7" i="53"/>
  <c r="F10" i="53"/>
  <c r="F11" i="53"/>
  <c r="F12" i="53"/>
  <c r="F13" i="53"/>
  <c r="F14" i="53"/>
  <c r="F15" i="53"/>
  <c r="F16" i="53"/>
  <c r="F20" i="53"/>
  <c r="F21" i="53"/>
  <c r="F22" i="53"/>
  <c r="F23" i="53"/>
  <c r="F24" i="53"/>
  <c r="F25" i="53"/>
  <c r="F26" i="53"/>
  <c r="F27" i="53"/>
  <c r="F28" i="53"/>
  <c r="F29" i="53"/>
  <c r="F30" i="53"/>
  <c r="F31" i="53"/>
  <c r="F32" i="53"/>
  <c r="F33" i="53"/>
  <c r="F34" i="53"/>
  <c r="F36" i="53"/>
  <c r="C10" i="53"/>
  <c r="C11" i="53"/>
  <c r="C12" i="53"/>
  <c r="C13" i="53"/>
  <c r="C14" i="53"/>
  <c r="C15" i="53"/>
  <c r="C16" i="53"/>
  <c r="C20" i="53"/>
  <c r="C21" i="53"/>
  <c r="C22" i="53"/>
  <c r="C23" i="53"/>
  <c r="C24" i="53"/>
  <c r="C25" i="53"/>
  <c r="C26" i="53"/>
  <c r="C27" i="53"/>
  <c r="C28" i="53"/>
  <c r="C29" i="53"/>
  <c r="C30" i="53"/>
  <c r="C31" i="53"/>
  <c r="C32" i="53"/>
  <c r="C33" i="53"/>
  <c r="C34" i="53"/>
  <c r="C36" i="53"/>
  <c r="T36" i="53"/>
  <c r="S36" i="53"/>
  <c r="R36" i="53"/>
  <c r="T34" i="53"/>
  <c r="S34" i="53"/>
  <c r="T33" i="53"/>
  <c r="S33" i="53"/>
  <c r="T32" i="53"/>
  <c r="S32" i="53"/>
  <c r="S31" i="53"/>
  <c r="T30" i="53"/>
  <c r="S30" i="53"/>
  <c r="S29" i="53"/>
  <c r="T28" i="53"/>
  <c r="S28" i="53"/>
  <c r="T27" i="53"/>
  <c r="S27" i="53"/>
  <c r="T26" i="53"/>
  <c r="S26" i="53"/>
  <c r="T25" i="53"/>
  <c r="S25" i="53"/>
  <c r="S24" i="53"/>
  <c r="S23" i="53"/>
  <c r="T22" i="53"/>
  <c r="S22" i="53"/>
  <c r="T21" i="53"/>
  <c r="S21" i="53"/>
  <c r="S20" i="53"/>
  <c r="T16" i="53"/>
  <c r="S16" i="53"/>
  <c r="T15" i="53"/>
  <c r="S15" i="53"/>
  <c r="T14" i="53"/>
  <c r="S14" i="53"/>
  <c r="T13" i="53"/>
  <c r="S13" i="53"/>
  <c r="T12" i="53"/>
  <c r="S12" i="53"/>
  <c r="T11" i="53"/>
  <c r="S11" i="53"/>
  <c r="T10" i="53"/>
  <c r="S10" i="53"/>
  <c r="T7" i="53"/>
  <c r="S7" i="53"/>
  <c r="R7" i="53"/>
  <c r="S6" i="53"/>
  <c r="M37" i="53" l="1"/>
  <c r="R34" i="53"/>
  <c r="K17" i="53"/>
  <c r="L17" i="53"/>
  <c r="L19" i="53"/>
  <c r="L18" i="53"/>
  <c r="M35" i="53"/>
  <c r="N9" i="53"/>
  <c r="J19" i="53"/>
  <c r="J18" i="53"/>
  <c r="J17" i="53" s="1"/>
  <c r="K9" i="53"/>
  <c r="J9" i="53"/>
  <c r="J8" i="53" s="1"/>
  <c r="I19" i="53" l="1"/>
  <c r="S19" i="53"/>
  <c r="N8" i="53"/>
  <c r="N37" i="53" s="1"/>
  <c r="L37" i="53" s="1"/>
  <c r="L9" i="53"/>
  <c r="S18" i="53"/>
  <c r="K8" i="53"/>
  <c r="I8" i="53" s="1"/>
  <c r="I9" i="53"/>
  <c r="I18" i="53"/>
  <c r="I17" i="53"/>
  <c r="J35" i="53"/>
  <c r="J37" i="53"/>
  <c r="C6" i="53"/>
  <c r="L8" i="53" l="1"/>
  <c r="N35" i="53"/>
  <c r="L35" i="53" s="1"/>
  <c r="K35" i="53"/>
  <c r="I35" i="53" s="1"/>
  <c r="K37" i="53"/>
  <c r="I37" i="53" s="1"/>
  <c r="D24" i="57"/>
  <c r="D22" i="57" s="1"/>
  <c r="C22" i="57"/>
  <c r="T31" i="53" l="1"/>
  <c r="T24" i="53"/>
  <c r="D28" i="57"/>
  <c r="D35" i="57"/>
  <c r="D33" i="57" l="1"/>
  <c r="T29" i="53"/>
  <c r="D21" i="57" l="1"/>
  <c r="B28" i="57"/>
  <c r="B22" i="57"/>
  <c r="F14" i="59"/>
  <c r="F8" i="59"/>
  <c r="F10" i="59" s="1"/>
  <c r="J6" i="58"/>
  <c r="P6" i="58" s="1"/>
  <c r="L8" i="58"/>
  <c r="L9" i="58"/>
  <c r="L10" i="58"/>
  <c r="L11" i="58"/>
  <c r="L12" i="58"/>
  <c r="L13" i="58"/>
  <c r="L14" i="58"/>
  <c r="L15" i="58"/>
  <c r="L16" i="58"/>
  <c r="L17" i="58"/>
  <c r="L18" i="58"/>
  <c r="L7" i="58"/>
  <c r="B12" i="57"/>
  <c r="B13" i="57"/>
  <c r="B8" i="57"/>
  <c r="C11" i="57"/>
  <c r="C10" i="57" s="1"/>
  <c r="B23" i="57"/>
  <c r="B24" i="57"/>
  <c r="B25" i="57"/>
  <c r="B26" i="57"/>
  <c r="B27" i="57"/>
  <c r="B29" i="57"/>
  <c r="B30" i="57"/>
  <c r="B31" i="57"/>
  <c r="B32" i="57"/>
  <c r="B33" i="57"/>
  <c r="B34" i="57"/>
  <c r="B35" i="57"/>
  <c r="C21" i="57"/>
  <c r="C20" i="57" s="1"/>
  <c r="M17" i="58" l="1"/>
  <c r="R17" i="58"/>
  <c r="M13" i="58"/>
  <c r="R13" i="58"/>
  <c r="M9" i="58"/>
  <c r="R9" i="58"/>
  <c r="M16" i="58"/>
  <c r="R16" i="58"/>
  <c r="M12" i="58"/>
  <c r="R12" i="58"/>
  <c r="M8" i="58"/>
  <c r="S8" i="58" s="1"/>
  <c r="R8" i="58"/>
  <c r="M11" i="58"/>
  <c r="R11" i="58"/>
  <c r="M7" i="58"/>
  <c r="R7" i="58"/>
  <c r="M15" i="58"/>
  <c r="R15" i="58"/>
  <c r="M18" i="58"/>
  <c r="R18" i="58"/>
  <c r="M14" i="58"/>
  <c r="R14" i="58"/>
  <c r="M10" i="58"/>
  <c r="R10" i="58"/>
  <c r="O19" i="53"/>
  <c r="N8" i="58"/>
  <c r="T8" i="58" s="1"/>
  <c r="M6" i="58"/>
  <c r="S6" i="58" s="1"/>
  <c r="B11" i="57"/>
  <c r="C41" i="57"/>
  <c r="C39" i="57"/>
  <c r="B10" i="57"/>
  <c r="S17" i="53"/>
  <c r="I27" i="54"/>
  <c r="R32" i="53"/>
  <c r="R33" i="53"/>
  <c r="R31" i="53"/>
  <c r="N18" i="58" l="1"/>
  <c r="T18" i="58" s="1"/>
  <c r="S18" i="58"/>
  <c r="N16" i="58"/>
  <c r="T16" i="58" s="1"/>
  <c r="S16" i="58"/>
  <c r="N13" i="58"/>
  <c r="T13" i="58" s="1"/>
  <c r="S13" i="58"/>
  <c r="N10" i="58"/>
  <c r="T10" i="58" s="1"/>
  <c r="S10" i="58"/>
  <c r="N7" i="58"/>
  <c r="S7" i="58"/>
  <c r="N14" i="58"/>
  <c r="T14" i="58" s="1"/>
  <c r="S14" i="58"/>
  <c r="N15" i="58"/>
  <c r="T15" i="58" s="1"/>
  <c r="S15" i="58"/>
  <c r="N11" i="58"/>
  <c r="T11" i="58" s="1"/>
  <c r="S11" i="58"/>
  <c r="N12" i="58"/>
  <c r="T12" i="58" s="1"/>
  <c r="S12" i="58"/>
  <c r="N9" i="58"/>
  <c r="T9" i="58" s="1"/>
  <c r="S9" i="58"/>
  <c r="N17" i="58"/>
  <c r="T17" i="58" s="1"/>
  <c r="S17" i="58"/>
  <c r="T19" i="53"/>
  <c r="B21" i="57"/>
  <c r="B20" i="57" s="1"/>
  <c r="D20" i="57"/>
  <c r="R24" i="53"/>
  <c r="R25" i="53"/>
  <c r="R26" i="53"/>
  <c r="R27" i="53"/>
  <c r="R28" i="53"/>
  <c r="R29" i="53"/>
  <c r="T7" i="58" l="1"/>
  <c r="N6" i="58"/>
  <c r="T6" i="58" s="1"/>
  <c r="T18" i="53"/>
  <c r="O18" i="53"/>
  <c r="D39" i="57"/>
  <c r="B39" i="57" s="1"/>
  <c r="D41" i="57"/>
  <c r="B41" i="57" s="1"/>
  <c r="R22" i="53"/>
  <c r="R23" i="53"/>
  <c r="Q9" i="53" l="1"/>
  <c r="T9" i="53" l="1"/>
  <c r="O9" i="53"/>
  <c r="R18" i="53"/>
  <c r="R19" i="53"/>
  <c r="R10" i="53"/>
  <c r="P9" i="53"/>
  <c r="S9" i="53" s="1"/>
  <c r="H9" i="53"/>
  <c r="E9" i="53" l="1"/>
  <c r="P10" i="54" l="1"/>
  <c r="Q10" i="54"/>
  <c r="T10" i="54"/>
  <c r="U10" i="54"/>
  <c r="P11" i="54"/>
  <c r="Q11" i="54"/>
  <c r="T11" i="54"/>
  <c r="U11" i="54"/>
  <c r="P12" i="54"/>
  <c r="Q12" i="54"/>
  <c r="T12" i="54"/>
  <c r="U12" i="54"/>
  <c r="P13" i="54"/>
  <c r="Q13" i="54"/>
  <c r="T13" i="54"/>
  <c r="U13" i="54"/>
  <c r="P14" i="54"/>
  <c r="Q14" i="54"/>
  <c r="T14" i="54"/>
  <c r="U14" i="54"/>
  <c r="P15" i="54"/>
  <c r="Q15" i="54"/>
  <c r="T15" i="54"/>
  <c r="U15" i="54"/>
  <c r="P16" i="54"/>
  <c r="Q16" i="54"/>
  <c r="T16" i="54"/>
  <c r="U16" i="54"/>
  <c r="P17" i="54"/>
  <c r="Q17" i="54"/>
  <c r="T17" i="54"/>
  <c r="U17" i="54"/>
  <c r="P18" i="54"/>
  <c r="Q18" i="54"/>
  <c r="T18" i="54"/>
  <c r="U18" i="54"/>
  <c r="P19" i="54"/>
  <c r="Q19" i="54"/>
  <c r="T19" i="54"/>
  <c r="U19" i="54"/>
  <c r="P20" i="54"/>
  <c r="Q20" i="54"/>
  <c r="T20" i="54"/>
  <c r="U20" i="54"/>
  <c r="Q9" i="54"/>
  <c r="T9" i="54"/>
  <c r="U9" i="54"/>
  <c r="P9" i="54"/>
  <c r="L20" i="54"/>
  <c r="M20" i="54" s="1"/>
  <c r="L19" i="54"/>
  <c r="M19" i="54" s="1"/>
  <c r="L18" i="54"/>
  <c r="M18" i="54" s="1"/>
  <c r="L17" i="54"/>
  <c r="M17" i="54" s="1"/>
  <c r="L16" i="54"/>
  <c r="M16" i="54" s="1"/>
  <c r="L15" i="54"/>
  <c r="M15" i="54" s="1"/>
  <c r="M14" i="54"/>
  <c r="L14" i="54"/>
  <c r="L13" i="54"/>
  <c r="M13" i="54" s="1"/>
  <c r="L12" i="54"/>
  <c r="M12" i="54" s="1"/>
  <c r="L11" i="54"/>
  <c r="M11" i="54" s="1"/>
  <c r="L10" i="54"/>
  <c r="M10" i="54" s="1"/>
  <c r="L9" i="54"/>
  <c r="L8" i="54" s="1"/>
  <c r="N8" i="54"/>
  <c r="O8" i="54" s="1"/>
  <c r="K8" i="54"/>
  <c r="J8" i="54"/>
  <c r="G14" i="54"/>
  <c r="S14" i="54" s="1"/>
  <c r="G18" i="54"/>
  <c r="S18" i="54" s="1"/>
  <c r="F20" i="54"/>
  <c r="R20" i="54" s="1"/>
  <c r="F19" i="54"/>
  <c r="R19" i="54" s="1"/>
  <c r="F18" i="54"/>
  <c r="R18" i="54" s="1"/>
  <c r="F17" i="54"/>
  <c r="G17" i="54" s="1"/>
  <c r="S17" i="54" s="1"/>
  <c r="F16" i="54"/>
  <c r="R16" i="54" s="1"/>
  <c r="F15" i="54"/>
  <c r="G15" i="54" s="1"/>
  <c r="S15" i="54" s="1"/>
  <c r="F14" i="54"/>
  <c r="R14" i="54" s="1"/>
  <c r="F13" i="54"/>
  <c r="G13" i="54" s="1"/>
  <c r="S13" i="54" s="1"/>
  <c r="F12" i="54"/>
  <c r="R12" i="54" s="1"/>
  <c r="F11" i="54"/>
  <c r="G11" i="54" s="1"/>
  <c r="S11" i="54" s="1"/>
  <c r="F10" i="54"/>
  <c r="G10" i="54" s="1"/>
  <c r="F9" i="54"/>
  <c r="G9" i="54" s="1"/>
  <c r="E8" i="54"/>
  <c r="Q8" i="54" s="1"/>
  <c r="H8" i="54"/>
  <c r="I8" i="54" s="1"/>
  <c r="U8" i="54" s="1"/>
  <c r="D8" i="54"/>
  <c r="P8" i="54" s="1"/>
  <c r="S10" i="54" l="1"/>
  <c r="G19" i="54"/>
  <c r="S19" i="54" s="1"/>
  <c r="T8" i="54"/>
  <c r="R17" i="54"/>
  <c r="R15" i="54"/>
  <c r="R13" i="54"/>
  <c r="R11" i="54"/>
  <c r="R9" i="54"/>
  <c r="G20" i="54"/>
  <c r="S20" i="54" s="1"/>
  <c r="G16" i="54"/>
  <c r="S16" i="54" s="1"/>
  <c r="G12" i="54"/>
  <c r="S12" i="54" s="1"/>
  <c r="R10" i="54"/>
  <c r="M9" i="54"/>
  <c r="M8" i="54" s="1"/>
  <c r="F8" i="54"/>
  <c r="R8" i="54" s="1"/>
  <c r="G8" i="54" l="1"/>
  <c r="S8" i="54" s="1"/>
  <c r="S9" i="54"/>
  <c r="P8" i="53"/>
  <c r="S8" i="53" s="1"/>
  <c r="P37" i="53" l="1"/>
  <c r="S35" i="53"/>
  <c r="D19" i="53"/>
  <c r="E19" i="53"/>
  <c r="E18" i="53" s="1"/>
  <c r="G19" i="53"/>
  <c r="G18" i="53" s="1"/>
  <c r="G17" i="53" s="1"/>
  <c r="H19" i="53"/>
  <c r="G9" i="53"/>
  <c r="H8" i="53"/>
  <c r="D9" i="53"/>
  <c r="C9" i="53" s="1"/>
  <c r="S37" i="53" l="1"/>
  <c r="C19" i="53"/>
  <c r="G8" i="53"/>
  <c r="G37" i="53" s="1"/>
  <c r="F9" i="53"/>
  <c r="H18" i="53"/>
  <c r="F18" i="53" s="1"/>
  <c r="F19" i="53"/>
  <c r="D18" i="53"/>
  <c r="D8" i="53"/>
  <c r="G35" i="53"/>
  <c r="D17" i="53" l="1"/>
  <c r="D35" i="53" s="1"/>
  <c r="C18" i="53"/>
  <c r="F8" i="53"/>
  <c r="Z10" i="53"/>
  <c r="Y12" i="53"/>
  <c r="Z12" i="53"/>
  <c r="Y13" i="53"/>
  <c r="Z13" i="53"/>
  <c r="Y14" i="53"/>
  <c r="Z14" i="53"/>
  <c r="Y15" i="53"/>
  <c r="Z15" i="53"/>
  <c r="Y16" i="53"/>
  <c r="Z16" i="53"/>
  <c r="Z20" i="53"/>
  <c r="Y23" i="53"/>
  <c r="Y22" i="53"/>
  <c r="Y25" i="53"/>
  <c r="Z25" i="53"/>
  <c r="Y26" i="53"/>
  <c r="Z26" i="53"/>
  <c r="Y27" i="53"/>
  <c r="Z27" i="53"/>
  <c r="Y28" i="53"/>
  <c r="Z28" i="53"/>
  <c r="Y29" i="53"/>
  <c r="Y30" i="53"/>
  <c r="Z30" i="53"/>
  <c r="Y32" i="53"/>
  <c r="Y33" i="53"/>
  <c r="Y34" i="53"/>
  <c r="D37" i="53" l="1"/>
  <c r="W10" i="53"/>
  <c r="V12" i="53"/>
  <c r="W12" i="53"/>
  <c r="V13" i="53"/>
  <c r="W13" i="53"/>
  <c r="V14" i="53"/>
  <c r="W14" i="53"/>
  <c r="V15" i="53"/>
  <c r="W15" i="53"/>
  <c r="V16" i="53"/>
  <c r="W16" i="53"/>
  <c r="W20" i="53"/>
  <c r="V23" i="53"/>
  <c r="V22" i="53"/>
  <c r="V25" i="53"/>
  <c r="W25" i="53"/>
  <c r="V26" i="53"/>
  <c r="W26" i="53"/>
  <c r="V27" i="53"/>
  <c r="W27" i="53"/>
  <c r="V28" i="53"/>
  <c r="W28" i="53"/>
  <c r="V29" i="53"/>
  <c r="V30" i="53"/>
  <c r="W30" i="53"/>
  <c r="V32" i="53"/>
  <c r="V33" i="53"/>
  <c r="V34" i="53"/>
  <c r="Z33" i="53" l="1"/>
  <c r="W33" i="53"/>
  <c r="Z34" i="53"/>
  <c r="W34" i="53"/>
  <c r="Z36" i="53"/>
  <c r="W36" i="53"/>
  <c r="Z32" i="53"/>
  <c r="W32" i="53"/>
  <c r="Y7" i="53"/>
  <c r="V7" i="53"/>
  <c r="X36" i="53"/>
  <c r="U36" i="53"/>
  <c r="Y36" i="53"/>
  <c r="V36" i="53"/>
  <c r="X34" i="53"/>
  <c r="U34" i="53"/>
  <c r="X7" i="53"/>
  <c r="U7" i="53"/>
  <c r="Z7" i="53"/>
  <c r="W7" i="53"/>
  <c r="Y24" i="53"/>
  <c r="V24" i="53"/>
  <c r="Z31" i="53"/>
  <c r="W31" i="53"/>
  <c r="Z22" i="53"/>
  <c r="W22" i="53"/>
  <c r="Z23" i="53"/>
  <c r="W23" i="53"/>
  <c r="Z29" i="53"/>
  <c r="W29" i="53"/>
  <c r="Y11" i="53"/>
  <c r="V11" i="53"/>
  <c r="Y10" i="53"/>
  <c r="V10" i="53"/>
  <c r="Y9" i="53"/>
  <c r="V9" i="53"/>
  <c r="Y8" i="53"/>
  <c r="V8" i="53"/>
  <c r="Z24" i="53"/>
  <c r="W24" i="53"/>
  <c r="Z11" i="53"/>
  <c r="W11" i="53"/>
  <c r="Y6" i="53" l="1"/>
  <c r="V6" i="53"/>
  <c r="Y20" i="53"/>
  <c r="V20" i="53"/>
  <c r="U28" i="53"/>
  <c r="U27" i="53"/>
  <c r="U26" i="53"/>
  <c r="U25" i="53"/>
  <c r="W18" i="53"/>
  <c r="R16" i="53"/>
  <c r="R15" i="53"/>
  <c r="R14" i="53"/>
  <c r="R13" i="53"/>
  <c r="R12" i="53"/>
  <c r="R11" i="53"/>
  <c r="Q8" i="53"/>
  <c r="X30" i="53"/>
  <c r="X27" i="53"/>
  <c r="X26" i="53"/>
  <c r="X25" i="53"/>
  <c r="X14" i="53"/>
  <c r="X13" i="53"/>
  <c r="X12" i="53"/>
  <c r="T8" i="53" l="1"/>
  <c r="O8" i="53"/>
  <c r="Q35" i="53"/>
  <c r="U30" i="53"/>
  <c r="R30" i="53"/>
  <c r="R9" i="53"/>
  <c r="R8" i="53"/>
  <c r="Y19" i="53"/>
  <c r="V19" i="53"/>
  <c r="U22" i="53"/>
  <c r="U11" i="53"/>
  <c r="E8" i="53"/>
  <c r="Z19" i="53"/>
  <c r="U29" i="53"/>
  <c r="X24" i="53"/>
  <c r="X28" i="53"/>
  <c r="W19" i="53"/>
  <c r="W9" i="53"/>
  <c r="X16" i="53"/>
  <c r="X10" i="53"/>
  <c r="U12" i="53"/>
  <c r="U13" i="53"/>
  <c r="U14" i="53"/>
  <c r="U15" i="53"/>
  <c r="X20" i="53"/>
  <c r="U32" i="53"/>
  <c r="U33" i="53"/>
  <c r="E17" i="53"/>
  <c r="C17" i="53" s="1"/>
  <c r="T17" i="53" l="1"/>
  <c r="O17" i="53"/>
  <c r="U16" i="53"/>
  <c r="X15" i="53"/>
  <c r="E35" i="53"/>
  <c r="C35" i="53" s="1"/>
  <c r="E37" i="53"/>
  <c r="C37" i="53" s="1"/>
  <c r="C8" i="53"/>
  <c r="X33" i="53"/>
  <c r="X32" i="53"/>
  <c r="U19" i="53"/>
  <c r="U20" i="53"/>
  <c r="X22" i="53"/>
  <c r="U23" i="53"/>
  <c r="X23" i="53"/>
  <c r="X29" i="53"/>
  <c r="U10" i="53"/>
  <c r="X11" i="53"/>
  <c r="Z9" i="53"/>
  <c r="U24" i="53"/>
  <c r="Z18" i="53"/>
  <c r="U9" i="53"/>
  <c r="H17" i="53"/>
  <c r="F17" i="53" s="1"/>
  <c r="T35" i="53" l="1"/>
  <c r="O35" i="53"/>
  <c r="R35" i="53" s="1"/>
  <c r="R17" i="53"/>
  <c r="H6" i="53"/>
  <c r="F6" i="53" s="1"/>
  <c r="W8" i="53"/>
  <c r="H35" i="53"/>
  <c r="F35" i="53" s="1"/>
  <c r="X19" i="53"/>
  <c r="X9" i="53"/>
  <c r="Z8" i="53"/>
  <c r="Z17" i="53" l="1"/>
  <c r="U8" i="53"/>
  <c r="X8" i="53"/>
  <c r="W17" i="53" l="1"/>
  <c r="W35" i="53"/>
  <c r="Z35" i="53" l="1"/>
  <c r="V18" i="53" l="1"/>
  <c r="Y18" i="53"/>
  <c r="X18" i="53"/>
  <c r="U18" i="53"/>
  <c r="V31" i="53"/>
  <c r="Y31" i="53"/>
  <c r="U31" i="53"/>
  <c r="Y17" i="53" l="1"/>
  <c r="V17" i="53"/>
  <c r="X31" i="53"/>
  <c r="U35" i="53" l="1"/>
  <c r="X35" i="53"/>
  <c r="V37" i="53"/>
  <c r="Y37" i="53"/>
  <c r="U17" i="53"/>
  <c r="X17" i="53"/>
  <c r="V35" i="53"/>
  <c r="Y35" i="53"/>
  <c r="H37" i="53"/>
  <c r="F37" i="53" s="1"/>
  <c r="Q6" i="53"/>
  <c r="Q37" i="53" l="1"/>
  <c r="T6" i="53"/>
  <c r="Z6" i="53"/>
  <c r="R6" i="53"/>
  <c r="T37" i="53" l="1"/>
  <c r="O37" i="53"/>
  <c r="R37" i="53" s="1"/>
  <c r="W6" i="53"/>
  <c r="U6" i="53"/>
  <c r="X6" i="53"/>
  <c r="Z37" i="53" l="1"/>
  <c r="W37" i="53"/>
  <c r="U37" i="53"/>
  <c r="X37" i="53"/>
</calcChain>
</file>

<file path=xl/sharedStrings.xml><?xml version="1.0" encoding="utf-8"?>
<sst xmlns="http://schemas.openxmlformats.org/spreadsheetml/2006/main" count="235" uniqueCount="114">
  <si>
    <t>დასახელება</t>
  </si>
  <si>
    <t>სხვაობა</t>
  </si>
  <si>
    <t>მთლიანი 
ბიუჯეტი</t>
  </si>
  <si>
    <t>მათ შორის</t>
  </si>
  <si>
    <t>კანონმდებლობით ნებადართული სხვა (საკუთარი) შემოსავლები</t>
  </si>
  <si>
    <t>ნაშთი პერიოდის დასაწყისისათვის</t>
  </si>
  <si>
    <t>შემოსულობები</t>
  </si>
  <si>
    <t>შემოსავლები</t>
  </si>
  <si>
    <t>საბიუჯეტო სახსრები</t>
  </si>
  <si>
    <t>საკუთარი შემოსავლები</t>
  </si>
  <si>
    <t>სახელმწიფო ბიუჯეტის სახსრები</t>
  </si>
  <si>
    <t>გრანტები</t>
  </si>
  <si>
    <t>სხვა შემოსავლები</t>
  </si>
  <si>
    <t>არაფინანსური აქტივების კლება</t>
  </si>
  <si>
    <t>ფინანსური აქტივების კლება (ნაშთის გამოკლებით)</t>
  </si>
  <si>
    <t>ვალდებულებების ზრდა</t>
  </si>
  <si>
    <t>გადასახდელები</t>
  </si>
  <si>
    <t>ხარჯები</t>
  </si>
  <si>
    <t>შრომის ანაზღაურება</t>
  </si>
  <si>
    <t>თანამდებობრივი სარგო</t>
  </si>
  <si>
    <t>დანამატი</t>
  </si>
  <si>
    <t>წოდებრივი სარგო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</si>
  <si>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</si>
  <si>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</si>
  <si>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</si>
  <si>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</si>
  <si>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</si>
  <si>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მშ. კანონმდებლობით გათვალისწინებული გადასახადები</t>
  </si>
  <si>
    <t>არაფინანსური აქტივების ზრდა</t>
  </si>
  <si>
    <t>ფინანსური აქტივების ზრდა (ნაშთის გამოკლებით)</t>
  </si>
  <si>
    <t>ვალდებულებების კლება</t>
  </si>
  <si>
    <t>ნაშთის ცვლილება</t>
  </si>
  <si>
    <t>ნაშთი პერიოდის ბოლოსათვის</t>
  </si>
  <si>
    <t>2019 ფაქტი</t>
  </si>
  <si>
    <t>2020  ბიუჯეტით დამტკიცებული</t>
  </si>
  <si>
    <t>2020   პროექტი 
(მთავრობაზე წარსადგენი)</t>
  </si>
  <si>
    <t>სხვაობა
(პროექტი 2019 ის ფაქტთან)</t>
  </si>
  <si>
    <r>
      <t xml:space="preserve">ცხრილი  </t>
    </r>
    <r>
      <rPr>
        <b/>
        <sz val="12"/>
        <color theme="1"/>
        <rFont val="Calibri"/>
        <family val="2"/>
      </rPr>
      <t>№2</t>
    </r>
  </si>
  <si>
    <t>N</t>
  </si>
  <si>
    <t>შტატით გათვალიწინებული თანამდებობების დასახელება</t>
  </si>
  <si>
    <t>რაოდენობა</t>
  </si>
  <si>
    <t>თანამდებობრივი სარგოს კოეფიციენტი ერთ ერთეულზე [4]</t>
  </si>
  <si>
    <t>თანამდებობრივისარგო თვეში ერთ ერთეულზე[5]</t>
  </si>
  <si>
    <t>სულ თანამდებობრივი სარგო თვეში [6]</t>
  </si>
  <si>
    <t>სულ თანამდებობრივი სარგო წელიწადში</t>
  </si>
  <si>
    <t>სულ წლიური შრომის ანაზღაურება</t>
  </si>
  <si>
    <t>თანამდებობრივისარგო თვეში ერთ ერთეულზე[2]</t>
  </si>
  <si>
    <t>სულ</t>
  </si>
  <si>
    <t xml:space="preserve">სხვაობა ცვლილებასა და I წარმოდგენილს შორის
</t>
  </si>
  <si>
    <t xml:space="preserve">2020 მოქმედი დამტკიცებული 
</t>
  </si>
  <si>
    <t>სსიპ – ..................................</t>
  </si>
  <si>
    <t>გენერალური დირექტორი</t>
  </si>
  <si>
    <t>გენერალური დირექტორის მოადგილე</t>
  </si>
  <si>
    <t>ცენტრის მენეჯერი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</si>
  <si>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</si>
  <si>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</si>
  <si>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</si>
  <si>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ლაბორატორიის უფროსი</t>
  </si>
  <si>
    <t>განყოფილების უფროსი</t>
  </si>
  <si>
    <t>მთავარი სპეციალისტი -ფარმაცეპთი</t>
  </si>
  <si>
    <t>მთავარი სპეციალისტი</t>
  </si>
  <si>
    <t>უფროსი სპეციალისტი</t>
  </si>
  <si>
    <t>სპეციალისტი</t>
  </si>
  <si>
    <t>მთლიანი ბიუჯეტი</t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</si>
  <si>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საბიუჯეტო სახსრები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</si>
  <si>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საკუთარი შემოსავლები</t>
    </r>
  </si>
  <si>
    <t>ცხრილი №1</t>
  </si>
  <si>
    <t>საშტატო ნუსხისა და სახელფასო ფონდის შეთანხმება</t>
  </si>
  <si>
    <t>№</t>
  </si>
  <si>
    <t>შტატით გათვალისწინებული თანამდებობების დასახელება</t>
  </si>
  <si>
    <t>თანამდებობრივი სარგოს კოეფიციენტი ერთ ერთეულზე 1</t>
  </si>
  <si>
    <t>თანამდებობრივი სარგო თვეში ერთ ერთეულზე2</t>
  </si>
  <si>
    <t>სულ თანამდებობრივი სარგო თვეში3</t>
  </si>
  <si>
    <r>
      <t>სულ თანამდებობ</t>
    </r>
    <r>
      <rPr>
        <b/>
        <sz val="8"/>
        <color rgb="FF000000"/>
        <rFont val="Times New Roman"/>
        <family val="1"/>
      </rPr>
      <t>-</t>
    </r>
    <r>
      <rPr>
        <b/>
        <sz val="8"/>
        <color rgb="FF000000"/>
        <rFont val="Sylfaen"/>
        <family val="1"/>
      </rPr>
      <t>რივი სარგო წელიწადში</t>
    </r>
  </si>
  <si>
    <t>ბიუჯეტის შეთანხმება</t>
  </si>
  <si>
    <t>სახელმწიფო ბიუჯეტი</t>
  </si>
  <si>
    <t xml:space="preserve">    გრანტები</t>
  </si>
  <si>
    <t xml:space="preserve">    სხვა შემოსავლები</t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</si>
  <si>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თანამდებობრივი სარგო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</si>
  <si>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დანამატი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</si>
  <si>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წოდებრივი სარგო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</si>
  <si>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კომპენსაცია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</si>
  <si>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პრემია</t>
    </r>
  </si>
  <si>
    <r>
      <t xml:space="preserve">     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კანომდებლობით გათვალისწინებული გადასახადები</t>
    </r>
  </si>
  <si>
    <t>ათ.ლარი</t>
  </si>
  <si>
    <t>სულ თანამდებობრივი სარგო თვეში6</t>
  </si>
  <si>
    <t>რესურსი</t>
  </si>
  <si>
    <t>ხარჯი</t>
  </si>
  <si>
    <t>დამატებითი ხარჯი</t>
  </si>
  <si>
    <t>წლის რესურსი</t>
  </si>
  <si>
    <t>ბიუჯეტიდან რესურსი</t>
  </si>
  <si>
    <t>სულ რესურსი</t>
  </si>
  <si>
    <t>წლის ბოლოს ტანხა</t>
  </si>
  <si>
    <t>საკუთარი გეგმა</t>
  </si>
  <si>
    <t xml:space="preserve">დამატებითი საჭიროება </t>
  </si>
  <si>
    <t>ათ.ლარ.</t>
  </si>
  <si>
    <t>მთავარი სპეციალისტი (მთავარი ფარმაცევტი)</t>
  </si>
  <si>
    <t>შემოსულობები*</t>
  </si>
  <si>
    <t>გადასახდელები*</t>
  </si>
  <si>
    <t>სულ სახელმწიფო ბიუჯეტიდან წლიურ შრომის 
ანაზღაურებაზე გამოყოფილი ასიგნება</t>
  </si>
  <si>
    <t>*აღნიშნულში ასახულია შ.რუსთაველის ეროვნული სამეცნიერო ფონდიდან და თსუ-დან მიღებული საგრანტო დაფინანსება, ასევე შემოწირულობის სახით მიღებული თანხები</t>
  </si>
  <si>
    <t>სსიპ ლ.საყვარელიძის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</si>
  <si>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ცხრილი N2</t>
  </si>
  <si>
    <t xml:space="preserve">თანამდებობრივი სარგოს კოეფიციენტი ერთ ერთეულზე </t>
  </si>
  <si>
    <t>თანამდებობრივი სარგო თვეში ერთ ერთეულზე</t>
  </si>
  <si>
    <r>
      <t>სულ თანამდებობ</t>
    </r>
    <r>
      <rPr>
        <b/>
        <sz val="9"/>
        <color rgb="FF000000"/>
        <rFont val="Times New Roman"/>
        <family val="1"/>
      </rPr>
      <t>-</t>
    </r>
    <r>
      <rPr>
        <b/>
        <sz val="9"/>
        <color rgb="FF000000"/>
        <rFont val="Sylfaen"/>
        <family val="1"/>
      </rPr>
      <t>რივი სარგო წელიწადში</t>
    </r>
  </si>
  <si>
    <t>სსიპ –ლ.საყვარელიძის სახელობის დაავადებათა კონტროლისა და საზოგადოებრივი 
ჯანმრთელობის ეროვნული ცენტრი</t>
  </si>
  <si>
    <t>2020  ბიუჯეტით დაზუსტებული</t>
  </si>
  <si>
    <t xml:space="preserve"> ჯილდო/პრემია</t>
  </si>
  <si>
    <t>სხვაობა
(პროექტი 2020 დაზუსტებულს შორის)</t>
  </si>
  <si>
    <t>მოქმედი საშტატო ნუსხა და სახელფასო ფონდი</t>
  </si>
  <si>
    <t>პროექტი</t>
  </si>
  <si>
    <t>სსიპ –ლ.საყვარელიძის სახელობის დაავადებათა კონტროლისა და საზოგადოებრივი 
ჯანმრთელობის ეროვნული ცენტრი
საშტატო ნუსხისა და სახელფასო ფონდის შეთანხმება</t>
  </si>
  <si>
    <t>2020  ბიუჯეტით ფაქტი 
01,10,20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</si>
</sst>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\ _₾_-;\-* #,##0.00\ _₾_-;_-* &quot;-&quot;??\ _₾_-;_-@_-"/>
    <numFmt numFmtId="165" formatCode="#,##0.0"/>
    <numFmt numFmtId="166" formatCode="_-* #,##0\ _₾_-;\-* #,##0\ _₾_-;_-* &quot;-&quot;??\ _₾_-;_-@_-"/>
    <numFmt numFmtId="167" formatCode="_-* #,##0.0\ _₾_-;\-* #,##0.0\ _₾_-;_-* &quot;-&quot;??\ _₾_-;_-@_-"/>
    <numFmt numFmtId="168" formatCode="_(* #,##0.0_);_(* \(#,##0.0\);_(* &quot;-&quot;??_);_(@_)"/>
    <numFmt numFmtId="169" formatCode="_(* #,##0_);_(* \(#,##0\);_(* &quot;-&quot;??_);_(@_)"/>
  </numFmts>
  <fonts count="52">
    <font>
      <sz val="11"/>
      <color rgb="FF000000"/>
      <name val="Calibri"/>
    </font>
    <font>
      <sz val="11"/>
      <name val="Calibri"/>
      <family val="2"/>
    </font>
    <font>
      <b/>
      <sz val="11"/>
      <color rgb="FF000000"/>
      <name val="Merriweather"/>
    </font>
    <font>
      <b/>
      <sz val="12"/>
      <color rgb="FF000000"/>
      <name val="Calibri"/>
      <family val="2"/>
    </font>
    <font>
      <b/>
      <sz val="8"/>
      <color rgb="FF000000"/>
      <name val="Merriweathe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Merriweather"/>
    </font>
    <font>
      <b/>
      <sz val="10"/>
      <color rgb="FF000000"/>
      <name val="Merriweather"/>
    </font>
    <font>
      <sz val="10"/>
      <color rgb="FF000000"/>
      <name val="Merriweather"/>
    </font>
    <font>
      <i/>
      <sz val="10"/>
      <color rgb="FF953734"/>
      <name val="Merriweather"/>
    </font>
    <font>
      <i/>
      <sz val="10"/>
      <color rgb="FF953734"/>
      <name val="Arial"/>
      <family val="2"/>
    </font>
    <font>
      <i/>
      <sz val="10"/>
      <color rgb="FFC00000"/>
      <name val="Merriweather"/>
    </font>
    <font>
      <i/>
      <sz val="10"/>
      <color rgb="FFC00000"/>
      <name val="Arial"/>
      <family val="2"/>
    </font>
    <font>
      <sz val="10"/>
      <color rgb="FF000000"/>
      <name val="Calibri"/>
      <family val="2"/>
    </font>
    <font>
      <sz val="11"/>
      <color rgb="FFC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Calibri"/>
      <family val="2"/>
      <scheme val="minor"/>
    </font>
    <font>
      <b/>
      <sz val="10"/>
      <name val="Sylfaen"/>
      <family val="1"/>
    </font>
    <font>
      <u/>
      <sz val="11.65"/>
      <color theme="10"/>
      <name val="Calibri"/>
      <family val="2"/>
    </font>
    <font>
      <u/>
      <sz val="10"/>
      <name val="Calibri"/>
      <family val="2"/>
    </font>
    <font>
      <b/>
      <sz val="9"/>
      <name val="Sylfaen"/>
      <family val="1"/>
    </font>
    <font>
      <b/>
      <sz val="10"/>
      <color theme="1"/>
      <name val="Sylfaen"/>
      <family val="1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Sylfaen"/>
      <family val="2"/>
    </font>
    <font>
      <b/>
      <sz val="11"/>
      <color rgb="FFFF0000"/>
      <name val="Calibri"/>
      <family val="2"/>
    </font>
    <font>
      <sz val="10"/>
      <name val="Arial"/>
      <family val="2"/>
      <charset val="204"/>
    </font>
    <font>
      <sz val="11"/>
      <color rgb="FF000000"/>
      <name val="Calibri"/>
      <family val="2"/>
    </font>
    <font>
      <b/>
      <sz val="10"/>
      <color rgb="FF000000"/>
      <name val="Sylfaen"/>
      <family val="1"/>
    </font>
    <font>
      <b/>
      <sz val="10"/>
      <color rgb="FF000000"/>
      <name val="Times New Roman"/>
      <family val="1"/>
    </font>
    <font>
      <sz val="10"/>
      <color rgb="FF000000"/>
      <name val="Sylfaen"/>
      <family val="1"/>
    </font>
    <font>
      <sz val="10"/>
      <color rgb="FF000000"/>
      <name val="Times New Roman"/>
      <family val="1"/>
    </font>
    <font>
      <b/>
      <sz val="12"/>
      <color rgb="FF000000"/>
      <name val="Sylfae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Sylfaen"/>
      <family val="1"/>
    </font>
    <font>
      <b/>
      <sz val="8"/>
      <color rgb="FF000000"/>
      <name val="Times New Roman"/>
      <family val="1"/>
    </font>
    <font>
      <sz val="12"/>
      <color rgb="FF000000"/>
      <name val="Sylfaen"/>
      <family val="1"/>
    </font>
    <font>
      <sz val="11"/>
      <color rgb="FF000000"/>
      <name val="Times New Roman"/>
      <family val="1"/>
    </font>
    <font>
      <b/>
      <sz val="9"/>
      <color rgb="FF000000"/>
      <name val="Sylfaen"/>
      <family val="1"/>
    </font>
    <font>
      <b/>
      <sz val="9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1"/>
      <color rgb="FF86008A"/>
      <name val="Calibri"/>
      <family val="1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6" fillId="0" borderId="7"/>
    <xf numFmtId="164" fontId="16" fillId="0" borderId="7" applyFont="0" applyFill="0" applyBorder="0" applyAlignment="0" applyProtection="0"/>
    <xf numFmtId="0" fontId="17" fillId="0" borderId="7"/>
    <xf numFmtId="0" fontId="26" fillId="0" borderId="7" applyNumberFormat="0" applyFill="0" applyBorder="0" applyAlignment="0" applyProtection="0">
      <alignment vertical="top"/>
      <protection locked="0"/>
    </xf>
    <xf numFmtId="164" fontId="30" fillId="0" borderId="7" applyFont="0" applyFill="0" applyBorder="0" applyAlignment="0" applyProtection="0"/>
    <xf numFmtId="43" fontId="35" fillId="0" borderId="7" applyFont="0" applyFill="0" applyBorder="0" applyAlignment="0" applyProtection="0"/>
    <xf numFmtId="43" fontId="36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Font="1" applyAlignment="1"/>
    <xf numFmtId="0" fontId="8" fillId="3" borderId="1" xfId="0" applyFont="1" applyFill="1" applyBorder="1" applyAlignment="1">
      <alignment horizontal="left" vertic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4" fillId="2" borderId="2" xfId="0" applyFont="1" applyFill="1" applyBorder="1" applyAlignment="1">
      <alignment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165" fontId="13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2" fillId="0" borderId="7" xfId="1" applyFont="1" applyFill="1"/>
    <xf numFmtId="0" fontId="21" fillId="0" borderId="14" xfId="1" applyFont="1" applyFill="1" applyBorder="1" applyAlignment="1">
      <alignment horizontal="left" vertical="center" wrapText="1"/>
    </xf>
    <xf numFmtId="0" fontId="22" fillId="0" borderId="14" xfId="1" applyFont="1" applyFill="1" applyBorder="1" applyAlignment="1">
      <alignment horizontal="center" vertical="center" wrapText="1"/>
    </xf>
    <xf numFmtId="0" fontId="29" fillId="0" borderId="14" xfId="1" applyFont="1" applyFill="1" applyBorder="1" applyAlignment="1">
      <alignment horizontal="center" vertical="center" wrapText="1"/>
    </xf>
    <xf numFmtId="166" fontId="31" fillId="0" borderId="14" xfId="5" applyNumberFormat="1" applyFont="1" applyFill="1" applyBorder="1" applyAlignment="1">
      <alignment horizontal="center" vertical="center" wrapText="1"/>
    </xf>
    <xf numFmtId="167" fontId="21" fillId="0" borderId="14" xfId="5" applyNumberFormat="1" applyFont="1" applyFill="1" applyBorder="1" applyAlignment="1">
      <alignment horizontal="center" vertical="center" wrapText="1"/>
    </xf>
    <xf numFmtId="0" fontId="32" fillId="0" borderId="14" xfId="1" applyFont="1" applyFill="1" applyBorder="1" applyAlignment="1">
      <alignment horizontal="center" wrapText="1"/>
    </xf>
    <xf numFmtId="0" fontId="22" fillId="0" borderId="7" xfId="1" applyFont="1" applyFill="1" applyAlignment="1">
      <alignment horizontal="left"/>
    </xf>
    <xf numFmtId="0" fontId="0" fillId="0" borderId="0" xfId="0" applyFont="1" applyAlignment="1">
      <alignment horizontal="center"/>
    </xf>
    <xf numFmtId="165" fontId="13" fillId="2" borderId="1" xfId="0" applyNumberFormat="1" applyFont="1" applyFill="1" applyBorder="1" applyAlignment="1">
      <alignment horizontal="center" vertical="center" wrapText="1"/>
    </xf>
    <xf numFmtId="0" fontId="22" fillId="0" borderId="7" xfId="1" applyFont="1" applyFill="1" applyAlignment="1">
      <alignment horizontal="center"/>
    </xf>
    <xf numFmtId="0" fontId="20" fillId="0" borderId="20" xfId="1" applyFont="1" applyFill="1" applyBorder="1" applyAlignment="1">
      <alignment vertical="center" wrapText="1"/>
    </xf>
    <xf numFmtId="0" fontId="20" fillId="0" borderId="21" xfId="1" applyFont="1" applyFill="1" applyBorder="1" applyAlignment="1">
      <alignment vertical="center" wrapText="1"/>
    </xf>
    <xf numFmtId="0" fontId="33" fillId="4" borderId="18" xfId="1" applyNumberFormat="1" applyFont="1" applyFill="1" applyBorder="1" applyAlignment="1">
      <alignment horizontal="left" vertical="top" wrapText="1" readingOrder="1"/>
    </xf>
    <xf numFmtId="4" fontId="31" fillId="0" borderId="14" xfId="5" applyNumberFormat="1" applyFont="1" applyFill="1" applyBorder="1" applyAlignment="1">
      <alignment horizontal="center" vertical="center" wrapText="1"/>
    </xf>
    <xf numFmtId="165" fontId="31" fillId="0" borderId="14" xfId="5" applyNumberFormat="1" applyFont="1" applyFill="1" applyBorder="1" applyAlignment="1">
      <alignment horizontal="center" vertical="center" wrapText="1"/>
    </xf>
    <xf numFmtId="3" fontId="31" fillId="0" borderId="14" xfId="5" applyNumberFormat="1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vertical="center"/>
    </xf>
    <xf numFmtId="165" fontId="0" fillId="0" borderId="0" xfId="0" applyNumberFormat="1" applyFont="1" applyAlignment="1">
      <alignment horizontal="center"/>
    </xf>
    <xf numFmtId="4" fontId="34" fillId="0" borderId="0" xfId="0" applyNumberFormat="1" applyFont="1" applyAlignment="1">
      <alignment horizontal="center"/>
    </xf>
    <xf numFmtId="165" fontId="0" fillId="0" borderId="0" xfId="0" applyNumberFormat="1" applyFont="1" applyAlignment="1"/>
    <xf numFmtId="0" fontId="37" fillId="5" borderId="22" xfId="0" applyFont="1" applyFill="1" applyBorder="1" applyAlignment="1">
      <alignment horizontal="center" vertical="center" wrapText="1"/>
    </xf>
    <xf numFmtId="0" fontId="37" fillId="5" borderId="23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vertical="center" wrapText="1"/>
    </xf>
    <xf numFmtId="0" fontId="40" fillId="6" borderId="25" xfId="0" applyFont="1" applyFill="1" applyBorder="1" applyAlignment="1">
      <alignment vertical="center" wrapText="1"/>
    </xf>
    <xf numFmtId="0" fontId="40" fillId="5" borderId="24" xfId="0" applyFont="1" applyFill="1" applyBorder="1" applyAlignment="1">
      <alignment vertical="center" wrapText="1"/>
    </xf>
    <xf numFmtId="0" fontId="40" fillId="5" borderId="25" xfId="0" applyFont="1" applyFill="1" applyBorder="1" applyAlignment="1">
      <alignment vertical="center" wrapText="1"/>
    </xf>
    <xf numFmtId="0" fontId="39" fillId="5" borderId="24" xfId="0" applyFont="1" applyFill="1" applyBorder="1" applyAlignment="1">
      <alignment vertical="center" wrapText="1"/>
    </xf>
    <xf numFmtId="0" fontId="39" fillId="0" borderId="0" xfId="0" applyFont="1" applyAlignment="1"/>
    <xf numFmtId="0" fontId="39" fillId="5" borderId="25" xfId="0" applyFont="1" applyFill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40" fillId="5" borderId="24" xfId="0" applyFont="1" applyFill="1" applyBorder="1" applyAlignment="1">
      <alignment horizontal="center" vertical="center" wrapText="1"/>
    </xf>
    <xf numFmtId="0" fontId="39" fillId="5" borderId="25" xfId="0" applyFont="1" applyFill="1" applyBorder="1" applyAlignment="1">
      <alignment horizontal="center" vertical="center" wrapText="1"/>
    </xf>
    <xf numFmtId="0" fontId="40" fillId="5" borderId="25" xfId="0" applyFont="1" applyFill="1" applyBorder="1" applyAlignment="1">
      <alignment horizontal="center" vertical="center" wrapText="1"/>
    </xf>
    <xf numFmtId="0" fontId="39" fillId="5" borderId="22" xfId="0" applyFont="1" applyFill="1" applyBorder="1" applyAlignment="1">
      <alignment vertical="center" wrapText="1"/>
    </xf>
    <xf numFmtId="0" fontId="39" fillId="0" borderId="23" xfId="0" applyFont="1" applyBorder="1" applyAlignment="1">
      <alignment vertical="center" wrapText="1"/>
    </xf>
    <xf numFmtId="0" fontId="39" fillId="5" borderId="23" xfId="0" applyFont="1" applyFill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40" fillId="0" borderId="0" xfId="0" applyFont="1" applyAlignment="1">
      <alignment horizontal="right" vertical="center"/>
    </xf>
    <xf numFmtId="0" fontId="37" fillId="5" borderId="14" xfId="0" applyFont="1" applyFill="1" applyBorder="1" applyAlignment="1">
      <alignment horizontal="center" vertical="center" wrapText="1"/>
    </xf>
    <xf numFmtId="0" fontId="38" fillId="6" borderId="25" xfId="0" applyFont="1" applyFill="1" applyBorder="1" applyAlignment="1">
      <alignment vertical="center" wrapText="1"/>
    </xf>
    <xf numFmtId="165" fontId="40" fillId="6" borderId="25" xfId="0" applyNumberFormat="1" applyFont="1" applyFill="1" applyBorder="1" applyAlignment="1">
      <alignment vertical="center" wrapText="1"/>
    </xf>
    <xf numFmtId="43" fontId="40" fillId="5" borderId="25" xfId="7" applyFont="1" applyFill="1" applyBorder="1" applyAlignment="1">
      <alignment vertical="center" wrapText="1"/>
    </xf>
    <xf numFmtId="0" fontId="0" fillId="0" borderId="14" xfId="0" applyFont="1" applyBorder="1" applyAlignment="1"/>
    <xf numFmtId="0" fontId="43" fillId="6" borderId="25" xfId="0" applyFont="1" applyFill="1" applyBorder="1" applyAlignment="1">
      <alignment horizontal="center" vertical="center" wrapText="1"/>
    </xf>
    <xf numFmtId="0" fontId="42" fillId="5" borderId="23" xfId="0" applyFont="1" applyFill="1" applyBorder="1" applyAlignment="1">
      <alignment horizontal="center" vertical="center" wrapText="1"/>
    </xf>
    <xf numFmtId="0" fontId="46" fillId="5" borderId="23" xfId="0" applyFont="1" applyFill="1" applyBorder="1" applyAlignment="1">
      <alignment horizontal="center" vertical="center" wrapText="1"/>
    </xf>
    <xf numFmtId="0" fontId="43" fillId="5" borderId="23" xfId="0" applyFont="1" applyFill="1" applyBorder="1" applyAlignment="1">
      <alignment horizontal="center" vertical="center" wrapText="1"/>
    </xf>
    <xf numFmtId="165" fontId="43" fillId="6" borderId="25" xfId="0" applyNumberFormat="1" applyFont="1" applyFill="1" applyBorder="1" applyAlignment="1">
      <alignment horizontal="center" vertical="center" wrapText="1"/>
    </xf>
    <xf numFmtId="0" fontId="30" fillId="0" borderId="0" xfId="0" applyFont="1" applyAlignment="1"/>
    <xf numFmtId="0" fontId="30" fillId="0" borderId="14" xfId="0" applyFont="1" applyBorder="1" applyAlignment="1"/>
    <xf numFmtId="0" fontId="47" fillId="5" borderId="25" xfId="0" applyFont="1" applyFill="1" applyBorder="1" applyAlignment="1">
      <alignment vertical="center" wrapText="1"/>
    </xf>
    <xf numFmtId="0" fontId="38" fillId="6" borderId="25" xfId="0" applyFont="1" applyFill="1" applyBorder="1" applyAlignment="1">
      <alignment horizontal="center" vertical="center" wrapText="1"/>
    </xf>
    <xf numFmtId="43" fontId="0" fillId="0" borderId="0" xfId="0" applyNumberFormat="1" applyFont="1" applyAlignment="1"/>
    <xf numFmtId="43" fontId="40" fillId="5" borderId="25" xfId="7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3" fillId="5" borderId="14" xfId="0" applyFont="1" applyFill="1" applyBorder="1" applyAlignment="1">
      <alignment horizontal="center" vertical="center" wrapText="1"/>
    </xf>
    <xf numFmtId="0" fontId="41" fillId="5" borderId="14" xfId="0" applyFont="1" applyFill="1" applyBorder="1" applyAlignment="1">
      <alignment horizontal="center" vertical="center" wrapText="1"/>
    </xf>
    <xf numFmtId="0" fontId="40" fillId="5" borderId="14" xfId="0" applyFont="1" applyFill="1" applyBorder="1" applyAlignment="1">
      <alignment horizontal="center" vertical="center" wrapText="1"/>
    </xf>
    <xf numFmtId="0" fontId="39" fillId="5" borderId="14" xfId="0" applyFont="1" applyFill="1" applyBorder="1" applyAlignment="1">
      <alignment horizontal="center" vertical="center" wrapText="1"/>
    </xf>
    <xf numFmtId="0" fontId="39" fillId="5" borderId="14" xfId="0" applyFont="1" applyFill="1" applyBorder="1" applyAlignment="1">
      <alignment vertical="center" wrapText="1"/>
    </xf>
    <xf numFmtId="0" fontId="38" fillId="0" borderId="7" xfId="0" applyFont="1" applyBorder="1" applyAlignment="1">
      <alignment horizontal="center" vertical="center"/>
    </xf>
    <xf numFmtId="0" fontId="0" fillId="0" borderId="7" xfId="0" applyFont="1" applyBorder="1" applyAlignment="1"/>
    <xf numFmtId="169" fontId="43" fillId="5" borderId="14" xfId="7" applyNumberFormat="1" applyFont="1" applyFill="1" applyBorder="1" applyAlignment="1">
      <alignment horizontal="center" vertical="center" wrapText="1"/>
    </xf>
    <xf numFmtId="169" fontId="39" fillId="5" borderId="14" xfId="7" applyNumberFormat="1" applyFont="1" applyFill="1" applyBorder="1" applyAlignment="1">
      <alignment horizontal="center" vertical="center" wrapText="1"/>
    </xf>
    <xf numFmtId="4" fontId="51" fillId="4" borderId="16" xfId="1" applyNumberFormat="1" applyFont="1" applyFill="1" applyBorder="1" applyAlignment="1">
      <alignment horizontal="center" vertical="center" wrapText="1"/>
    </xf>
    <xf numFmtId="43" fontId="38" fillId="6" borderId="25" xfId="0" applyNumberFormat="1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9" fontId="2" fillId="2" borderId="6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9" fillId="0" borderId="8" xfId="0" applyFont="1" applyBorder="1"/>
    <xf numFmtId="0" fontId="19" fillId="0" borderId="9" xfId="0" applyFont="1" applyBorder="1"/>
    <xf numFmtId="0" fontId="1" fillId="0" borderId="9" xfId="0" applyFont="1" applyBorder="1"/>
    <xf numFmtId="0" fontId="24" fillId="0" borderId="14" xfId="1" applyFont="1" applyFill="1" applyBorder="1" applyAlignment="1">
      <alignment horizontal="center" vertical="center" wrapText="1"/>
    </xf>
    <xf numFmtId="0" fontId="25" fillId="0" borderId="14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13" xfId="1" applyFont="1" applyFill="1" applyBorder="1" applyAlignment="1">
      <alignment horizontal="center" vertical="center" wrapText="1"/>
    </xf>
    <xf numFmtId="0" fontId="27" fillId="0" borderId="14" xfId="4" applyFont="1" applyFill="1" applyBorder="1" applyAlignment="1" applyProtection="1">
      <alignment horizontal="left" vertical="center" textRotation="90" wrapText="1"/>
    </xf>
    <xf numFmtId="0" fontId="27" fillId="0" borderId="14" xfId="4" applyFont="1" applyFill="1" applyBorder="1" applyAlignment="1" applyProtection="1">
      <alignment horizontal="center" vertical="center" textRotation="90" wrapText="1"/>
    </xf>
    <xf numFmtId="0" fontId="27" fillId="0" borderId="14" xfId="4" applyFont="1" applyFill="1" applyBorder="1" applyAlignment="1" applyProtection="1">
      <alignment horizontal="center" vertical="center" wrapText="1"/>
    </xf>
    <xf numFmtId="0" fontId="25" fillId="0" borderId="14" xfId="1" applyFont="1" applyFill="1" applyBorder="1" applyAlignment="1">
      <alignment horizontal="left" vertical="center" wrapText="1"/>
    </xf>
    <xf numFmtId="0" fontId="28" fillId="0" borderId="14" xfId="1" applyFont="1" applyFill="1" applyBorder="1" applyAlignment="1">
      <alignment horizontal="center" vertical="center" wrapText="1"/>
    </xf>
    <xf numFmtId="0" fontId="27" fillId="0" borderId="15" xfId="4" applyFont="1" applyFill="1" applyBorder="1" applyAlignment="1" applyProtection="1">
      <alignment horizontal="center" vertical="center" textRotation="90" wrapText="1"/>
    </xf>
    <xf numFmtId="0" fontId="27" fillId="0" borderId="17" xfId="4" applyFont="1" applyFill="1" applyBorder="1" applyAlignment="1" applyProtection="1">
      <alignment horizontal="center" vertical="center" textRotation="90" wrapText="1"/>
    </xf>
    <xf numFmtId="0" fontId="20" fillId="0" borderId="14" xfId="1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20" fillId="0" borderId="19" xfId="1" applyFont="1" applyFill="1" applyBorder="1" applyAlignment="1">
      <alignment horizontal="center" vertical="center" wrapText="1"/>
    </xf>
    <xf numFmtId="0" fontId="20" fillId="0" borderId="13" xfId="1" applyFont="1" applyFill="1" applyBorder="1" applyAlignment="1">
      <alignment horizontal="center" vertical="center" wrapText="1"/>
    </xf>
    <xf numFmtId="0" fontId="27" fillId="0" borderId="15" xfId="4" applyFont="1" applyFill="1" applyBorder="1" applyAlignment="1" applyProtection="1">
      <alignment horizontal="center" vertical="center" wrapText="1"/>
    </xf>
    <xf numFmtId="0" fontId="27" fillId="0" borderId="17" xfId="4" applyFont="1" applyFill="1" applyBorder="1" applyAlignment="1" applyProtection="1">
      <alignment horizontal="center" vertical="center" wrapText="1"/>
    </xf>
    <xf numFmtId="167" fontId="21" fillId="0" borderId="15" xfId="5" applyNumberFormat="1" applyFont="1" applyFill="1" applyBorder="1" applyAlignment="1">
      <alignment horizontal="center" vertical="center" wrapText="1"/>
    </xf>
    <xf numFmtId="167" fontId="21" fillId="0" borderId="16" xfId="5" applyNumberFormat="1" applyFont="1" applyFill="1" applyBorder="1" applyAlignment="1">
      <alignment horizontal="center" vertical="center" wrapText="1"/>
    </xf>
    <xf numFmtId="0" fontId="44" fillId="5" borderId="26" xfId="0" applyFont="1" applyFill="1" applyBorder="1" applyAlignment="1">
      <alignment horizontal="center" vertical="center" wrapText="1"/>
    </xf>
    <xf numFmtId="0" fontId="44" fillId="5" borderId="24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0" fillId="5" borderId="26" xfId="0" applyFont="1" applyFill="1" applyBorder="1" applyAlignment="1">
      <alignment horizontal="center" vertical="center" wrapText="1"/>
    </xf>
    <xf numFmtId="0" fontId="40" fillId="5" borderId="27" xfId="0" applyFont="1" applyFill="1" applyBorder="1" applyAlignment="1">
      <alignment horizontal="center" vertical="center" wrapText="1"/>
    </xf>
    <xf numFmtId="0" fontId="40" fillId="5" borderId="2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41" fillId="0" borderId="0" xfId="0" applyFont="1" applyAlignment="1">
      <alignment horizontal="center" vertical="center" wrapText="1"/>
    </xf>
    <xf numFmtId="0" fontId="37" fillId="5" borderId="14" xfId="0" applyFont="1" applyFill="1" applyBorder="1" applyAlignment="1">
      <alignment horizontal="center" vertical="center" wrapText="1"/>
    </xf>
    <xf numFmtId="0" fontId="46" fillId="0" borderId="28" xfId="0" applyFont="1" applyBorder="1" applyAlignment="1">
      <alignment horizontal="right" vertical="center"/>
    </xf>
    <xf numFmtId="0" fontId="48" fillId="5" borderId="14" xfId="0" applyFont="1" applyFill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168" fontId="38" fillId="5" borderId="14" xfId="7" applyNumberFormat="1" applyFont="1" applyFill="1" applyBorder="1" applyAlignment="1">
      <alignment vertical="center" wrapText="1"/>
    </xf>
    <xf numFmtId="0" fontId="48" fillId="5" borderId="15" xfId="0" applyFont="1" applyFill="1" applyBorder="1" applyAlignment="1">
      <alignment horizontal="center" vertical="center" wrapText="1"/>
    </xf>
    <xf numFmtId="0" fontId="48" fillId="5" borderId="17" xfId="0" applyFont="1" applyFill="1" applyBorder="1" applyAlignment="1">
      <alignment horizontal="center" vertical="center" wrapText="1"/>
    </xf>
    <xf numFmtId="2" fontId="40" fillId="5" borderId="15" xfId="0" applyNumberFormat="1" applyFont="1" applyFill="1" applyBorder="1" applyAlignment="1">
      <alignment horizontal="center" vertical="center" wrapText="1"/>
    </xf>
    <xf numFmtId="2" fontId="40" fillId="5" borderId="16" xfId="0" applyNumberFormat="1" applyFont="1" applyFill="1" applyBorder="1" applyAlignment="1">
      <alignment horizontal="center" vertical="center" wrapText="1"/>
    </xf>
    <xf numFmtId="2" fontId="40" fillId="5" borderId="17" xfId="0" applyNumberFormat="1" applyFont="1" applyFill="1" applyBorder="1" applyAlignment="1">
      <alignment horizontal="center" vertical="center" wrapText="1"/>
    </xf>
  </cellXfs>
  <cellStyles count="8">
    <cellStyle name="Comma" xfId="7" builtinId="3"/>
    <cellStyle name="Comma 2" xfId="2"/>
    <cellStyle name="Comma 2 2" xfId="6"/>
    <cellStyle name="Comma 3" xfId="5"/>
    <cellStyle name="Hyperlink" xfId="4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 summaryRight="0"/>
    <pageSetUpPr fitToPage="1"/>
  </sheetPr>
  <dimension ref="A1:AB997"/>
  <sheetViews>
    <sheetView tabSelected="1" view="pageBreakPreview" zoomScaleNormal="100" zoomScaleSheetLayoutView="100" workbookViewId="0">
      <pane xSplit="2" ySplit="5" topLeftCell="H15" activePane="bottomRight" state="frozen"/>
      <selection activeCell="C6" sqref="C6"/>
      <selection pane="topRight" activeCell="C6" sqref="C6"/>
      <selection pane="bottomLeft" activeCell="C6" sqref="C6"/>
      <selection pane="bottomRight" activeCell="T22" sqref="T22:T23"/>
    </sheetView>
  </sheetViews>
  <sheetFormatPr defaultColWidth="14.42578125" defaultRowHeight="15" customHeight="1"/>
  <cols>
    <col min="1" max="1" width="2.85546875" style="1" customWidth="1"/>
    <col min="2" max="2" width="36.140625" style="1" customWidth="1"/>
    <col min="3" max="3" width="15.85546875" style="29" customWidth="1"/>
    <col min="4" max="4" width="15.28515625" style="29" customWidth="1"/>
    <col min="5" max="5" width="15.42578125" style="29" customWidth="1"/>
    <col min="6" max="9" width="14.42578125" style="29" customWidth="1"/>
    <col min="10" max="10" width="12.42578125" style="29" customWidth="1"/>
    <col min="11" max="11" width="17" style="29" customWidth="1"/>
    <col min="12" max="12" width="14.42578125" style="29" customWidth="1"/>
    <col min="13" max="13" width="16.140625" style="29" customWidth="1"/>
    <col min="14" max="14" width="12.140625" style="29" customWidth="1"/>
    <col min="15" max="20" width="14.42578125" style="29" customWidth="1"/>
    <col min="21" max="22" width="14.42578125" style="1" hidden="1" customWidth="1"/>
    <col min="23" max="26" width="0" style="1" hidden="1" customWidth="1"/>
    <col min="27" max="16384" width="14.42578125" style="1"/>
  </cols>
  <sheetData>
    <row r="1" spans="1:28">
      <c r="A1" s="5"/>
      <c r="B1" s="6"/>
    </row>
    <row r="2" spans="1:28" ht="60.75" customHeight="1">
      <c r="A2" s="5"/>
      <c r="B2" s="91" t="s">
        <v>106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</row>
    <row r="3" spans="1:28" ht="72" customHeight="1">
      <c r="A3" s="5"/>
      <c r="B3" s="99" t="s">
        <v>0</v>
      </c>
      <c r="C3" s="96" t="s">
        <v>33</v>
      </c>
      <c r="D3" s="97"/>
      <c r="E3" s="98"/>
      <c r="F3" s="96" t="s">
        <v>34</v>
      </c>
      <c r="G3" s="97"/>
      <c r="H3" s="98"/>
      <c r="I3" s="96" t="s">
        <v>107</v>
      </c>
      <c r="J3" s="97"/>
      <c r="K3" s="98"/>
      <c r="L3" s="96" t="s">
        <v>113</v>
      </c>
      <c r="M3" s="97"/>
      <c r="N3" s="98"/>
      <c r="O3" s="96" t="s">
        <v>35</v>
      </c>
      <c r="P3" s="97"/>
      <c r="Q3" s="98"/>
      <c r="R3" s="96" t="s">
        <v>109</v>
      </c>
      <c r="S3" s="97"/>
      <c r="T3" s="98"/>
      <c r="U3" s="96" t="s">
        <v>48</v>
      </c>
      <c r="V3" s="102"/>
      <c r="W3" s="103"/>
      <c r="X3" s="96" t="s">
        <v>36</v>
      </c>
      <c r="Y3" s="102"/>
      <c r="Z3" s="103"/>
    </row>
    <row r="4" spans="1:28" ht="15" hidden="1" customHeight="1">
      <c r="A4" s="5"/>
      <c r="B4" s="100"/>
      <c r="C4" s="92" t="s">
        <v>2</v>
      </c>
      <c r="D4" s="94" t="s">
        <v>3</v>
      </c>
      <c r="E4" s="95"/>
      <c r="F4" s="92" t="s">
        <v>2</v>
      </c>
      <c r="G4" s="94" t="s">
        <v>3</v>
      </c>
      <c r="H4" s="95"/>
      <c r="I4" s="92" t="s">
        <v>2</v>
      </c>
      <c r="J4" s="94" t="s">
        <v>3</v>
      </c>
      <c r="K4" s="95"/>
      <c r="L4" s="92" t="s">
        <v>2</v>
      </c>
      <c r="M4" s="94" t="s">
        <v>3</v>
      </c>
      <c r="N4" s="95"/>
      <c r="O4" s="92" t="s">
        <v>2</v>
      </c>
      <c r="P4" s="94" t="s">
        <v>3</v>
      </c>
      <c r="Q4" s="95"/>
      <c r="R4" s="92" t="s">
        <v>2</v>
      </c>
      <c r="S4" s="94" t="s">
        <v>3</v>
      </c>
      <c r="T4" s="95"/>
      <c r="U4" s="92" t="s">
        <v>2</v>
      </c>
      <c r="V4" s="94" t="s">
        <v>3</v>
      </c>
      <c r="W4" s="104"/>
      <c r="X4" s="92" t="s">
        <v>2</v>
      </c>
      <c r="Y4" s="94" t="s">
        <v>3</v>
      </c>
      <c r="Z4" s="104"/>
    </row>
    <row r="5" spans="1:28" ht="81" customHeight="1">
      <c r="A5" s="5"/>
      <c r="B5" s="101"/>
      <c r="C5" s="93"/>
      <c r="D5" s="7" t="s">
        <v>10</v>
      </c>
      <c r="E5" s="8" t="s">
        <v>4</v>
      </c>
      <c r="F5" s="93"/>
      <c r="G5" s="7" t="s">
        <v>10</v>
      </c>
      <c r="H5" s="8" t="s">
        <v>4</v>
      </c>
      <c r="I5" s="93"/>
      <c r="J5" s="7" t="s">
        <v>10</v>
      </c>
      <c r="K5" s="8" t="s">
        <v>4</v>
      </c>
      <c r="L5" s="93"/>
      <c r="M5" s="7" t="s">
        <v>10</v>
      </c>
      <c r="N5" s="8" t="s">
        <v>4</v>
      </c>
      <c r="O5" s="93"/>
      <c r="P5" s="7" t="s">
        <v>10</v>
      </c>
      <c r="Q5" s="8" t="s">
        <v>4</v>
      </c>
      <c r="R5" s="93"/>
      <c r="S5" s="7" t="s">
        <v>10</v>
      </c>
      <c r="T5" s="8" t="s">
        <v>4</v>
      </c>
      <c r="U5" s="101"/>
      <c r="V5" s="7" t="s">
        <v>10</v>
      </c>
      <c r="W5" s="8" t="s">
        <v>4</v>
      </c>
      <c r="X5" s="101"/>
      <c r="Y5" s="7" t="s">
        <v>10</v>
      </c>
      <c r="Z5" s="8" t="s">
        <v>4</v>
      </c>
    </row>
    <row r="6" spans="1:28" ht="28.5" customHeight="1">
      <c r="A6" s="5"/>
      <c r="B6" s="2" t="s">
        <v>5</v>
      </c>
      <c r="C6" s="9">
        <f>E6+D6</f>
        <v>503.71300000000002</v>
      </c>
      <c r="D6" s="9">
        <v>0</v>
      </c>
      <c r="E6" s="9">
        <v>503.71300000000002</v>
      </c>
      <c r="F6" s="9">
        <f>H6+G6</f>
        <v>809.13599999999997</v>
      </c>
      <c r="G6" s="9">
        <v>0</v>
      </c>
      <c r="H6" s="9">
        <f>E37</f>
        <v>809.13599999999997</v>
      </c>
      <c r="I6" s="9">
        <f>K6+J6</f>
        <v>809.1</v>
      </c>
      <c r="J6" s="9">
        <v>0</v>
      </c>
      <c r="K6" s="9">
        <v>809.1</v>
      </c>
      <c r="L6" s="9">
        <f>N6+M6</f>
        <v>809.1</v>
      </c>
      <c r="M6" s="9">
        <v>0</v>
      </c>
      <c r="N6" s="9">
        <v>809.1</v>
      </c>
      <c r="O6" s="9">
        <f>Q6+P6</f>
        <v>809.13599999999997</v>
      </c>
      <c r="P6" s="9">
        <v>0</v>
      </c>
      <c r="Q6" s="9">
        <f>H6</f>
        <v>809.13599999999997</v>
      </c>
      <c r="R6" s="9">
        <f>O6-I6</f>
        <v>3.5999999999944521E-2</v>
      </c>
      <c r="S6" s="9">
        <f>P6-J6</f>
        <v>0</v>
      </c>
      <c r="T6" s="9">
        <f>Q6-K6</f>
        <v>3.5999999999944521E-2</v>
      </c>
      <c r="U6" s="9" t="e">
        <f>#REF!-O6</f>
        <v>#REF!</v>
      </c>
      <c r="V6" s="9" t="e">
        <f>#REF!-P6</f>
        <v>#REF!</v>
      </c>
      <c r="W6" s="9" t="e">
        <f>#REF!-Q6</f>
        <v>#REF!</v>
      </c>
      <c r="X6" s="9" t="e">
        <f>#REF!-C6</f>
        <v>#REF!</v>
      </c>
      <c r="Y6" s="9" t="e">
        <f>#REF!-D6</f>
        <v>#REF!</v>
      </c>
      <c r="Z6" s="9" t="e">
        <f>#REF!-E6</f>
        <v>#REF!</v>
      </c>
    </row>
    <row r="7" spans="1:28">
      <c r="A7" s="5"/>
      <c r="B7" s="10"/>
      <c r="C7" s="3"/>
      <c r="D7" s="3"/>
      <c r="E7" s="3"/>
      <c r="F7" s="3">
        <f t="shared" ref="F7:F37" si="0">H7+G7</f>
        <v>0</v>
      </c>
      <c r="G7" s="3"/>
      <c r="H7" s="3"/>
      <c r="I7" s="3">
        <f t="shared" ref="I7:I37" si="1">K7+J7</f>
        <v>0</v>
      </c>
      <c r="J7" s="3"/>
      <c r="K7" s="3"/>
      <c r="L7" s="3">
        <f t="shared" ref="L7:L37" si="2">N7+M7</f>
        <v>0</v>
      </c>
      <c r="M7" s="3"/>
      <c r="N7" s="3"/>
      <c r="O7" s="3">
        <f t="shared" ref="O7:O37" si="3">Q7+P7</f>
        <v>0</v>
      </c>
      <c r="P7" s="3"/>
      <c r="Q7" s="3"/>
      <c r="R7" s="3">
        <f t="shared" ref="R7:R37" si="4">O7-I7</f>
        <v>0</v>
      </c>
      <c r="S7" s="3">
        <f t="shared" ref="S7:S37" si="5">P7-J7</f>
        <v>0</v>
      </c>
      <c r="T7" s="3">
        <f t="shared" ref="T7:T37" si="6">Q7-K7</f>
        <v>0</v>
      </c>
      <c r="U7" s="3" t="e">
        <f>#REF!-O7</f>
        <v>#REF!</v>
      </c>
      <c r="V7" s="3" t="e">
        <f>#REF!-P7</f>
        <v>#REF!</v>
      </c>
      <c r="W7" s="3" t="e">
        <f>#REF!-Q7</f>
        <v>#REF!</v>
      </c>
      <c r="X7" s="3" t="e">
        <f>#REF!-C7</f>
        <v>#REF!</v>
      </c>
      <c r="Y7" s="3" t="e">
        <f>#REF!-D7</f>
        <v>#REF!</v>
      </c>
      <c r="Z7" s="3" t="e">
        <f>#REF!-E7</f>
        <v>#REF!</v>
      </c>
    </row>
    <row r="8" spans="1:28">
      <c r="A8" s="5"/>
      <c r="B8" s="2" t="s">
        <v>6</v>
      </c>
      <c r="C8" s="9">
        <f>D8+E8</f>
        <v>11814.539999999999</v>
      </c>
      <c r="D8" s="9">
        <f>D9</f>
        <v>11077.14</v>
      </c>
      <c r="E8" s="9">
        <f>E9</f>
        <v>737.4</v>
      </c>
      <c r="F8" s="9">
        <f t="shared" si="0"/>
        <v>12045</v>
      </c>
      <c r="G8" s="9">
        <f t="shared" ref="G8:N8" si="7">G9</f>
        <v>11300</v>
      </c>
      <c r="H8" s="9">
        <f t="shared" si="7"/>
        <v>745</v>
      </c>
      <c r="I8" s="9">
        <f t="shared" si="1"/>
        <v>12295</v>
      </c>
      <c r="J8" s="9">
        <f t="shared" si="7"/>
        <v>11300</v>
      </c>
      <c r="K8" s="9">
        <f t="shared" si="7"/>
        <v>995</v>
      </c>
      <c r="L8" s="9">
        <f t="shared" si="2"/>
        <v>12853.271000000001</v>
      </c>
      <c r="M8" s="9">
        <f t="shared" si="7"/>
        <v>11300</v>
      </c>
      <c r="N8" s="9">
        <f t="shared" si="7"/>
        <v>1553.271</v>
      </c>
      <c r="O8" s="9">
        <f t="shared" si="3"/>
        <v>13000</v>
      </c>
      <c r="P8" s="9">
        <f>P9</f>
        <v>11300</v>
      </c>
      <c r="Q8" s="9">
        <f>Q9</f>
        <v>1700</v>
      </c>
      <c r="R8" s="9">
        <f t="shared" si="4"/>
        <v>705</v>
      </c>
      <c r="S8" s="9">
        <f t="shared" si="5"/>
        <v>0</v>
      </c>
      <c r="T8" s="9">
        <f t="shared" si="6"/>
        <v>705</v>
      </c>
      <c r="U8" s="9" t="e">
        <f>#REF!-O8</f>
        <v>#REF!</v>
      </c>
      <c r="V8" s="9" t="e">
        <f>#REF!-P8</f>
        <v>#REF!</v>
      </c>
      <c r="W8" s="9" t="e">
        <f>#REF!-Q8</f>
        <v>#REF!</v>
      </c>
      <c r="X8" s="9" t="e">
        <f>#REF!-C8</f>
        <v>#REF!</v>
      </c>
      <c r="Y8" s="9" t="e">
        <f>#REF!-D8</f>
        <v>#REF!</v>
      </c>
      <c r="Z8" s="9" t="e">
        <f>#REF!-E8</f>
        <v>#REF!</v>
      </c>
    </row>
    <row r="9" spans="1:28">
      <c r="A9" s="5"/>
      <c r="B9" s="11" t="s">
        <v>7</v>
      </c>
      <c r="C9" s="19">
        <f>D9+E9</f>
        <v>11814.539999999999</v>
      </c>
      <c r="D9" s="19">
        <f>SUM(D10:D13)</f>
        <v>11077.14</v>
      </c>
      <c r="E9" s="19">
        <f>SUM(E10:E13)</f>
        <v>737.4</v>
      </c>
      <c r="F9" s="19">
        <f t="shared" si="0"/>
        <v>12045</v>
      </c>
      <c r="G9" s="19">
        <f t="shared" ref="G9" si="8">SUM(G10:G13)</f>
        <v>11300</v>
      </c>
      <c r="H9" s="19">
        <f>SUM(H10:H13)</f>
        <v>745</v>
      </c>
      <c r="I9" s="19">
        <f t="shared" si="1"/>
        <v>12295</v>
      </c>
      <c r="J9" s="19">
        <f t="shared" ref="J9" si="9">SUM(J10:J13)</f>
        <v>11300</v>
      </c>
      <c r="K9" s="19">
        <f>SUM(K10:K13)</f>
        <v>995</v>
      </c>
      <c r="L9" s="19">
        <f t="shared" si="2"/>
        <v>12853.271000000001</v>
      </c>
      <c r="M9" s="19">
        <f t="shared" ref="M9" si="10">SUM(M10:M13)</f>
        <v>11300</v>
      </c>
      <c r="N9" s="19">
        <f>SUM(N10:N13)</f>
        <v>1553.271</v>
      </c>
      <c r="O9" s="19">
        <f t="shared" si="3"/>
        <v>13000</v>
      </c>
      <c r="P9" s="19">
        <f>SUM(P10:P13)</f>
        <v>11300</v>
      </c>
      <c r="Q9" s="19">
        <f>SUM(Q10:Q13)</f>
        <v>1700</v>
      </c>
      <c r="R9" s="19">
        <f t="shared" si="4"/>
        <v>705</v>
      </c>
      <c r="S9" s="19">
        <f t="shared" si="5"/>
        <v>0</v>
      </c>
      <c r="T9" s="19">
        <f t="shared" si="6"/>
        <v>705</v>
      </c>
      <c r="U9" s="19" t="e">
        <f>#REF!-O9</f>
        <v>#REF!</v>
      </c>
      <c r="V9" s="19" t="e">
        <f>#REF!-P9</f>
        <v>#REF!</v>
      </c>
      <c r="W9" s="19" t="e">
        <f>#REF!-Q9</f>
        <v>#REF!</v>
      </c>
      <c r="X9" s="19" t="e">
        <f>#REF!-C9</f>
        <v>#REF!</v>
      </c>
      <c r="Y9" s="19" t="e">
        <f>#REF!-D9</f>
        <v>#REF!</v>
      </c>
      <c r="Z9" s="19" t="e">
        <f>#REF!-E9</f>
        <v>#REF!</v>
      </c>
    </row>
    <row r="10" spans="1:28">
      <c r="A10" s="5"/>
      <c r="B10" s="12" t="s">
        <v>8</v>
      </c>
      <c r="C10" s="13">
        <f t="shared" ref="C10:C37" si="11">D10+E10</f>
        <v>11077.14</v>
      </c>
      <c r="D10" s="13">
        <v>11077.14</v>
      </c>
      <c r="E10" s="13">
        <v>0</v>
      </c>
      <c r="F10" s="13">
        <f t="shared" si="0"/>
        <v>11300</v>
      </c>
      <c r="G10" s="13">
        <v>11300</v>
      </c>
      <c r="H10" s="13">
        <v>0</v>
      </c>
      <c r="I10" s="13">
        <f t="shared" si="1"/>
        <v>11300</v>
      </c>
      <c r="J10" s="13">
        <v>11300</v>
      </c>
      <c r="K10" s="13">
        <v>0</v>
      </c>
      <c r="L10" s="13">
        <f t="shared" si="2"/>
        <v>11300</v>
      </c>
      <c r="M10" s="13">
        <v>11300</v>
      </c>
      <c r="N10" s="13"/>
      <c r="O10" s="13">
        <f t="shared" si="3"/>
        <v>11300</v>
      </c>
      <c r="P10" s="13">
        <v>11300</v>
      </c>
      <c r="Q10" s="13">
        <v>0</v>
      </c>
      <c r="R10" s="13">
        <f t="shared" si="4"/>
        <v>0</v>
      </c>
      <c r="S10" s="13">
        <f t="shared" si="5"/>
        <v>0</v>
      </c>
      <c r="T10" s="13">
        <f t="shared" si="6"/>
        <v>0</v>
      </c>
      <c r="U10" s="13" t="e">
        <f>#REF!-O10</f>
        <v>#REF!</v>
      </c>
      <c r="V10" s="13" t="e">
        <f>#REF!-P10</f>
        <v>#REF!</v>
      </c>
      <c r="W10" s="13" t="e">
        <f>#REF!-Q10</f>
        <v>#REF!</v>
      </c>
      <c r="X10" s="13" t="e">
        <f>#REF!-C10</f>
        <v>#REF!</v>
      </c>
      <c r="Y10" s="13" t="e">
        <f>#REF!-D10</f>
        <v>#REF!</v>
      </c>
      <c r="Z10" s="13" t="e">
        <f>#REF!-E10</f>
        <v>#REF!</v>
      </c>
      <c r="AB10" s="41"/>
    </row>
    <row r="11" spans="1:28">
      <c r="A11" s="5"/>
      <c r="B11" s="12" t="s">
        <v>9</v>
      </c>
      <c r="C11" s="13">
        <f t="shared" si="11"/>
        <v>737.4</v>
      </c>
      <c r="D11" s="13"/>
      <c r="E11" s="13">
        <v>737.4</v>
      </c>
      <c r="F11" s="13">
        <f t="shared" si="0"/>
        <v>745</v>
      </c>
      <c r="G11" s="13">
        <v>0</v>
      </c>
      <c r="H11" s="13">
        <v>745</v>
      </c>
      <c r="I11" s="13">
        <f t="shared" si="1"/>
        <v>720</v>
      </c>
      <c r="J11" s="13">
        <v>0</v>
      </c>
      <c r="K11" s="13">
        <v>720</v>
      </c>
      <c r="L11" s="13">
        <f t="shared" si="2"/>
        <v>1102</v>
      </c>
      <c r="M11" s="13">
        <v>0</v>
      </c>
      <c r="N11" s="13">
        <v>1102</v>
      </c>
      <c r="O11" s="13">
        <f t="shared" si="3"/>
        <v>1240.8</v>
      </c>
      <c r="P11" s="13">
        <v>0</v>
      </c>
      <c r="Q11" s="13">
        <v>1240.8</v>
      </c>
      <c r="R11" s="13">
        <f t="shared" si="4"/>
        <v>520.79999999999995</v>
      </c>
      <c r="S11" s="13">
        <f t="shared" si="5"/>
        <v>0</v>
      </c>
      <c r="T11" s="13">
        <f t="shared" si="6"/>
        <v>520.79999999999995</v>
      </c>
      <c r="U11" s="13" t="e">
        <f>#REF!-O11</f>
        <v>#REF!</v>
      </c>
      <c r="V11" s="13" t="e">
        <f>#REF!-P11</f>
        <v>#REF!</v>
      </c>
      <c r="W11" s="13" t="e">
        <f>#REF!-Q11</f>
        <v>#REF!</v>
      </c>
      <c r="X11" s="13" t="e">
        <f>#REF!-C11</f>
        <v>#REF!</v>
      </c>
      <c r="Y11" s="13" t="e">
        <f>#REF!-D11</f>
        <v>#REF!</v>
      </c>
      <c r="Z11" s="13" t="e">
        <f>#REF!-E11</f>
        <v>#REF!</v>
      </c>
      <c r="AA11" s="41"/>
      <c r="AB11" s="41"/>
    </row>
    <row r="12" spans="1:28">
      <c r="A12" s="5"/>
      <c r="B12" s="12" t="s">
        <v>11</v>
      </c>
      <c r="C12" s="13">
        <f t="shared" si="11"/>
        <v>0</v>
      </c>
      <c r="D12" s="13"/>
      <c r="E12" s="13">
        <v>0</v>
      </c>
      <c r="F12" s="13">
        <f t="shared" si="0"/>
        <v>0</v>
      </c>
      <c r="G12" s="13">
        <v>0</v>
      </c>
      <c r="H12" s="13">
        <v>0</v>
      </c>
      <c r="I12" s="13">
        <f t="shared" si="1"/>
        <v>0</v>
      </c>
      <c r="J12" s="13">
        <v>0</v>
      </c>
      <c r="K12" s="13">
        <v>0</v>
      </c>
      <c r="L12" s="13">
        <f t="shared" si="2"/>
        <v>89.200999999999993</v>
      </c>
      <c r="M12" s="13">
        <v>0</v>
      </c>
      <c r="N12" s="13">
        <v>89.200999999999993</v>
      </c>
      <c r="O12" s="13">
        <f t="shared" si="3"/>
        <v>89.2</v>
      </c>
      <c r="P12" s="13">
        <v>0</v>
      </c>
      <c r="Q12" s="13">
        <v>89.2</v>
      </c>
      <c r="R12" s="13">
        <f t="shared" si="4"/>
        <v>89.2</v>
      </c>
      <c r="S12" s="13">
        <f t="shared" si="5"/>
        <v>0</v>
      </c>
      <c r="T12" s="13">
        <f t="shared" si="6"/>
        <v>89.2</v>
      </c>
      <c r="U12" s="13" t="e">
        <f>#REF!-O12</f>
        <v>#REF!</v>
      </c>
      <c r="V12" s="13" t="e">
        <f>#REF!-P12</f>
        <v>#REF!</v>
      </c>
      <c r="W12" s="13" t="e">
        <f>#REF!-Q12</f>
        <v>#REF!</v>
      </c>
      <c r="X12" s="13" t="e">
        <f>#REF!-C12</f>
        <v>#REF!</v>
      </c>
      <c r="Y12" s="13" t="e">
        <f>#REF!-D12</f>
        <v>#REF!</v>
      </c>
      <c r="Z12" s="13" t="e">
        <f>#REF!-E12</f>
        <v>#REF!</v>
      </c>
    </row>
    <row r="13" spans="1:28">
      <c r="A13" s="5"/>
      <c r="B13" s="12" t="s">
        <v>12</v>
      </c>
      <c r="C13" s="13">
        <f t="shared" si="11"/>
        <v>0</v>
      </c>
      <c r="D13" s="13">
        <v>0</v>
      </c>
      <c r="E13" s="13">
        <v>0</v>
      </c>
      <c r="F13" s="13">
        <f t="shared" si="0"/>
        <v>0</v>
      </c>
      <c r="G13" s="13">
        <v>0</v>
      </c>
      <c r="H13" s="13">
        <v>0</v>
      </c>
      <c r="I13" s="13">
        <f t="shared" si="1"/>
        <v>275</v>
      </c>
      <c r="J13" s="13">
        <v>0</v>
      </c>
      <c r="K13" s="13">
        <v>275</v>
      </c>
      <c r="L13" s="13">
        <f t="shared" si="2"/>
        <v>362.07</v>
      </c>
      <c r="M13" s="13">
        <v>0</v>
      </c>
      <c r="N13" s="13">
        <v>362.07</v>
      </c>
      <c r="O13" s="13">
        <f t="shared" si="3"/>
        <v>370</v>
      </c>
      <c r="P13" s="13">
        <v>0</v>
      </c>
      <c r="Q13" s="13">
        <v>370</v>
      </c>
      <c r="R13" s="13">
        <f t="shared" si="4"/>
        <v>95</v>
      </c>
      <c r="S13" s="13">
        <f t="shared" si="5"/>
        <v>0</v>
      </c>
      <c r="T13" s="13">
        <f t="shared" si="6"/>
        <v>95</v>
      </c>
      <c r="U13" s="13" t="e">
        <f>#REF!-O13</f>
        <v>#REF!</v>
      </c>
      <c r="V13" s="13" t="e">
        <f>#REF!-P13</f>
        <v>#REF!</v>
      </c>
      <c r="W13" s="13" t="e">
        <f>#REF!-Q13</f>
        <v>#REF!</v>
      </c>
      <c r="X13" s="13" t="e">
        <f>#REF!-C13</f>
        <v>#REF!</v>
      </c>
      <c r="Y13" s="13" t="e">
        <f>#REF!-D13</f>
        <v>#REF!</v>
      </c>
      <c r="Z13" s="13" t="e">
        <f>#REF!-E13</f>
        <v>#REF!</v>
      </c>
      <c r="AB13" s="41"/>
    </row>
    <row r="14" spans="1:28">
      <c r="A14" s="5"/>
      <c r="B14" s="11" t="s">
        <v>13</v>
      </c>
      <c r="C14" s="19">
        <f t="shared" si="11"/>
        <v>0</v>
      </c>
      <c r="D14" s="19">
        <v>0</v>
      </c>
      <c r="E14" s="19">
        <v>0</v>
      </c>
      <c r="F14" s="19">
        <f t="shared" si="0"/>
        <v>0</v>
      </c>
      <c r="G14" s="19">
        <v>0</v>
      </c>
      <c r="H14" s="19">
        <v>0</v>
      </c>
      <c r="I14" s="19">
        <f t="shared" si="1"/>
        <v>0</v>
      </c>
      <c r="J14" s="19">
        <v>0</v>
      </c>
      <c r="K14" s="19">
        <v>0</v>
      </c>
      <c r="L14" s="19">
        <f t="shared" si="2"/>
        <v>0</v>
      </c>
      <c r="M14" s="19">
        <v>0</v>
      </c>
      <c r="N14" s="19"/>
      <c r="O14" s="19">
        <f t="shared" si="3"/>
        <v>0</v>
      </c>
      <c r="P14" s="19">
        <v>0</v>
      </c>
      <c r="Q14" s="19">
        <v>0</v>
      </c>
      <c r="R14" s="19">
        <f t="shared" si="4"/>
        <v>0</v>
      </c>
      <c r="S14" s="19">
        <f t="shared" si="5"/>
        <v>0</v>
      </c>
      <c r="T14" s="19">
        <f t="shared" si="6"/>
        <v>0</v>
      </c>
      <c r="U14" s="19" t="e">
        <f>#REF!-O14</f>
        <v>#REF!</v>
      </c>
      <c r="V14" s="19" t="e">
        <f>#REF!-P14</f>
        <v>#REF!</v>
      </c>
      <c r="W14" s="19" t="e">
        <f>#REF!-Q14</f>
        <v>#REF!</v>
      </c>
      <c r="X14" s="19" t="e">
        <f>#REF!-C14</f>
        <v>#REF!</v>
      </c>
      <c r="Y14" s="19" t="e">
        <f>#REF!-D14</f>
        <v>#REF!</v>
      </c>
      <c r="Z14" s="19" t="e">
        <f>#REF!-E14</f>
        <v>#REF!</v>
      </c>
    </row>
    <row r="15" spans="1:28" ht="25.5">
      <c r="A15" s="5"/>
      <c r="B15" s="11" t="s">
        <v>14</v>
      </c>
      <c r="C15" s="19">
        <f t="shared" si="11"/>
        <v>0</v>
      </c>
      <c r="D15" s="19">
        <v>0</v>
      </c>
      <c r="E15" s="19">
        <v>0</v>
      </c>
      <c r="F15" s="19">
        <f t="shared" si="0"/>
        <v>0</v>
      </c>
      <c r="G15" s="19">
        <v>0</v>
      </c>
      <c r="H15" s="19">
        <v>0</v>
      </c>
      <c r="I15" s="19">
        <f t="shared" si="1"/>
        <v>0</v>
      </c>
      <c r="J15" s="19">
        <v>0</v>
      </c>
      <c r="K15" s="19">
        <v>0</v>
      </c>
      <c r="L15" s="19">
        <f t="shared" si="2"/>
        <v>0</v>
      </c>
      <c r="M15" s="19">
        <v>0</v>
      </c>
      <c r="N15" s="19">
        <v>0</v>
      </c>
      <c r="O15" s="19">
        <f t="shared" si="3"/>
        <v>0</v>
      </c>
      <c r="P15" s="19">
        <v>0</v>
      </c>
      <c r="Q15" s="19">
        <v>0</v>
      </c>
      <c r="R15" s="19">
        <f t="shared" si="4"/>
        <v>0</v>
      </c>
      <c r="S15" s="19">
        <f t="shared" si="5"/>
        <v>0</v>
      </c>
      <c r="T15" s="19">
        <f t="shared" si="6"/>
        <v>0</v>
      </c>
      <c r="U15" s="19" t="e">
        <f>#REF!-O15</f>
        <v>#REF!</v>
      </c>
      <c r="V15" s="19" t="e">
        <f>#REF!-P15</f>
        <v>#REF!</v>
      </c>
      <c r="W15" s="19" t="e">
        <f>#REF!-Q15</f>
        <v>#REF!</v>
      </c>
      <c r="X15" s="19" t="e">
        <f>#REF!-C15</f>
        <v>#REF!</v>
      </c>
      <c r="Y15" s="19" t="e">
        <f>#REF!-D15</f>
        <v>#REF!</v>
      </c>
      <c r="Z15" s="19" t="e">
        <f>#REF!-E15</f>
        <v>#REF!</v>
      </c>
    </row>
    <row r="16" spans="1:28">
      <c r="A16" s="5"/>
      <c r="B16" s="11" t="s">
        <v>15</v>
      </c>
      <c r="C16" s="19">
        <f t="shared" si="11"/>
        <v>0</v>
      </c>
      <c r="D16" s="19">
        <v>0</v>
      </c>
      <c r="E16" s="19">
        <v>0</v>
      </c>
      <c r="F16" s="19">
        <f t="shared" si="0"/>
        <v>0</v>
      </c>
      <c r="G16" s="19">
        <v>0</v>
      </c>
      <c r="H16" s="19"/>
      <c r="I16" s="19">
        <f t="shared" si="1"/>
        <v>0</v>
      </c>
      <c r="J16" s="19">
        <v>0</v>
      </c>
      <c r="K16" s="19"/>
      <c r="L16" s="19">
        <f t="shared" si="2"/>
        <v>0</v>
      </c>
      <c r="M16" s="19">
        <v>0</v>
      </c>
      <c r="N16" s="19"/>
      <c r="O16" s="19">
        <f t="shared" si="3"/>
        <v>0</v>
      </c>
      <c r="P16" s="19">
        <v>0</v>
      </c>
      <c r="Q16" s="19"/>
      <c r="R16" s="19">
        <f t="shared" si="4"/>
        <v>0</v>
      </c>
      <c r="S16" s="19">
        <f t="shared" si="5"/>
        <v>0</v>
      </c>
      <c r="T16" s="19">
        <f t="shared" si="6"/>
        <v>0</v>
      </c>
      <c r="U16" s="19" t="e">
        <f>#REF!-O16</f>
        <v>#REF!</v>
      </c>
      <c r="V16" s="19" t="e">
        <f>#REF!-P16</f>
        <v>#REF!</v>
      </c>
      <c r="W16" s="19" t="e">
        <f>#REF!-Q16</f>
        <v>#REF!</v>
      </c>
      <c r="X16" s="19" t="e">
        <f>#REF!-C16</f>
        <v>#REF!</v>
      </c>
      <c r="Y16" s="19" t="e">
        <f>#REF!-D16</f>
        <v>#REF!</v>
      </c>
      <c r="Z16" s="19" t="e">
        <f>#REF!-E16</f>
        <v>#REF!</v>
      </c>
    </row>
    <row r="17" spans="1:28">
      <c r="A17" s="5"/>
      <c r="B17" s="2" t="s">
        <v>16</v>
      </c>
      <c r="C17" s="9">
        <f t="shared" si="11"/>
        <v>11509.114</v>
      </c>
      <c r="D17" s="9">
        <f>D18+D31</f>
        <v>11077.136999999999</v>
      </c>
      <c r="E17" s="9">
        <f>E18+E31</f>
        <v>431.97700000000003</v>
      </c>
      <c r="F17" s="9">
        <f t="shared" si="0"/>
        <v>12045</v>
      </c>
      <c r="G17" s="9">
        <f>G18+G31</f>
        <v>11300</v>
      </c>
      <c r="H17" s="9">
        <f>H18+H31</f>
        <v>745</v>
      </c>
      <c r="I17" s="9">
        <f t="shared" si="1"/>
        <v>12445</v>
      </c>
      <c r="J17" s="9">
        <f>J18+J31</f>
        <v>11300</v>
      </c>
      <c r="K17" s="9">
        <f>K18+K31</f>
        <v>1145</v>
      </c>
      <c r="L17" s="9">
        <f t="shared" si="2"/>
        <v>8652.8029999999999</v>
      </c>
      <c r="M17" s="9">
        <f>M18+M31</f>
        <v>7888.4630000000006</v>
      </c>
      <c r="N17" s="9">
        <f>N18+N31</f>
        <v>764.33999999999992</v>
      </c>
      <c r="O17" s="9">
        <f t="shared" si="3"/>
        <v>12905</v>
      </c>
      <c r="P17" s="9">
        <f>P18+P31</f>
        <v>11300</v>
      </c>
      <c r="Q17" s="9">
        <f>Q18+Q31</f>
        <v>1605</v>
      </c>
      <c r="R17" s="9">
        <f t="shared" si="4"/>
        <v>460</v>
      </c>
      <c r="S17" s="9">
        <f t="shared" si="5"/>
        <v>0</v>
      </c>
      <c r="T17" s="9">
        <f t="shared" si="6"/>
        <v>460</v>
      </c>
      <c r="U17" s="9" t="e">
        <f>#REF!-O17</f>
        <v>#REF!</v>
      </c>
      <c r="V17" s="9" t="e">
        <f>#REF!-P17</f>
        <v>#REF!</v>
      </c>
      <c r="W17" s="9" t="e">
        <f>#REF!-Q17</f>
        <v>#REF!</v>
      </c>
      <c r="X17" s="9" t="e">
        <f>#REF!-C17</f>
        <v>#REF!</v>
      </c>
      <c r="Y17" s="9" t="e">
        <f>#REF!-D17</f>
        <v>#REF!</v>
      </c>
      <c r="Z17" s="9" t="e">
        <f>#REF!-E17</f>
        <v>#REF!</v>
      </c>
      <c r="AA17" s="41"/>
      <c r="AB17" s="41"/>
    </row>
    <row r="18" spans="1:28">
      <c r="A18" s="5"/>
      <c r="B18" s="11" t="s">
        <v>17</v>
      </c>
      <c r="C18" s="19">
        <f t="shared" si="11"/>
        <v>10853.942999999999</v>
      </c>
      <c r="D18" s="19">
        <f>SUM(D19,D24:D29)</f>
        <v>10424.165999999999</v>
      </c>
      <c r="E18" s="19">
        <f>SUM(E19,E24:E29)</f>
        <v>429.77700000000004</v>
      </c>
      <c r="F18" s="19">
        <f t="shared" si="0"/>
        <v>11945</v>
      </c>
      <c r="G18" s="19">
        <f>SUM(G19,G24:G29)</f>
        <v>11210</v>
      </c>
      <c r="H18" s="19">
        <f>SUM(H19,H24:H29)</f>
        <v>735</v>
      </c>
      <c r="I18" s="19">
        <f t="shared" si="1"/>
        <v>12345</v>
      </c>
      <c r="J18" s="19">
        <f>SUM(J19,J24:J29)</f>
        <v>11210</v>
      </c>
      <c r="K18" s="19">
        <f>SUM(K19,K24:K29)</f>
        <v>1135</v>
      </c>
      <c r="L18" s="19">
        <f t="shared" si="2"/>
        <v>8272.3380000000016</v>
      </c>
      <c r="M18" s="19">
        <f>SUM(M19,M24:M29)</f>
        <v>7517.3300000000008</v>
      </c>
      <c r="N18" s="19">
        <f>SUM(N19,N24:N29)</f>
        <v>755.00799999999992</v>
      </c>
      <c r="O18" s="19">
        <f t="shared" si="3"/>
        <v>12790</v>
      </c>
      <c r="P18" s="19">
        <f>SUM(P19,P24:P29)</f>
        <v>11210</v>
      </c>
      <c r="Q18" s="19">
        <f>SUM(Q19,Q24:Q29)</f>
        <v>1580</v>
      </c>
      <c r="R18" s="19">
        <f t="shared" si="4"/>
        <v>445</v>
      </c>
      <c r="S18" s="19">
        <f t="shared" si="5"/>
        <v>0</v>
      </c>
      <c r="T18" s="19">
        <f t="shared" si="6"/>
        <v>445</v>
      </c>
      <c r="U18" s="19" t="e">
        <f>#REF!-O18</f>
        <v>#REF!</v>
      </c>
      <c r="V18" s="19" t="e">
        <f>#REF!-P18</f>
        <v>#REF!</v>
      </c>
      <c r="W18" s="19" t="e">
        <f>#REF!-Q18</f>
        <v>#REF!</v>
      </c>
      <c r="X18" s="19" t="e">
        <f>#REF!-C18</f>
        <v>#REF!</v>
      </c>
      <c r="Y18" s="19" t="e">
        <f>#REF!-D18</f>
        <v>#REF!</v>
      </c>
      <c r="Z18" s="19" t="e">
        <f>#REF!-E18</f>
        <v>#REF!</v>
      </c>
      <c r="AA18" s="41"/>
    </row>
    <row r="19" spans="1:28">
      <c r="A19" s="5"/>
      <c r="B19" s="12" t="s">
        <v>18</v>
      </c>
      <c r="C19" s="13">
        <f t="shared" si="11"/>
        <v>3873.5169999999998</v>
      </c>
      <c r="D19" s="13">
        <f>SUM(D20:D23)</f>
        <v>3643.7169999999996</v>
      </c>
      <c r="E19" s="13">
        <f>SUM(E20:E23)</f>
        <v>229.8</v>
      </c>
      <c r="F19" s="13">
        <f t="shared" si="0"/>
        <v>3910</v>
      </c>
      <c r="G19" s="13">
        <f>SUM(G20:G23)</f>
        <v>3560</v>
      </c>
      <c r="H19" s="13">
        <f>SUM(H20:H23)</f>
        <v>350</v>
      </c>
      <c r="I19" s="13">
        <f t="shared" si="1"/>
        <v>3910</v>
      </c>
      <c r="J19" s="13">
        <f>SUM(J20:J23)</f>
        <v>3560</v>
      </c>
      <c r="K19" s="13">
        <f>SUM(K20:K23)</f>
        <v>350</v>
      </c>
      <c r="L19" s="13">
        <f t="shared" si="2"/>
        <v>2811.0709999999999</v>
      </c>
      <c r="M19" s="13">
        <f>SUM(M20:M23)</f>
        <v>2623.9989999999998</v>
      </c>
      <c r="N19" s="13">
        <f>SUM(N20:N23)</f>
        <v>187.072</v>
      </c>
      <c r="O19" s="13">
        <f t="shared" si="3"/>
        <v>4010</v>
      </c>
      <c r="P19" s="13">
        <f>SUM(P20:P23)</f>
        <v>3560</v>
      </c>
      <c r="Q19" s="13">
        <f>SUM(Q20:Q23)</f>
        <v>450</v>
      </c>
      <c r="R19" s="13">
        <f t="shared" si="4"/>
        <v>100</v>
      </c>
      <c r="S19" s="13">
        <f t="shared" si="5"/>
        <v>0</v>
      </c>
      <c r="T19" s="13">
        <f t="shared" si="6"/>
        <v>100</v>
      </c>
      <c r="U19" s="13" t="e">
        <f>#REF!-O19</f>
        <v>#REF!</v>
      </c>
      <c r="V19" s="13" t="e">
        <f>#REF!-P19</f>
        <v>#REF!</v>
      </c>
      <c r="W19" s="13" t="e">
        <f>#REF!-Q19</f>
        <v>#REF!</v>
      </c>
      <c r="X19" s="13" t="e">
        <f>#REF!-C19</f>
        <v>#REF!</v>
      </c>
      <c r="Y19" s="13" t="e">
        <f>#REF!-D19</f>
        <v>#REF!</v>
      </c>
      <c r="Z19" s="13" t="e">
        <f>#REF!-E19</f>
        <v>#REF!</v>
      </c>
      <c r="AA19" s="41"/>
    </row>
    <row r="20" spans="1:28">
      <c r="A20" s="14"/>
      <c r="B20" s="15" t="s">
        <v>19</v>
      </c>
      <c r="C20" s="30">
        <f t="shared" si="11"/>
        <v>3328.442</v>
      </c>
      <c r="D20" s="30">
        <v>3328.442</v>
      </c>
      <c r="E20" s="30"/>
      <c r="F20" s="30">
        <f t="shared" si="0"/>
        <v>3530.95</v>
      </c>
      <c r="G20" s="30">
        <v>3530.95</v>
      </c>
      <c r="H20" s="30">
        <v>0</v>
      </c>
      <c r="I20" s="30">
        <f t="shared" si="1"/>
        <v>3530.95</v>
      </c>
      <c r="J20" s="30">
        <v>3530.95</v>
      </c>
      <c r="K20" s="30"/>
      <c r="L20" s="30">
        <f t="shared" si="2"/>
        <v>2518.4989999999998</v>
      </c>
      <c r="M20" s="30">
        <v>2518.4989999999998</v>
      </c>
      <c r="N20" s="30"/>
      <c r="O20" s="30">
        <f t="shared" si="3"/>
        <v>3530.95</v>
      </c>
      <c r="P20" s="30">
        <v>3530.95</v>
      </c>
      <c r="Q20" s="30"/>
      <c r="R20" s="30">
        <f>O20-I20</f>
        <v>0</v>
      </c>
      <c r="S20" s="30">
        <f t="shared" si="5"/>
        <v>0</v>
      </c>
      <c r="T20" s="30">
        <f>Q20-K20</f>
        <v>0</v>
      </c>
      <c r="U20" s="16" t="e">
        <f>#REF!-O20</f>
        <v>#REF!</v>
      </c>
      <c r="V20" s="16" t="e">
        <f>#REF!-P20</f>
        <v>#REF!</v>
      </c>
      <c r="W20" s="16" t="e">
        <f>#REF!-Q20</f>
        <v>#REF!</v>
      </c>
      <c r="X20" s="16" t="e">
        <f>#REF!-C20</f>
        <v>#REF!</v>
      </c>
      <c r="Y20" s="16" t="e">
        <f>#REF!-D20</f>
        <v>#REF!</v>
      </c>
      <c r="Z20" s="16" t="e">
        <f>#REF!-E20</f>
        <v>#REF!</v>
      </c>
      <c r="AA20" s="41"/>
    </row>
    <row r="21" spans="1:28">
      <c r="A21" s="14"/>
      <c r="B21" s="15" t="s">
        <v>21</v>
      </c>
      <c r="C21" s="30">
        <f t="shared" si="11"/>
        <v>90.7</v>
      </c>
      <c r="D21" s="30">
        <v>90.7</v>
      </c>
      <c r="E21" s="30"/>
      <c r="F21" s="30">
        <f t="shared" si="0"/>
        <v>0</v>
      </c>
      <c r="G21" s="30"/>
      <c r="H21" s="30"/>
      <c r="I21" s="30">
        <f t="shared" si="1"/>
        <v>0</v>
      </c>
      <c r="J21" s="30"/>
      <c r="K21" s="30"/>
      <c r="L21" s="30">
        <f t="shared" si="2"/>
        <v>0</v>
      </c>
      <c r="M21" s="30"/>
      <c r="N21" s="30"/>
      <c r="O21" s="30">
        <f t="shared" si="3"/>
        <v>0</v>
      </c>
      <c r="P21" s="30"/>
      <c r="Q21" s="30"/>
      <c r="R21" s="30">
        <f>O21-I21</f>
        <v>0</v>
      </c>
      <c r="S21" s="30">
        <f t="shared" si="5"/>
        <v>0</v>
      </c>
      <c r="T21" s="30">
        <f t="shared" si="6"/>
        <v>0</v>
      </c>
      <c r="U21" s="16"/>
      <c r="V21" s="16"/>
      <c r="W21" s="16"/>
      <c r="X21" s="16"/>
      <c r="Y21" s="16"/>
      <c r="Z21" s="16"/>
      <c r="AA21" s="41"/>
    </row>
    <row r="22" spans="1:28">
      <c r="A22" s="14"/>
      <c r="B22" s="15" t="s">
        <v>108</v>
      </c>
      <c r="C22" s="30">
        <f t="shared" si="11"/>
        <v>87.3</v>
      </c>
      <c r="D22" s="30">
        <v>0</v>
      </c>
      <c r="E22" s="30">
        <v>87.3</v>
      </c>
      <c r="F22" s="30">
        <f t="shared" si="0"/>
        <v>0</v>
      </c>
      <c r="G22" s="30">
        <v>0</v>
      </c>
      <c r="H22" s="30"/>
      <c r="I22" s="30">
        <f t="shared" si="1"/>
        <v>0</v>
      </c>
      <c r="J22" s="30">
        <v>0</v>
      </c>
      <c r="K22" s="30"/>
      <c r="L22" s="30">
        <f t="shared" si="2"/>
        <v>15.5</v>
      </c>
      <c r="M22" s="30">
        <v>15.5</v>
      </c>
      <c r="N22" s="30"/>
      <c r="O22" s="30">
        <f t="shared" si="3"/>
        <v>50</v>
      </c>
      <c r="P22" s="30">
        <v>0</v>
      </c>
      <c r="Q22" s="30">
        <v>50</v>
      </c>
      <c r="R22" s="30">
        <f t="shared" si="4"/>
        <v>50</v>
      </c>
      <c r="S22" s="30">
        <f t="shared" si="5"/>
        <v>0</v>
      </c>
      <c r="T22" s="30">
        <f t="shared" si="6"/>
        <v>50</v>
      </c>
      <c r="U22" s="16" t="e">
        <f>#REF!-O22</f>
        <v>#REF!</v>
      </c>
      <c r="V22" s="16" t="e">
        <f>#REF!-P22</f>
        <v>#REF!</v>
      </c>
      <c r="W22" s="16" t="e">
        <f>#REF!-Q22</f>
        <v>#REF!</v>
      </c>
      <c r="X22" s="16" t="e">
        <f>#REF!-C22</f>
        <v>#REF!</v>
      </c>
      <c r="Y22" s="16" t="e">
        <f>#REF!-D22</f>
        <v>#REF!</v>
      </c>
      <c r="Z22" s="16" t="e">
        <f>#REF!-E22</f>
        <v>#REF!</v>
      </c>
      <c r="AA22" s="41"/>
    </row>
    <row r="23" spans="1:28">
      <c r="A23" s="14"/>
      <c r="B23" s="15" t="s">
        <v>20</v>
      </c>
      <c r="C23" s="30">
        <f t="shared" si="11"/>
        <v>367.07499999999999</v>
      </c>
      <c r="D23" s="30">
        <v>224.57499999999999</v>
      </c>
      <c r="E23" s="30">
        <v>142.5</v>
      </c>
      <c r="F23" s="30">
        <f t="shared" si="0"/>
        <v>379.05</v>
      </c>
      <c r="G23" s="30">
        <v>29.05</v>
      </c>
      <c r="H23" s="30">
        <v>350</v>
      </c>
      <c r="I23" s="30">
        <f t="shared" si="1"/>
        <v>379.05</v>
      </c>
      <c r="J23" s="30">
        <v>29.05</v>
      </c>
      <c r="K23" s="30">
        <v>350</v>
      </c>
      <c r="L23" s="30">
        <f t="shared" si="2"/>
        <v>277.072</v>
      </c>
      <c r="M23" s="30">
        <v>90</v>
      </c>
      <c r="N23" s="30">
        <v>187.072</v>
      </c>
      <c r="O23" s="30">
        <f t="shared" si="3"/>
        <v>429.05</v>
      </c>
      <c r="P23" s="30">
        <v>29.05</v>
      </c>
      <c r="Q23" s="30">
        <v>400</v>
      </c>
      <c r="R23" s="30">
        <f t="shared" si="4"/>
        <v>50</v>
      </c>
      <c r="S23" s="30">
        <f t="shared" si="5"/>
        <v>0</v>
      </c>
      <c r="T23" s="30">
        <f>Q23-K23</f>
        <v>50</v>
      </c>
      <c r="U23" s="16" t="e">
        <f>#REF!-O23</f>
        <v>#REF!</v>
      </c>
      <c r="V23" s="16" t="e">
        <f>#REF!-P23</f>
        <v>#REF!</v>
      </c>
      <c r="W23" s="16" t="e">
        <f>#REF!-Q23</f>
        <v>#REF!</v>
      </c>
      <c r="X23" s="16" t="e">
        <f>#REF!-C23</f>
        <v>#REF!</v>
      </c>
      <c r="Y23" s="16" t="e">
        <f>#REF!-D23</f>
        <v>#REF!</v>
      </c>
      <c r="Z23" s="16" t="e">
        <f>#REF!-E23</f>
        <v>#REF!</v>
      </c>
      <c r="AA23" s="41"/>
    </row>
    <row r="24" spans="1:28">
      <c r="A24" s="5"/>
      <c r="B24" s="12" t="s">
        <v>22</v>
      </c>
      <c r="C24" s="13">
        <f t="shared" si="11"/>
        <v>6919.9849999999997</v>
      </c>
      <c r="D24" s="13">
        <v>6721.2049999999999</v>
      </c>
      <c r="E24" s="13">
        <v>198.78</v>
      </c>
      <c r="F24" s="13">
        <f t="shared" si="0"/>
        <v>7815</v>
      </c>
      <c r="G24" s="13">
        <v>7450</v>
      </c>
      <c r="H24" s="13">
        <v>365</v>
      </c>
      <c r="I24" s="13">
        <f t="shared" si="1"/>
        <v>8154.8</v>
      </c>
      <c r="J24" s="13">
        <v>7450</v>
      </c>
      <c r="K24" s="13">
        <v>704.8</v>
      </c>
      <c r="L24" s="13">
        <f t="shared" si="2"/>
        <v>5399.2310000000007</v>
      </c>
      <c r="M24" s="13">
        <v>4842.3810000000003</v>
      </c>
      <c r="N24" s="13">
        <v>556.85</v>
      </c>
      <c r="O24" s="13">
        <f t="shared" si="3"/>
        <v>8439.7999999999993</v>
      </c>
      <c r="P24" s="13">
        <v>7450</v>
      </c>
      <c r="Q24" s="13">
        <v>989.8</v>
      </c>
      <c r="R24" s="13">
        <f t="shared" si="4"/>
        <v>284.99999999999909</v>
      </c>
      <c r="S24" s="13">
        <f t="shared" si="5"/>
        <v>0</v>
      </c>
      <c r="T24" s="13">
        <f t="shared" si="6"/>
        <v>285</v>
      </c>
      <c r="U24" s="13" t="e">
        <f>#REF!-O24</f>
        <v>#REF!</v>
      </c>
      <c r="V24" s="13" t="e">
        <f>#REF!-P24</f>
        <v>#REF!</v>
      </c>
      <c r="W24" s="13" t="e">
        <f>#REF!-Q24</f>
        <v>#REF!</v>
      </c>
      <c r="X24" s="13" t="e">
        <f>#REF!-C24</f>
        <v>#REF!</v>
      </c>
      <c r="Y24" s="13" t="e">
        <f>#REF!-D24</f>
        <v>#REF!</v>
      </c>
      <c r="Z24" s="13" t="e">
        <f>#REF!-E24</f>
        <v>#REF!</v>
      </c>
      <c r="AA24" s="41"/>
      <c r="AB24" s="41"/>
    </row>
    <row r="25" spans="1:28">
      <c r="A25" s="5"/>
      <c r="B25" s="12" t="s">
        <v>23</v>
      </c>
      <c r="C25" s="13">
        <f t="shared" si="11"/>
        <v>0</v>
      </c>
      <c r="D25" s="13">
        <v>0</v>
      </c>
      <c r="E25" s="13">
        <v>0</v>
      </c>
      <c r="F25" s="13">
        <f t="shared" si="0"/>
        <v>0</v>
      </c>
      <c r="G25" s="13">
        <v>0</v>
      </c>
      <c r="H25" s="13"/>
      <c r="I25" s="13">
        <f t="shared" si="1"/>
        <v>0</v>
      </c>
      <c r="J25" s="13">
        <v>0</v>
      </c>
      <c r="K25" s="13"/>
      <c r="L25" s="13">
        <f t="shared" si="2"/>
        <v>0</v>
      </c>
      <c r="M25" s="13"/>
      <c r="N25" s="13"/>
      <c r="O25" s="13">
        <f t="shared" si="3"/>
        <v>0</v>
      </c>
      <c r="P25" s="13">
        <v>0</v>
      </c>
      <c r="Q25" s="13">
        <v>0</v>
      </c>
      <c r="R25" s="13">
        <f t="shared" si="4"/>
        <v>0</v>
      </c>
      <c r="S25" s="13">
        <f t="shared" si="5"/>
        <v>0</v>
      </c>
      <c r="T25" s="13">
        <f t="shared" si="6"/>
        <v>0</v>
      </c>
      <c r="U25" s="13" t="e">
        <f>#REF!-O25</f>
        <v>#REF!</v>
      </c>
      <c r="V25" s="13" t="e">
        <f>#REF!-P25</f>
        <v>#REF!</v>
      </c>
      <c r="W25" s="13" t="e">
        <f>#REF!-Q25</f>
        <v>#REF!</v>
      </c>
      <c r="X25" s="13" t="e">
        <f>#REF!-C25</f>
        <v>#REF!</v>
      </c>
      <c r="Y25" s="13" t="e">
        <f>#REF!-D25</f>
        <v>#REF!</v>
      </c>
      <c r="Z25" s="13" t="e">
        <f>#REF!-E25</f>
        <v>#REF!</v>
      </c>
      <c r="AA25" s="41"/>
    </row>
    <row r="26" spans="1:28">
      <c r="A26" s="5"/>
      <c r="B26" s="12" t="s">
        <v>24</v>
      </c>
      <c r="C26" s="13">
        <f t="shared" si="11"/>
        <v>0</v>
      </c>
      <c r="D26" s="13">
        <v>0</v>
      </c>
      <c r="E26" s="13">
        <v>0</v>
      </c>
      <c r="F26" s="13">
        <f t="shared" si="0"/>
        <v>0</v>
      </c>
      <c r="G26" s="13">
        <v>0</v>
      </c>
      <c r="H26" s="13"/>
      <c r="I26" s="13">
        <f t="shared" si="1"/>
        <v>0</v>
      </c>
      <c r="J26" s="13">
        <v>0</v>
      </c>
      <c r="K26" s="13"/>
      <c r="L26" s="13">
        <f t="shared" si="2"/>
        <v>0</v>
      </c>
      <c r="M26" s="13"/>
      <c r="N26" s="13"/>
      <c r="O26" s="13">
        <f t="shared" si="3"/>
        <v>0</v>
      </c>
      <c r="P26" s="13">
        <v>0</v>
      </c>
      <c r="Q26" s="13">
        <v>0</v>
      </c>
      <c r="R26" s="13">
        <f t="shared" si="4"/>
        <v>0</v>
      </c>
      <c r="S26" s="13">
        <f t="shared" si="5"/>
        <v>0</v>
      </c>
      <c r="T26" s="13">
        <f t="shared" si="6"/>
        <v>0</v>
      </c>
      <c r="U26" s="13" t="e">
        <f>#REF!-O26</f>
        <v>#REF!</v>
      </c>
      <c r="V26" s="13" t="e">
        <f>#REF!-P26</f>
        <v>#REF!</v>
      </c>
      <c r="W26" s="13" t="e">
        <f>#REF!-Q26</f>
        <v>#REF!</v>
      </c>
      <c r="X26" s="13" t="e">
        <f>#REF!-C26</f>
        <v>#REF!</v>
      </c>
      <c r="Y26" s="13" t="e">
        <f>#REF!-D26</f>
        <v>#REF!</v>
      </c>
      <c r="Z26" s="13" t="e">
        <f>#REF!-E26</f>
        <v>#REF!</v>
      </c>
      <c r="AA26" s="41"/>
    </row>
    <row r="27" spans="1:28">
      <c r="A27" s="5"/>
      <c r="B27" s="12" t="s">
        <v>11</v>
      </c>
      <c r="C27" s="13">
        <f t="shared" si="11"/>
        <v>5.8920000000000003</v>
      </c>
      <c r="D27" s="13">
        <v>5.8920000000000003</v>
      </c>
      <c r="E27" s="13">
        <v>0</v>
      </c>
      <c r="F27" s="13">
        <f t="shared" si="0"/>
        <v>50</v>
      </c>
      <c r="G27" s="13">
        <v>50</v>
      </c>
      <c r="H27" s="13"/>
      <c r="I27" s="13">
        <f t="shared" si="1"/>
        <v>55</v>
      </c>
      <c r="J27" s="13">
        <v>50</v>
      </c>
      <c r="K27" s="13">
        <v>5</v>
      </c>
      <c r="L27" s="13">
        <f t="shared" si="2"/>
        <v>3.6710000000000003</v>
      </c>
      <c r="M27" s="89">
        <v>1.462</v>
      </c>
      <c r="N27" s="13">
        <v>2.2090000000000001</v>
      </c>
      <c r="O27" s="13">
        <f t="shared" si="3"/>
        <v>55</v>
      </c>
      <c r="P27" s="13">
        <v>50</v>
      </c>
      <c r="Q27" s="13">
        <v>5</v>
      </c>
      <c r="R27" s="13">
        <f t="shared" si="4"/>
        <v>0</v>
      </c>
      <c r="S27" s="13">
        <f t="shared" si="5"/>
        <v>0</v>
      </c>
      <c r="T27" s="13">
        <f t="shared" si="6"/>
        <v>0</v>
      </c>
      <c r="U27" s="13" t="e">
        <f>#REF!-O27</f>
        <v>#REF!</v>
      </c>
      <c r="V27" s="13" t="e">
        <f>#REF!-P27</f>
        <v>#REF!</v>
      </c>
      <c r="W27" s="13" t="e">
        <f>#REF!-Q27</f>
        <v>#REF!</v>
      </c>
      <c r="X27" s="13" t="e">
        <f>#REF!-C27</f>
        <v>#REF!</v>
      </c>
      <c r="Y27" s="13" t="e">
        <f>#REF!-D27</f>
        <v>#REF!</v>
      </c>
      <c r="Z27" s="13" t="e">
        <f>#REF!-E27</f>
        <v>#REF!</v>
      </c>
      <c r="AA27" s="41"/>
    </row>
    <row r="28" spans="1:28">
      <c r="A28" s="5"/>
      <c r="B28" s="12" t="s">
        <v>25</v>
      </c>
      <c r="C28" s="13">
        <f t="shared" si="11"/>
        <v>28.117000000000001</v>
      </c>
      <c r="D28" s="13">
        <v>28.117000000000001</v>
      </c>
      <c r="E28" s="13">
        <v>0</v>
      </c>
      <c r="F28" s="13">
        <f t="shared" si="0"/>
        <v>70</v>
      </c>
      <c r="G28" s="13">
        <v>70</v>
      </c>
      <c r="H28" s="13"/>
      <c r="I28" s="13">
        <f t="shared" si="1"/>
        <v>70</v>
      </c>
      <c r="J28" s="13">
        <v>70</v>
      </c>
      <c r="K28" s="13"/>
      <c r="L28" s="13">
        <f t="shared" si="2"/>
        <v>19.116</v>
      </c>
      <c r="M28" s="13">
        <v>19.116</v>
      </c>
      <c r="N28" s="13"/>
      <c r="O28" s="13">
        <f t="shared" si="3"/>
        <v>70</v>
      </c>
      <c r="P28" s="13">
        <v>70</v>
      </c>
      <c r="Q28" s="13"/>
      <c r="R28" s="13">
        <f t="shared" si="4"/>
        <v>0</v>
      </c>
      <c r="S28" s="13">
        <f t="shared" si="5"/>
        <v>0</v>
      </c>
      <c r="T28" s="13">
        <f t="shared" si="6"/>
        <v>0</v>
      </c>
      <c r="U28" s="13" t="e">
        <f>#REF!-O28</f>
        <v>#REF!</v>
      </c>
      <c r="V28" s="13" t="e">
        <f>#REF!-P28</f>
        <v>#REF!</v>
      </c>
      <c r="W28" s="13" t="e">
        <f>#REF!-Q28</f>
        <v>#REF!</v>
      </c>
      <c r="X28" s="13" t="e">
        <f>#REF!-C28</f>
        <v>#REF!</v>
      </c>
      <c r="Y28" s="13" t="e">
        <f>#REF!-D28</f>
        <v>#REF!</v>
      </c>
      <c r="Z28" s="13" t="e">
        <f>#REF!-E28</f>
        <v>#REF!</v>
      </c>
      <c r="AA28" s="41"/>
    </row>
    <row r="29" spans="1:28">
      <c r="A29" s="5"/>
      <c r="B29" s="12" t="s">
        <v>26</v>
      </c>
      <c r="C29" s="13">
        <f t="shared" si="11"/>
        <v>26.431999999999999</v>
      </c>
      <c r="D29" s="13">
        <v>25.234999999999999</v>
      </c>
      <c r="E29" s="13">
        <v>1.1970000000000001</v>
      </c>
      <c r="F29" s="13">
        <f t="shared" si="0"/>
        <v>100</v>
      </c>
      <c r="G29" s="13">
        <v>80</v>
      </c>
      <c r="H29" s="13">
        <v>20</v>
      </c>
      <c r="I29" s="13">
        <f t="shared" si="1"/>
        <v>155.19999999999999</v>
      </c>
      <c r="J29" s="13">
        <v>80</v>
      </c>
      <c r="K29" s="13">
        <v>75.2</v>
      </c>
      <c r="L29" s="13">
        <f t="shared" si="2"/>
        <v>39.249000000000002</v>
      </c>
      <c r="M29" s="13">
        <v>30.372</v>
      </c>
      <c r="N29" s="13">
        <v>8.8770000000000007</v>
      </c>
      <c r="O29" s="13">
        <f t="shared" si="3"/>
        <v>215.2</v>
      </c>
      <c r="P29" s="13">
        <v>80</v>
      </c>
      <c r="Q29" s="13">
        <v>135.19999999999999</v>
      </c>
      <c r="R29" s="13">
        <f t="shared" si="4"/>
        <v>60</v>
      </c>
      <c r="S29" s="13">
        <f t="shared" si="5"/>
        <v>0</v>
      </c>
      <c r="T29" s="13">
        <f t="shared" si="6"/>
        <v>59.999999999999986</v>
      </c>
      <c r="U29" s="13" t="e">
        <f>#REF!-O29</f>
        <v>#REF!</v>
      </c>
      <c r="V29" s="13" t="e">
        <f>#REF!-P29</f>
        <v>#REF!</v>
      </c>
      <c r="W29" s="13" t="e">
        <f>#REF!-Q29</f>
        <v>#REF!</v>
      </c>
      <c r="X29" s="13" t="e">
        <f>#REF!-C29</f>
        <v>#REF!</v>
      </c>
      <c r="Y29" s="13" t="e">
        <f>#REF!-D29</f>
        <v>#REF!</v>
      </c>
      <c r="Z29" s="13" t="e">
        <f>#REF!-E29</f>
        <v>#REF!</v>
      </c>
      <c r="AA29" s="41"/>
    </row>
    <row r="30" spans="1:28" ht="25.5">
      <c r="A30" s="5"/>
      <c r="B30" s="17" t="s">
        <v>27</v>
      </c>
      <c r="C30" s="18">
        <f t="shared" si="11"/>
        <v>0</v>
      </c>
      <c r="D30" s="18">
        <v>0</v>
      </c>
      <c r="E30" s="18">
        <v>0</v>
      </c>
      <c r="F30" s="18">
        <f t="shared" si="0"/>
        <v>0</v>
      </c>
      <c r="G30" s="18">
        <v>0</v>
      </c>
      <c r="H30" s="18"/>
      <c r="I30" s="18">
        <f t="shared" si="1"/>
        <v>0</v>
      </c>
      <c r="J30" s="18">
        <v>0</v>
      </c>
      <c r="K30" s="18"/>
      <c r="L30" s="18">
        <f t="shared" si="2"/>
        <v>10.356999999999999</v>
      </c>
      <c r="M30" s="18">
        <v>10.106999999999999</v>
      </c>
      <c r="N30" s="18">
        <v>0.25</v>
      </c>
      <c r="O30" s="18">
        <f t="shared" si="3"/>
        <v>60</v>
      </c>
      <c r="P30" s="18">
        <v>0</v>
      </c>
      <c r="Q30" s="18">
        <v>60</v>
      </c>
      <c r="R30" s="18">
        <f t="shared" si="4"/>
        <v>60</v>
      </c>
      <c r="S30" s="18">
        <f t="shared" si="5"/>
        <v>0</v>
      </c>
      <c r="T30" s="18">
        <f t="shared" si="6"/>
        <v>60</v>
      </c>
      <c r="U30" s="18" t="e">
        <f>#REF!-O30</f>
        <v>#REF!</v>
      </c>
      <c r="V30" s="18" t="e">
        <f>#REF!-P30</f>
        <v>#REF!</v>
      </c>
      <c r="W30" s="18" t="e">
        <f>#REF!-Q30</f>
        <v>#REF!</v>
      </c>
      <c r="X30" s="18" t="e">
        <f>#REF!-C30</f>
        <v>#REF!</v>
      </c>
      <c r="Y30" s="18" t="e">
        <f>#REF!-D30</f>
        <v>#REF!</v>
      </c>
      <c r="Z30" s="18" t="e">
        <f>#REF!-E30</f>
        <v>#REF!</v>
      </c>
      <c r="AA30" s="41"/>
    </row>
    <row r="31" spans="1:28">
      <c r="A31" s="5"/>
      <c r="B31" s="11" t="s">
        <v>28</v>
      </c>
      <c r="C31" s="19">
        <f t="shared" si="11"/>
        <v>655.17100000000005</v>
      </c>
      <c r="D31" s="19">
        <v>652.971</v>
      </c>
      <c r="E31" s="19">
        <v>2.2000000000000002</v>
      </c>
      <c r="F31" s="19">
        <f t="shared" si="0"/>
        <v>100</v>
      </c>
      <c r="G31" s="19">
        <v>90</v>
      </c>
      <c r="H31" s="19">
        <v>10</v>
      </c>
      <c r="I31" s="19">
        <f t="shared" si="1"/>
        <v>100</v>
      </c>
      <c r="J31" s="19">
        <v>90</v>
      </c>
      <c r="K31" s="19">
        <v>10</v>
      </c>
      <c r="L31" s="19">
        <f t="shared" si="2"/>
        <v>380.46499999999997</v>
      </c>
      <c r="M31" s="19">
        <v>371.13299999999998</v>
      </c>
      <c r="N31" s="19">
        <v>9.3320000000000007</v>
      </c>
      <c r="O31" s="19">
        <f t="shared" si="3"/>
        <v>115</v>
      </c>
      <c r="P31" s="19">
        <v>90</v>
      </c>
      <c r="Q31" s="19">
        <v>25</v>
      </c>
      <c r="R31" s="19">
        <f t="shared" si="4"/>
        <v>15</v>
      </c>
      <c r="S31" s="19">
        <f t="shared" si="5"/>
        <v>0</v>
      </c>
      <c r="T31" s="19">
        <f t="shared" si="6"/>
        <v>15</v>
      </c>
      <c r="U31" s="19" t="e">
        <f>#REF!-O31</f>
        <v>#REF!</v>
      </c>
      <c r="V31" s="19" t="e">
        <f>#REF!-P31</f>
        <v>#REF!</v>
      </c>
      <c r="W31" s="19" t="e">
        <f>#REF!-Q31</f>
        <v>#REF!</v>
      </c>
      <c r="X31" s="19" t="e">
        <f>#REF!-C31</f>
        <v>#REF!</v>
      </c>
      <c r="Y31" s="19" t="e">
        <f>#REF!-D31</f>
        <v>#REF!</v>
      </c>
      <c r="Z31" s="19" t="e">
        <f>#REF!-E31</f>
        <v>#REF!</v>
      </c>
      <c r="AA31" s="41"/>
    </row>
    <row r="32" spans="1:28" ht="25.5">
      <c r="A32" s="5"/>
      <c r="B32" s="11" t="s">
        <v>29</v>
      </c>
      <c r="C32" s="19">
        <f t="shared" si="11"/>
        <v>0</v>
      </c>
      <c r="D32" s="19">
        <v>0</v>
      </c>
      <c r="E32" s="19">
        <v>0</v>
      </c>
      <c r="F32" s="19">
        <f t="shared" si="0"/>
        <v>0</v>
      </c>
      <c r="G32" s="19">
        <v>0</v>
      </c>
      <c r="H32" s="19">
        <v>0</v>
      </c>
      <c r="I32" s="19">
        <f t="shared" si="1"/>
        <v>0</v>
      </c>
      <c r="J32" s="19">
        <v>0</v>
      </c>
      <c r="K32" s="19"/>
      <c r="L32" s="19">
        <f t="shared" si="2"/>
        <v>0</v>
      </c>
      <c r="M32" s="19"/>
      <c r="N32" s="19"/>
      <c r="O32" s="19">
        <f t="shared" si="3"/>
        <v>0</v>
      </c>
      <c r="P32" s="19">
        <v>0</v>
      </c>
      <c r="Q32" s="19">
        <v>0</v>
      </c>
      <c r="R32" s="19">
        <f t="shared" si="4"/>
        <v>0</v>
      </c>
      <c r="S32" s="19">
        <f t="shared" si="5"/>
        <v>0</v>
      </c>
      <c r="T32" s="19">
        <f t="shared" si="6"/>
        <v>0</v>
      </c>
      <c r="U32" s="19" t="e">
        <f>#REF!-O32</f>
        <v>#REF!</v>
      </c>
      <c r="V32" s="19" t="e">
        <f>#REF!-P32</f>
        <v>#REF!</v>
      </c>
      <c r="W32" s="19" t="e">
        <f>#REF!-Q32</f>
        <v>#REF!</v>
      </c>
      <c r="X32" s="19" t="e">
        <f>#REF!-C32</f>
        <v>#REF!</v>
      </c>
      <c r="Y32" s="19" t="e">
        <f>#REF!-D32</f>
        <v>#REF!</v>
      </c>
      <c r="Z32" s="19" t="e">
        <f>#REF!-E32</f>
        <v>#REF!</v>
      </c>
      <c r="AA32" s="41"/>
    </row>
    <row r="33" spans="1:27">
      <c r="A33" s="5"/>
      <c r="B33" s="11" t="s">
        <v>30</v>
      </c>
      <c r="C33" s="19">
        <f t="shared" si="11"/>
        <v>0</v>
      </c>
      <c r="D33" s="19">
        <v>0</v>
      </c>
      <c r="E33" s="19">
        <v>0</v>
      </c>
      <c r="F33" s="19">
        <f t="shared" si="0"/>
        <v>0</v>
      </c>
      <c r="G33" s="19">
        <v>0</v>
      </c>
      <c r="H33" s="19">
        <v>0</v>
      </c>
      <c r="I33" s="19">
        <f t="shared" si="1"/>
        <v>0</v>
      </c>
      <c r="J33" s="19">
        <v>0</v>
      </c>
      <c r="K33" s="19"/>
      <c r="L33" s="19">
        <f t="shared" si="2"/>
        <v>0</v>
      </c>
      <c r="M33" s="19">
        <v>0</v>
      </c>
      <c r="N33" s="19"/>
      <c r="O33" s="19">
        <f t="shared" si="3"/>
        <v>0</v>
      </c>
      <c r="P33" s="19">
        <v>0</v>
      </c>
      <c r="Q33" s="19">
        <v>0</v>
      </c>
      <c r="R33" s="19">
        <f t="shared" si="4"/>
        <v>0</v>
      </c>
      <c r="S33" s="19">
        <f t="shared" si="5"/>
        <v>0</v>
      </c>
      <c r="T33" s="19">
        <f t="shared" si="6"/>
        <v>0</v>
      </c>
      <c r="U33" s="19" t="e">
        <f>#REF!-O33</f>
        <v>#REF!</v>
      </c>
      <c r="V33" s="19" t="e">
        <f>#REF!-P33</f>
        <v>#REF!</v>
      </c>
      <c r="W33" s="19" t="e">
        <f>#REF!-Q33</f>
        <v>#REF!</v>
      </c>
      <c r="X33" s="19" t="e">
        <f>#REF!-C33</f>
        <v>#REF!</v>
      </c>
      <c r="Y33" s="19" t="e">
        <f>#REF!-D33</f>
        <v>#REF!</v>
      </c>
      <c r="Z33" s="19" t="e">
        <f>#REF!-E33</f>
        <v>#REF!</v>
      </c>
      <c r="AA33" s="41"/>
    </row>
    <row r="34" spans="1:27">
      <c r="A34" s="5"/>
      <c r="B34" s="10"/>
      <c r="C34" s="4">
        <f t="shared" si="11"/>
        <v>0</v>
      </c>
      <c r="D34" s="4"/>
      <c r="E34" s="4"/>
      <c r="F34" s="4">
        <f t="shared" si="0"/>
        <v>0</v>
      </c>
      <c r="G34" s="4"/>
      <c r="H34" s="4"/>
      <c r="I34" s="4">
        <f t="shared" si="1"/>
        <v>0</v>
      </c>
      <c r="J34" s="4"/>
      <c r="K34" s="4"/>
      <c r="L34" s="4">
        <f t="shared" si="2"/>
        <v>0</v>
      </c>
      <c r="M34" s="4"/>
      <c r="N34" s="4"/>
      <c r="O34" s="4">
        <f t="shared" si="3"/>
        <v>0</v>
      </c>
      <c r="P34" s="4"/>
      <c r="Q34" s="4"/>
      <c r="R34" s="4">
        <f t="shared" si="4"/>
        <v>0</v>
      </c>
      <c r="S34" s="4">
        <f t="shared" si="5"/>
        <v>0</v>
      </c>
      <c r="T34" s="4">
        <f t="shared" si="6"/>
        <v>0</v>
      </c>
      <c r="U34" s="4" t="e">
        <f>#REF!-O34</f>
        <v>#REF!</v>
      </c>
      <c r="V34" s="4" t="e">
        <f>#REF!-P34</f>
        <v>#REF!</v>
      </c>
      <c r="W34" s="4" t="e">
        <f>#REF!-Q34</f>
        <v>#REF!</v>
      </c>
      <c r="X34" s="4" t="e">
        <f>#REF!-C34</f>
        <v>#REF!</v>
      </c>
      <c r="Y34" s="4" t="e">
        <f>#REF!-D34</f>
        <v>#REF!</v>
      </c>
      <c r="Z34" s="4" t="e">
        <f>#REF!-E34</f>
        <v>#REF!</v>
      </c>
      <c r="AA34" s="41"/>
    </row>
    <row r="35" spans="1:27">
      <c r="A35" s="5"/>
      <c r="B35" s="2" t="s">
        <v>31</v>
      </c>
      <c r="C35" s="9">
        <f t="shared" si="11"/>
        <v>305.42600000000056</v>
      </c>
      <c r="D35" s="9">
        <f>D8-D17</f>
        <v>3.0000000006111804E-3</v>
      </c>
      <c r="E35" s="9">
        <f>E8-E17</f>
        <v>305.42299999999994</v>
      </c>
      <c r="F35" s="9">
        <f t="shared" si="0"/>
        <v>0</v>
      </c>
      <c r="G35" s="9">
        <f>G8-G17</f>
        <v>0</v>
      </c>
      <c r="H35" s="9">
        <f>H8-H17</f>
        <v>0</v>
      </c>
      <c r="I35" s="9">
        <f t="shared" si="1"/>
        <v>-150</v>
      </c>
      <c r="J35" s="9">
        <f>J8-J17</f>
        <v>0</v>
      </c>
      <c r="K35" s="9">
        <f>K8-K17</f>
        <v>-150</v>
      </c>
      <c r="L35" s="9">
        <f t="shared" si="2"/>
        <v>4200.4679999999989</v>
      </c>
      <c r="M35" s="9">
        <f>M8-M17</f>
        <v>3411.5369999999994</v>
      </c>
      <c r="N35" s="9">
        <f>N8-N17</f>
        <v>788.93100000000004</v>
      </c>
      <c r="O35" s="9">
        <f t="shared" si="3"/>
        <v>95</v>
      </c>
      <c r="P35" s="9">
        <f>P8-P17</f>
        <v>0</v>
      </c>
      <c r="Q35" s="9">
        <f>Q8-Q17</f>
        <v>95</v>
      </c>
      <c r="R35" s="9">
        <f t="shared" si="4"/>
        <v>245</v>
      </c>
      <c r="S35" s="9">
        <f t="shared" si="5"/>
        <v>0</v>
      </c>
      <c r="T35" s="9">
        <f t="shared" si="6"/>
        <v>245</v>
      </c>
      <c r="U35" s="9" t="e">
        <f>#REF!-O35</f>
        <v>#REF!</v>
      </c>
      <c r="V35" s="9" t="e">
        <f>#REF!-P35</f>
        <v>#REF!</v>
      </c>
      <c r="W35" s="9" t="e">
        <f>#REF!-Q35</f>
        <v>#REF!</v>
      </c>
      <c r="X35" s="9" t="e">
        <f>#REF!-C35</f>
        <v>#REF!</v>
      </c>
      <c r="Y35" s="9" t="e">
        <f>#REF!-D35</f>
        <v>#REF!</v>
      </c>
      <c r="Z35" s="9" t="e">
        <f>#REF!-E35</f>
        <v>#REF!</v>
      </c>
    </row>
    <row r="36" spans="1:27">
      <c r="A36" s="5"/>
      <c r="B36" s="10"/>
      <c r="C36" s="4">
        <f t="shared" si="11"/>
        <v>0</v>
      </c>
      <c r="D36" s="4"/>
      <c r="E36" s="4"/>
      <c r="F36" s="4">
        <f t="shared" si="0"/>
        <v>0</v>
      </c>
      <c r="G36" s="4"/>
      <c r="H36" s="4"/>
      <c r="I36" s="4">
        <f t="shared" si="1"/>
        <v>0</v>
      </c>
      <c r="J36" s="4"/>
      <c r="K36" s="4"/>
      <c r="L36" s="4">
        <f t="shared" si="2"/>
        <v>0</v>
      </c>
      <c r="M36" s="4"/>
      <c r="N36" s="4"/>
      <c r="O36" s="4">
        <f t="shared" si="3"/>
        <v>0</v>
      </c>
      <c r="P36" s="4"/>
      <c r="Q36" s="4"/>
      <c r="R36" s="4">
        <f t="shared" si="4"/>
        <v>0</v>
      </c>
      <c r="S36" s="4">
        <f t="shared" si="5"/>
        <v>0</v>
      </c>
      <c r="T36" s="4">
        <f t="shared" si="6"/>
        <v>0</v>
      </c>
      <c r="U36" s="4" t="e">
        <f>#REF!-O36</f>
        <v>#REF!</v>
      </c>
      <c r="V36" s="4" t="e">
        <f>#REF!-P36</f>
        <v>#REF!</v>
      </c>
      <c r="W36" s="4" t="e">
        <f>#REF!-Q36</f>
        <v>#REF!</v>
      </c>
      <c r="X36" s="4" t="e">
        <f>#REF!-C36</f>
        <v>#REF!</v>
      </c>
      <c r="Y36" s="4" t="e">
        <f>#REF!-D36</f>
        <v>#REF!</v>
      </c>
      <c r="Z36" s="4" t="e">
        <f>#REF!-E36</f>
        <v>#REF!</v>
      </c>
    </row>
    <row r="37" spans="1:27" ht="33" customHeight="1">
      <c r="A37" s="5"/>
      <c r="B37" s="2" t="s">
        <v>32</v>
      </c>
      <c r="C37" s="9">
        <f t="shared" si="11"/>
        <v>809.13900000000058</v>
      </c>
      <c r="D37" s="9">
        <f>D6+D8-D17</f>
        <v>3.0000000006111804E-3</v>
      </c>
      <c r="E37" s="9">
        <f>E6+E8-E17</f>
        <v>809.13599999999997</v>
      </c>
      <c r="F37" s="9">
        <f t="shared" si="0"/>
        <v>809.13599999999997</v>
      </c>
      <c r="G37" s="9">
        <f>G6+G8-G17</f>
        <v>0</v>
      </c>
      <c r="H37" s="9">
        <f>H6+H8-H17</f>
        <v>809.13599999999997</v>
      </c>
      <c r="I37" s="9">
        <f t="shared" si="1"/>
        <v>659.09999999999991</v>
      </c>
      <c r="J37" s="9">
        <f>J6+J8-J17</f>
        <v>0</v>
      </c>
      <c r="K37" s="9">
        <f>K6+K8-K17</f>
        <v>659.09999999999991</v>
      </c>
      <c r="L37" s="9">
        <f t="shared" si="2"/>
        <v>5009.5679999999993</v>
      </c>
      <c r="M37" s="9">
        <f>M6+M8-M17</f>
        <v>3411.5369999999994</v>
      </c>
      <c r="N37" s="9">
        <f>N6+N8-N17</f>
        <v>1598.0310000000002</v>
      </c>
      <c r="O37" s="9">
        <f t="shared" si="3"/>
        <v>904.13599999999997</v>
      </c>
      <c r="P37" s="9">
        <f>P6+P8-P17</f>
        <v>0</v>
      </c>
      <c r="Q37" s="9">
        <f>Q6+Q8-Q17</f>
        <v>904.13599999999997</v>
      </c>
      <c r="R37" s="9">
        <f t="shared" si="4"/>
        <v>245.03600000000006</v>
      </c>
      <c r="S37" s="9">
        <f t="shared" si="5"/>
        <v>0</v>
      </c>
      <c r="T37" s="9">
        <f t="shared" si="6"/>
        <v>245.03600000000006</v>
      </c>
      <c r="U37" s="9" t="e">
        <f>#REF!-O37</f>
        <v>#REF!</v>
      </c>
      <c r="V37" s="9" t="e">
        <f>#REF!-P37</f>
        <v>#REF!</v>
      </c>
      <c r="W37" s="9" t="e">
        <f>#REF!-Q37</f>
        <v>#REF!</v>
      </c>
      <c r="X37" s="9" t="e">
        <f>#REF!-C37</f>
        <v>#REF!</v>
      </c>
      <c r="Y37" s="9" t="e">
        <f>#REF!-D37</f>
        <v>#REF!</v>
      </c>
      <c r="Z37" s="9" t="e">
        <f>#REF!-E37</f>
        <v>#REF!</v>
      </c>
    </row>
    <row r="38" spans="1:27">
      <c r="A38" s="5"/>
      <c r="B38" s="20"/>
    </row>
    <row r="39" spans="1:27">
      <c r="A39" s="5"/>
      <c r="B39" s="38"/>
      <c r="D39" s="39"/>
      <c r="S39" s="39"/>
    </row>
    <row r="40" spans="1:27">
      <c r="A40" s="5"/>
      <c r="B40" s="38"/>
      <c r="D40" s="39"/>
    </row>
    <row r="41" spans="1:27">
      <c r="A41" s="5"/>
      <c r="B41" s="38"/>
      <c r="C41" s="39"/>
    </row>
    <row r="42" spans="1:27">
      <c r="A42" s="5"/>
      <c r="B42" s="20"/>
      <c r="C42" s="40"/>
    </row>
    <row r="43" spans="1:27">
      <c r="A43" s="5"/>
      <c r="B43" s="20"/>
    </row>
    <row r="44" spans="1:27">
      <c r="A44" s="5"/>
      <c r="B44" s="20"/>
    </row>
    <row r="45" spans="1:27">
      <c r="A45" s="5"/>
      <c r="B45" s="20"/>
    </row>
    <row r="46" spans="1:27">
      <c r="A46" s="5"/>
      <c r="B46" s="20"/>
    </row>
    <row r="47" spans="1:27">
      <c r="A47" s="5"/>
      <c r="B47" s="20"/>
    </row>
    <row r="48" spans="1:27">
      <c r="A48" s="5"/>
      <c r="B48" s="20"/>
    </row>
    <row r="49" spans="1:2">
      <c r="A49" s="5"/>
      <c r="B49" s="20"/>
    </row>
    <row r="50" spans="1:2">
      <c r="A50" s="5"/>
      <c r="B50" s="20"/>
    </row>
    <row r="51" spans="1:2">
      <c r="A51" s="5"/>
      <c r="B51" s="20"/>
    </row>
    <row r="52" spans="1:2">
      <c r="A52" s="5"/>
      <c r="B52" s="20"/>
    </row>
    <row r="53" spans="1:2">
      <c r="A53" s="5"/>
      <c r="B53" s="20"/>
    </row>
    <row r="54" spans="1:2">
      <c r="A54" s="5"/>
      <c r="B54" s="20"/>
    </row>
    <row r="55" spans="1:2">
      <c r="A55" s="5"/>
      <c r="B55" s="20"/>
    </row>
    <row r="56" spans="1:2">
      <c r="A56" s="5"/>
      <c r="B56" s="20"/>
    </row>
    <row r="57" spans="1:2">
      <c r="A57" s="5"/>
      <c r="B57" s="20"/>
    </row>
    <row r="58" spans="1:2">
      <c r="A58" s="5"/>
      <c r="B58" s="20"/>
    </row>
    <row r="59" spans="1:2">
      <c r="A59" s="5"/>
      <c r="B59" s="20"/>
    </row>
    <row r="60" spans="1:2">
      <c r="A60" s="5"/>
      <c r="B60" s="20"/>
    </row>
    <row r="61" spans="1:2">
      <c r="A61" s="5"/>
      <c r="B61" s="20"/>
    </row>
    <row r="62" spans="1:2">
      <c r="A62" s="5"/>
      <c r="B62" s="20"/>
    </row>
    <row r="63" spans="1:2">
      <c r="A63" s="5"/>
      <c r="B63" s="20"/>
    </row>
    <row r="64" spans="1:2">
      <c r="A64" s="5"/>
      <c r="B64" s="20"/>
    </row>
    <row r="65" spans="1:2">
      <c r="A65" s="5"/>
      <c r="B65" s="20"/>
    </row>
    <row r="66" spans="1:2">
      <c r="A66" s="5"/>
      <c r="B66" s="20"/>
    </row>
    <row r="67" spans="1:2">
      <c r="A67" s="5"/>
      <c r="B67" s="20"/>
    </row>
    <row r="68" spans="1:2">
      <c r="A68" s="5"/>
      <c r="B68" s="20"/>
    </row>
    <row r="69" spans="1:2">
      <c r="A69" s="5"/>
      <c r="B69" s="20"/>
    </row>
    <row r="70" spans="1:2">
      <c r="A70" s="5"/>
      <c r="B70" s="20"/>
    </row>
    <row r="71" spans="1:2">
      <c r="A71" s="5"/>
      <c r="B71" s="20"/>
    </row>
    <row r="72" spans="1:2">
      <c r="A72" s="5"/>
      <c r="B72" s="20"/>
    </row>
    <row r="73" spans="1:2">
      <c r="A73" s="5"/>
      <c r="B73" s="20"/>
    </row>
    <row r="74" spans="1:2">
      <c r="A74" s="5"/>
      <c r="B74" s="20"/>
    </row>
    <row r="75" spans="1:2">
      <c r="A75" s="5"/>
      <c r="B75" s="20"/>
    </row>
    <row r="76" spans="1:2">
      <c r="A76" s="5"/>
      <c r="B76" s="20"/>
    </row>
    <row r="77" spans="1:2">
      <c r="A77" s="5"/>
      <c r="B77" s="20"/>
    </row>
    <row r="78" spans="1:2">
      <c r="A78" s="5"/>
      <c r="B78" s="20"/>
    </row>
    <row r="79" spans="1:2">
      <c r="A79" s="5"/>
      <c r="B79" s="20"/>
    </row>
    <row r="80" spans="1:2">
      <c r="A80" s="5"/>
      <c r="B80" s="20"/>
    </row>
    <row r="81" spans="1:2">
      <c r="A81" s="5"/>
      <c r="B81" s="20"/>
    </row>
    <row r="82" spans="1:2">
      <c r="A82" s="5"/>
      <c r="B82" s="20"/>
    </row>
    <row r="83" spans="1:2">
      <c r="A83" s="5"/>
      <c r="B83" s="20"/>
    </row>
    <row r="84" spans="1:2">
      <c r="A84" s="5"/>
      <c r="B84" s="20"/>
    </row>
    <row r="85" spans="1:2">
      <c r="A85" s="5"/>
      <c r="B85" s="20"/>
    </row>
    <row r="86" spans="1:2">
      <c r="A86" s="5"/>
      <c r="B86" s="20"/>
    </row>
    <row r="87" spans="1:2">
      <c r="A87" s="5"/>
      <c r="B87" s="20"/>
    </row>
    <row r="88" spans="1:2">
      <c r="A88" s="5"/>
      <c r="B88" s="20"/>
    </row>
    <row r="89" spans="1:2">
      <c r="A89" s="5"/>
      <c r="B89" s="20"/>
    </row>
    <row r="90" spans="1:2">
      <c r="A90" s="5"/>
      <c r="B90" s="20"/>
    </row>
    <row r="91" spans="1:2">
      <c r="A91" s="5"/>
      <c r="B91" s="20"/>
    </row>
    <row r="92" spans="1:2">
      <c r="A92" s="5"/>
      <c r="B92" s="20"/>
    </row>
    <row r="93" spans="1:2">
      <c r="A93" s="5"/>
      <c r="B93" s="20"/>
    </row>
    <row r="94" spans="1:2">
      <c r="A94" s="5"/>
      <c r="B94" s="20"/>
    </row>
    <row r="95" spans="1:2">
      <c r="A95" s="5"/>
      <c r="B95" s="20"/>
    </row>
    <row r="96" spans="1:2">
      <c r="A96" s="5"/>
      <c r="B96" s="20"/>
    </row>
    <row r="97" spans="1:2">
      <c r="A97" s="5"/>
      <c r="B97" s="20"/>
    </row>
    <row r="98" spans="1:2">
      <c r="A98" s="5"/>
      <c r="B98" s="20"/>
    </row>
    <row r="99" spans="1:2">
      <c r="A99" s="5"/>
      <c r="B99" s="20"/>
    </row>
    <row r="100" spans="1:2">
      <c r="A100" s="5"/>
      <c r="B100" s="20"/>
    </row>
    <row r="101" spans="1:2">
      <c r="A101" s="5"/>
      <c r="B101" s="20"/>
    </row>
    <row r="102" spans="1:2">
      <c r="A102" s="5"/>
      <c r="B102" s="20"/>
    </row>
    <row r="103" spans="1:2">
      <c r="A103" s="5"/>
      <c r="B103" s="20"/>
    </row>
    <row r="104" spans="1:2">
      <c r="A104" s="5"/>
      <c r="B104" s="20"/>
    </row>
    <row r="105" spans="1:2">
      <c r="A105" s="5"/>
      <c r="B105" s="20"/>
    </row>
    <row r="106" spans="1:2">
      <c r="A106" s="5"/>
      <c r="B106" s="20"/>
    </row>
    <row r="107" spans="1:2">
      <c r="A107" s="5"/>
      <c r="B107" s="20"/>
    </row>
    <row r="108" spans="1:2">
      <c r="A108" s="5"/>
      <c r="B108" s="20"/>
    </row>
    <row r="109" spans="1:2">
      <c r="A109" s="5"/>
      <c r="B109" s="20"/>
    </row>
    <row r="110" spans="1:2">
      <c r="A110" s="5"/>
      <c r="B110" s="20"/>
    </row>
    <row r="111" spans="1:2">
      <c r="A111" s="5"/>
      <c r="B111" s="20"/>
    </row>
    <row r="112" spans="1:2">
      <c r="A112" s="5"/>
      <c r="B112" s="20"/>
    </row>
    <row r="113" spans="1:2">
      <c r="A113" s="5"/>
      <c r="B113" s="20"/>
    </row>
    <row r="114" spans="1:2">
      <c r="A114" s="5"/>
      <c r="B114" s="20"/>
    </row>
    <row r="115" spans="1:2">
      <c r="A115" s="5"/>
      <c r="B115" s="20"/>
    </row>
    <row r="116" spans="1:2">
      <c r="A116" s="5"/>
      <c r="B116" s="20"/>
    </row>
    <row r="117" spans="1:2">
      <c r="A117" s="5"/>
      <c r="B117" s="20"/>
    </row>
    <row r="118" spans="1:2">
      <c r="A118" s="5"/>
      <c r="B118" s="20"/>
    </row>
    <row r="119" spans="1:2">
      <c r="A119" s="5"/>
      <c r="B119" s="20"/>
    </row>
    <row r="120" spans="1:2">
      <c r="A120" s="5"/>
      <c r="B120" s="20"/>
    </row>
    <row r="121" spans="1:2">
      <c r="A121" s="5"/>
      <c r="B121" s="20"/>
    </row>
    <row r="122" spans="1:2">
      <c r="A122" s="5"/>
      <c r="B122" s="20"/>
    </row>
    <row r="123" spans="1:2">
      <c r="A123" s="5"/>
      <c r="B123" s="20"/>
    </row>
    <row r="124" spans="1:2">
      <c r="A124" s="5"/>
      <c r="B124" s="20"/>
    </row>
    <row r="125" spans="1:2">
      <c r="A125" s="5"/>
      <c r="B125" s="20"/>
    </row>
    <row r="126" spans="1:2">
      <c r="A126" s="5"/>
      <c r="B126" s="20"/>
    </row>
    <row r="127" spans="1:2">
      <c r="A127" s="5"/>
      <c r="B127" s="20"/>
    </row>
    <row r="128" spans="1:2">
      <c r="A128" s="5"/>
      <c r="B128" s="20"/>
    </row>
    <row r="129" spans="1:2">
      <c r="A129" s="5"/>
      <c r="B129" s="20"/>
    </row>
    <row r="130" spans="1:2">
      <c r="A130" s="5"/>
      <c r="B130" s="20"/>
    </row>
    <row r="131" spans="1:2">
      <c r="A131" s="5"/>
      <c r="B131" s="20"/>
    </row>
    <row r="132" spans="1:2">
      <c r="A132" s="5"/>
      <c r="B132" s="20"/>
    </row>
    <row r="133" spans="1:2">
      <c r="A133" s="5"/>
      <c r="B133" s="20"/>
    </row>
    <row r="134" spans="1:2">
      <c r="A134" s="5"/>
      <c r="B134" s="20"/>
    </row>
    <row r="135" spans="1:2">
      <c r="A135" s="5"/>
      <c r="B135" s="20"/>
    </row>
    <row r="136" spans="1:2">
      <c r="A136" s="5"/>
      <c r="B136" s="20"/>
    </row>
    <row r="137" spans="1:2">
      <c r="A137" s="5"/>
      <c r="B137" s="20"/>
    </row>
    <row r="138" spans="1:2">
      <c r="A138" s="5"/>
      <c r="B138" s="20"/>
    </row>
    <row r="139" spans="1:2">
      <c r="A139" s="5"/>
      <c r="B139" s="20"/>
    </row>
    <row r="140" spans="1:2">
      <c r="A140" s="5"/>
      <c r="B140" s="20"/>
    </row>
    <row r="141" spans="1:2">
      <c r="A141" s="5"/>
      <c r="B141" s="20"/>
    </row>
    <row r="142" spans="1:2">
      <c r="A142" s="5"/>
      <c r="B142" s="20"/>
    </row>
    <row r="143" spans="1:2">
      <c r="A143" s="5"/>
      <c r="B143" s="20"/>
    </row>
    <row r="144" spans="1:2">
      <c r="A144" s="5"/>
      <c r="B144" s="20"/>
    </row>
    <row r="145" spans="1:2">
      <c r="A145" s="5"/>
      <c r="B145" s="20"/>
    </row>
    <row r="146" spans="1:2">
      <c r="A146" s="5"/>
      <c r="B146" s="20"/>
    </row>
    <row r="147" spans="1:2">
      <c r="A147" s="5"/>
      <c r="B147" s="20"/>
    </row>
    <row r="148" spans="1:2">
      <c r="A148" s="5"/>
      <c r="B148" s="20"/>
    </row>
    <row r="149" spans="1:2">
      <c r="A149" s="5"/>
      <c r="B149" s="20"/>
    </row>
    <row r="150" spans="1:2">
      <c r="A150" s="5"/>
      <c r="B150" s="20"/>
    </row>
    <row r="151" spans="1:2">
      <c r="A151" s="5"/>
      <c r="B151" s="20"/>
    </row>
    <row r="152" spans="1:2">
      <c r="A152" s="5"/>
      <c r="B152" s="20"/>
    </row>
    <row r="153" spans="1:2">
      <c r="A153" s="5"/>
      <c r="B153" s="20"/>
    </row>
    <row r="154" spans="1:2">
      <c r="A154" s="5"/>
      <c r="B154" s="20"/>
    </row>
    <row r="155" spans="1:2">
      <c r="A155" s="5"/>
      <c r="B155" s="20"/>
    </row>
    <row r="156" spans="1:2">
      <c r="A156" s="5"/>
      <c r="B156" s="20"/>
    </row>
    <row r="157" spans="1:2">
      <c r="A157" s="5"/>
      <c r="B157" s="20"/>
    </row>
    <row r="158" spans="1:2">
      <c r="A158" s="5"/>
      <c r="B158" s="20"/>
    </row>
    <row r="159" spans="1:2">
      <c r="A159" s="5"/>
      <c r="B159" s="20"/>
    </row>
    <row r="160" spans="1:2">
      <c r="A160" s="5"/>
      <c r="B160" s="20"/>
    </row>
    <row r="161" spans="1:2">
      <c r="A161" s="5"/>
      <c r="B161" s="20"/>
    </row>
    <row r="162" spans="1:2">
      <c r="A162" s="5"/>
      <c r="B162" s="20"/>
    </row>
    <row r="163" spans="1:2">
      <c r="A163" s="5"/>
      <c r="B163" s="20"/>
    </row>
    <row r="164" spans="1:2">
      <c r="A164" s="5"/>
      <c r="B164" s="20"/>
    </row>
    <row r="165" spans="1:2">
      <c r="A165" s="5"/>
      <c r="B165" s="20"/>
    </row>
    <row r="166" spans="1:2">
      <c r="A166" s="5"/>
      <c r="B166" s="20"/>
    </row>
    <row r="167" spans="1:2">
      <c r="A167" s="5"/>
      <c r="B167" s="20"/>
    </row>
    <row r="168" spans="1:2">
      <c r="A168" s="5"/>
      <c r="B168" s="20"/>
    </row>
    <row r="169" spans="1:2">
      <c r="A169" s="5"/>
      <c r="B169" s="20"/>
    </row>
    <row r="170" spans="1:2">
      <c r="A170" s="5"/>
      <c r="B170" s="20"/>
    </row>
    <row r="171" spans="1:2">
      <c r="A171" s="5"/>
      <c r="B171" s="20"/>
    </row>
    <row r="172" spans="1:2">
      <c r="A172" s="5"/>
      <c r="B172" s="20"/>
    </row>
    <row r="173" spans="1:2">
      <c r="A173" s="5"/>
      <c r="B173" s="20"/>
    </row>
    <row r="174" spans="1:2">
      <c r="A174" s="5"/>
      <c r="B174" s="20"/>
    </row>
    <row r="175" spans="1:2">
      <c r="A175" s="5"/>
      <c r="B175" s="20"/>
    </row>
    <row r="176" spans="1:2">
      <c r="A176" s="5"/>
      <c r="B176" s="20"/>
    </row>
    <row r="177" spans="1:2">
      <c r="A177" s="5"/>
      <c r="B177" s="20"/>
    </row>
    <row r="178" spans="1:2">
      <c r="A178" s="5"/>
      <c r="B178" s="20"/>
    </row>
    <row r="179" spans="1:2">
      <c r="A179" s="5"/>
      <c r="B179" s="20"/>
    </row>
    <row r="180" spans="1:2">
      <c r="A180" s="5"/>
      <c r="B180" s="20"/>
    </row>
    <row r="181" spans="1:2">
      <c r="A181" s="5"/>
      <c r="B181" s="20"/>
    </row>
    <row r="182" spans="1:2">
      <c r="A182" s="5"/>
      <c r="B182" s="20"/>
    </row>
    <row r="183" spans="1:2">
      <c r="A183" s="5"/>
      <c r="B183" s="20"/>
    </row>
    <row r="184" spans="1:2">
      <c r="A184" s="5"/>
      <c r="B184" s="20"/>
    </row>
    <row r="185" spans="1:2">
      <c r="A185" s="5"/>
      <c r="B185" s="20"/>
    </row>
    <row r="186" spans="1:2">
      <c r="A186" s="5"/>
      <c r="B186" s="20"/>
    </row>
    <row r="187" spans="1:2">
      <c r="A187" s="5"/>
      <c r="B187" s="20"/>
    </row>
    <row r="188" spans="1:2">
      <c r="A188" s="5"/>
      <c r="B188" s="20"/>
    </row>
    <row r="189" spans="1:2">
      <c r="A189" s="5"/>
      <c r="B189" s="20"/>
    </row>
    <row r="190" spans="1:2">
      <c r="A190" s="5"/>
      <c r="B190" s="20"/>
    </row>
    <row r="191" spans="1:2">
      <c r="A191" s="5"/>
      <c r="B191" s="20"/>
    </row>
    <row r="192" spans="1:2">
      <c r="A192" s="5"/>
      <c r="B192" s="20"/>
    </row>
    <row r="193" spans="1:2">
      <c r="A193" s="5"/>
      <c r="B193" s="20"/>
    </row>
    <row r="194" spans="1:2">
      <c r="A194" s="5"/>
      <c r="B194" s="20"/>
    </row>
    <row r="195" spans="1:2">
      <c r="A195" s="5"/>
      <c r="B195" s="20"/>
    </row>
    <row r="196" spans="1:2">
      <c r="A196" s="5"/>
      <c r="B196" s="20"/>
    </row>
    <row r="197" spans="1:2">
      <c r="A197" s="5"/>
      <c r="B197" s="20"/>
    </row>
    <row r="198" spans="1:2">
      <c r="A198" s="5"/>
      <c r="B198" s="20"/>
    </row>
    <row r="199" spans="1:2">
      <c r="A199" s="5"/>
      <c r="B199" s="20"/>
    </row>
    <row r="200" spans="1:2">
      <c r="A200" s="5"/>
      <c r="B200" s="20"/>
    </row>
    <row r="201" spans="1:2">
      <c r="A201" s="5"/>
      <c r="B201" s="20"/>
    </row>
    <row r="202" spans="1:2">
      <c r="A202" s="5"/>
      <c r="B202" s="20"/>
    </row>
    <row r="203" spans="1:2">
      <c r="A203" s="5"/>
      <c r="B203" s="20"/>
    </row>
    <row r="204" spans="1:2">
      <c r="A204" s="5"/>
      <c r="B204" s="20"/>
    </row>
    <row r="205" spans="1:2">
      <c r="A205" s="5"/>
      <c r="B205" s="20"/>
    </row>
    <row r="206" spans="1:2">
      <c r="A206" s="5"/>
      <c r="B206" s="20"/>
    </row>
    <row r="207" spans="1:2">
      <c r="A207" s="5"/>
      <c r="B207" s="20"/>
    </row>
    <row r="208" spans="1:2">
      <c r="A208" s="5"/>
      <c r="B208" s="20"/>
    </row>
    <row r="209" spans="1:2">
      <c r="A209" s="5"/>
      <c r="B209" s="20"/>
    </row>
    <row r="210" spans="1:2">
      <c r="A210" s="5"/>
      <c r="B210" s="20"/>
    </row>
    <row r="211" spans="1:2">
      <c r="A211" s="5"/>
      <c r="B211" s="20"/>
    </row>
    <row r="212" spans="1:2">
      <c r="A212" s="5"/>
      <c r="B212" s="20"/>
    </row>
    <row r="213" spans="1:2">
      <c r="A213" s="5"/>
      <c r="B213" s="20"/>
    </row>
    <row r="214" spans="1:2">
      <c r="A214" s="5"/>
      <c r="B214" s="20"/>
    </row>
    <row r="215" spans="1:2">
      <c r="A215" s="5"/>
      <c r="B215" s="20"/>
    </row>
    <row r="216" spans="1:2">
      <c r="A216" s="5"/>
      <c r="B216" s="20"/>
    </row>
    <row r="217" spans="1:2">
      <c r="A217" s="5"/>
      <c r="B217" s="20"/>
    </row>
    <row r="218" spans="1:2">
      <c r="A218" s="5"/>
      <c r="B218" s="20"/>
    </row>
    <row r="219" spans="1:2">
      <c r="A219" s="5"/>
      <c r="B219" s="20"/>
    </row>
    <row r="220" spans="1:2">
      <c r="A220" s="5"/>
      <c r="B220" s="20"/>
    </row>
    <row r="221" spans="1:2">
      <c r="A221" s="5"/>
      <c r="B221" s="20"/>
    </row>
    <row r="222" spans="1:2">
      <c r="A222" s="5"/>
      <c r="B222" s="20"/>
    </row>
    <row r="223" spans="1:2">
      <c r="A223" s="5"/>
      <c r="B223" s="20"/>
    </row>
    <row r="224" spans="1:2">
      <c r="A224" s="5"/>
      <c r="B224" s="20"/>
    </row>
    <row r="225" spans="1:2">
      <c r="A225" s="5"/>
      <c r="B225" s="20"/>
    </row>
    <row r="226" spans="1:2">
      <c r="A226" s="5"/>
      <c r="B226" s="20"/>
    </row>
    <row r="227" spans="1:2">
      <c r="A227" s="5"/>
      <c r="B227" s="20"/>
    </row>
    <row r="228" spans="1:2">
      <c r="A228" s="5"/>
      <c r="B228" s="20"/>
    </row>
    <row r="229" spans="1:2">
      <c r="A229" s="5"/>
      <c r="B229" s="20"/>
    </row>
    <row r="230" spans="1:2">
      <c r="A230" s="5"/>
      <c r="B230" s="20"/>
    </row>
    <row r="231" spans="1:2">
      <c r="A231" s="5"/>
      <c r="B231" s="20"/>
    </row>
    <row r="232" spans="1:2">
      <c r="A232" s="5"/>
      <c r="B232" s="20"/>
    </row>
    <row r="233" spans="1:2">
      <c r="A233" s="5"/>
      <c r="B233" s="20"/>
    </row>
    <row r="234" spans="1:2">
      <c r="A234" s="5"/>
      <c r="B234" s="20"/>
    </row>
    <row r="235" spans="1:2">
      <c r="A235" s="5"/>
      <c r="B235" s="20"/>
    </row>
    <row r="236" spans="1:2">
      <c r="A236" s="5"/>
      <c r="B236" s="20"/>
    </row>
    <row r="237" spans="1:2">
      <c r="A237" s="5"/>
      <c r="B237" s="20"/>
    </row>
    <row r="238" spans="1:2">
      <c r="A238" s="5"/>
      <c r="B238" s="20"/>
    </row>
    <row r="239" spans="1:2">
      <c r="A239" s="5"/>
      <c r="B239" s="20"/>
    </row>
    <row r="240" spans="1:2">
      <c r="A240" s="5"/>
      <c r="B240" s="20"/>
    </row>
    <row r="241" spans="1:2">
      <c r="A241" s="5"/>
      <c r="B241" s="20"/>
    </row>
    <row r="242" spans="1:2">
      <c r="A242" s="5"/>
      <c r="B242" s="20"/>
    </row>
    <row r="243" spans="1:2">
      <c r="A243" s="5"/>
      <c r="B243" s="20"/>
    </row>
    <row r="244" spans="1:2">
      <c r="A244" s="5"/>
      <c r="B244" s="20"/>
    </row>
    <row r="245" spans="1:2">
      <c r="A245" s="5"/>
      <c r="B245" s="20"/>
    </row>
    <row r="246" spans="1:2">
      <c r="A246" s="5"/>
      <c r="B246" s="20"/>
    </row>
    <row r="247" spans="1:2">
      <c r="A247" s="5"/>
      <c r="B247" s="20"/>
    </row>
    <row r="248" spans="1:2">
      <c r="A248" s="5"/>
      <c r="B248" s="20"/>
    </row>
    <row r="249" spans="1:2">
      <c r="A249" s="5"/>
      <c r="B249" s="20"/>
    </row>
    <row r="250" spans="1:2">
      <c r="A250" s="5"/>
      <c r="B250" s="20"/>
    </row>
    <row r="251" spans="1:2">
      <c r="A251" s="5"/>
      <c r="B251" s="20"/>
    </row>
    <row r="252" spans="1:2">
      <c r="A252" s="5"/>
      <c r="B252" s="20"/>
    </row>
    <row r="253" spans="1:2">
      <c r="A253" s="5"/>
      <c r="B253" s="20"/>
    </row>
    <row r="254" spans="1:2">
      <c r="A254" s="5"/>
      <c r="B254" s="20"/>
    </row>
    <row r="255" spans="1:2">
      <c r="A255" s="5"/>
      <c r="B255" s="20"/>
    </row>
    <row r="256" spans="1:2">
      <c r="A256" s="5"/>
      <c r="B256" s="20"/>
    </row>
    <row r="257" spans="1:2">
      <c r="A257" s="5"/>
      <c r="B257" s="20"/>
    </row>
    <row r="258" spans="1:2">
      <c r="A258" s="5"/>
      <c r="B258" s="20"/>
    </row>
    <row r="259" spans="1:2">
      <c r="A259" s="5"/>
      <c r="B259" s="20"/>
    </row>
    <row r="260" spans="1:2">
      <c r="A260" s="5"/>
      <c r="B260" s="20"/>
    </row>
    <row r="261" spans="1:2">
      <c r="A261" s="5"/>
      <c r="B261" s="20"/>
    </row>
    <row r="262" spans="1:2">
      <c r="A262" s="5"/>
      <c r="B262" s="20"/>
    </row>
    <row r="263" spans="1:2">
      <c r="A263" s="5"/>
      <c r="B263" s="20"/>
    </row>
    <row r="264" spans="1:2">
      <c r="A264" s="5"/>
      <c r="B264" s="20"/>
    </row>
    <row r="265" spans="1:2">
      <c r="A265" s="5"/>
      <c r="B265" s="20"/>
    </row>
    <row r="266" spans="1:2">
      <c r="A266" s="5"/>
      <c r="B266" s="20"/>
    </row>
    <row r="267" spans="1:2">
      <c r="A267" s="5"/>
      <c r="B267" s="20"/>
    </row>
    <row r="268" spans="1:2">
      <c r="A268" s="5"/>
      <c r="B268" s="20"/>
    </row>
    <row r="269" spans="1:2">
      <c r="A269" s="5"/>
      <c r="B269" s="20"/>
    </row>
    <row r="270" spans="1:2">
      <c r="A270" s="5"/>
      <c r="B270" s="20"/>
    </row>
    <row r="271" spans="1:2">
      <c r="A271" s="5"/>
      <c r="B271" s="20"/>
    </row>
    <row r="272" spans="1:2">
      <c r="A272" s="5"/>
      <c r="B272" s="20"/>
    </row>
    <row r="273" spans="1:2">
      <c r="A273" s="5"/>
      <c r="B273" s="20"/>
    </row>
    <row r="274" spans="1:2">
      <c r="A274" s="5"/>
      <c r="B274" s="20"/>
    </row>
    <row r="275" spans="1:2">
      <c r="A275" s="5"/>
      <c r="B275" s="20"/>
    </row>
    <row r="276" spans="1:2">
      <c r="A276" s="5"/>
      <c r="B276" s="20"/>
    </row>
    <row r="277" spans="1:2">
      <c r="A277" s="5"/>
      <c r="B277" s="20"/>
    </row>
    <row r="278" spans="1:2">
      <c r="A278" s="5"/>
      <c r="B278" s="20"/>
    </row>
    <row r="279" spans="1:2">
      <c r="A279" s="5"/>
      <c r="B279" s="20"/>
    </row>
    <row r="280" spans="1:2">
      <c r="A280" s="5"/>
      <c r="B280" s="20"/>
    </row>
    <row r="281" spans="1:2">
      <c r="A281" s="5"/>
      <c r="B281" s="20"/>
    </row>
    <row r="282" spans="1:2">
      <c r="A282" s="5"/>
      <c r="B282" s="20"/>
    </row>
    <row r="283" spans="1:2">
      <c r="A283" s="5"/>
      <c r="B283" s="20"/>
    </row>
    <row r="284" spans="1:2">
      <c r="A284" s="5"/>
      <c r="B284" s="20"/>
    </row>
    <row r="285" spans="1:2">
      <c r="A285" s="5"/>
      <c r="B285" s="20"/>
    </row>
    <row r="286" spans="1:2">
      <c r="A286" s="5"/>
      <c r="B286" s="20"/>
    </row>
    <row r="287" spans="1:2">
      <c r="A287" s="5"/>
      <c r="B287" s="20"/>
    </row>
    <row r="288" spans="1:2">
      <c r="A288" s="5"/>
      <c r="B288" s="20"/>
    </row>
    <row r="289" spans="1:2">
      <c r="A289" s="5"/>
      <c r="B289" s="20"/>
    </row>
    <row r="290" spans="1:2">
      <c r="A290" s="5"/>
      <c r="B290" s="20"/>
    </row>
    <row r="291" spans="1:2">
      <c r="A291" s="5"/>
      <c r="B291" s="20"/>
    </row>
    <row r="292" spans="1:2">
      <c r="A292" s="5"/>
      <c r="B292" s="20"/>
    </row>
    <row r="293" spans="1:2">
      <c r="A293" s="5"/>
      <c r="B293" s="20"/>
    </row>
    <row r="294" spans="1:2">
      <c r="A294" s="5"/>
      <c r="B294" s="20"/>
    </row>
    <row r="295" spans="1:2">
      <c r="A295" s="5"/>
      <c r="B295" s="20"/>
    </row>
    <row r="296" spans="1:2">
      <c r="A296" s="5"/>
      <c r="B296" s="20"/>
    </row>
    <row r="297" spans="1:2">
      <c r="A297" s="5"/>
      <c r="B297" s="20"/>
    </row>
    <row r="298" spans="1:2">
      <c r="A298" s="5"/>
      <c r="B298" s="20"/>
    </row>
    <row r="299" spans="1:2">
      <c r="A299" s="5"/>
      <c r="B299" s="20"/>
    </row>
    <row r="300" spans="1:2">
      <c r="A300" s="5"/>
      <c r="B300" s="20"/>
    </row>
    <row r="301" spans="1:2">
      <c r="A301" s="5"/>
      <c r="B301" s="20"/>
    </row>
    <row r="302" spans="1:2">
      <c r="A302" s="5"/>
      <c r="B302" s="20"/>
    </row>
    <row r="303" spans="1:2">
      <c r="A303" s="5"/>
      <c r="B303" s="20"/>
    </row>
    <row r="304" spans="1:2">
      <c r="A304" s="5"/>
      <c r="B304" s="20"/>
    </row>
    <row r="305" spans="1:2">
      <c r="A305" s="5"/>
      <c r="B305" s="20"/>
    </row>
    <row r="306" spans="1:2">
      <c r="A306" s="5"/>
      <c r="B306" s="20"/>
    </row>
    <row r="307" spans="1:2">
      <c r="A307" s="5"/>
      <c r="B307" s="20"/>
    </row>
    <row r="308" spans="1:2">
      <c r="A308" s="5"/>
      <c r="B308" s="20"/>
    </row>
    <row r="309" spans="1:2">
      <c r="A309" s="5"/>
      <c r="B309" s="20"/>
    </row>
    <row r="310" spans="1:2">
      <c r="A310" s="5"/>
      <c r="B310" s="20"/>
    </row>
    <row r="311" spans="1:2">
      <c r="A311" s="5"/>
      <c r="B311" s="20"/>
    </row>
    <row r="312" spans="1:2">
      <c r="A312" s="5"/>
      <c r="B312" s="20"/>
    </row>
    <row r="313" spans="1:2">
      <c r="A313" s="5"/>
      <c r="B313" s="20"/>
    </row>
    <row r="314" spans="1:2">
      <c r="A314" s="5"/>
      <c r="B314" s="20"/>
    </row>
    <row r="315" spans="1:2">
      <c r="A315" s="5"/>
      <c r="B315" s="20"/>
    </row>
    <row r="316" spans="1:2">
      <c r="A316" s="5"/>
      <c r="B316" s="20"/>
    </row>
    <row r="317" spans="1:2">
      <c r="A317" s="5"/>
      <c r="B317" s="20"/>
    </row>
    <row r="318" spans="1:2">
      <c r="A318" s="5"/>
      <c r="B318" s="20"/>
    </row>
    <row r="319" spans="1:2">
      <c r="A319" s="5"/>
      <c r="B319" s="20"/>
    </row>
    <row r="320" spans="1:2">
      <c r="A320" s="5"/>
      <c r="B320" s="20"/>
    </row>
    <row r="321" spans="1:2">
      <c r="A321" s="5"/>
      <c r="B321" s="20"/>
    </row>
    <row r="322" spans="1:2">
      <c r="A322" s="5"/>
      <c r="B322" s="20"/>
    </row>
    <row r="323" spans="1:2">
      <c r="A323" s="5"/>
      <c r="B323" s="20"/>
    </row>
    <row r="324" spans="1:2">
      <c r="A324" s="5"/>
      <c r="B324" s="20"/>
    </row>
    <row r="325" spans="1:2">
      <c r="A325" s="5"/>
      <c r="B325" s="20"/>
    </row>
    <row r="326" spans="1:2">
      <c r="A326" s="5"/>
      <c r="B326" s="20"/>
    </row>
    <row r="327" spans="1:2">
      <c r="A327" s="5"/>
      <c r="B327" s="20"/>
    </row>
    <row r="328" spans="1:2">
      <c r="A328" s="5"/>
      <c r="B328" s="20"/>
    </row>
    <row r="329" spans="1:2">
      <c r="A329" s="5"/>
      <c r="B329" s="20"/>
    </row>
    <row r="330" spans="1:2">
      <c r="A330" s="5"/>
      <c r="B330" s="20"/>
    </row>
    <row r="331" spans="1:2">
      <c r="A331" s="5"/>
      <c r="B331" s="20"/>
    </row>
    <row r="332" spans="1:2">
      <c r="A332" s="5"/>
      <c r="B332" s="20"/>
    </row>
    <row r="333" spans="1:2">
      <c r="A333" s="5"/>
      <c r="B333" s="20"/>
    </row>
    <row r="334" spans="1:2">
      <c r="A334" s="5"/>
      <c r="B334" s="20"/>
    </row>
    <row r="335" spans="1:2">
      <c r="A335" s="5"/>
      <c r="B335" s="20"/>
    </row>
    <row r="336" spans="1:2">
      <c r="A336" s="5"/>
      <c r="B336" s="20"/>
    </row>
    <row r="337" spans="1:2">
      <c r="A337" s="5"/>
      <c r="B337" s="20"/>
    </row>
    <row r="338" spans="1:2">
      <c r="A338" s="5"/>
      <c r="B338" s="20"/>
    </row>
    <row r="339" spans="1:2">
      <c r="A339" s="5"/>
      <c r="B339" s="20"/>
    </row>
    <row r="340" spans="1:2">
      <c r="A340" s="5"/>
      <c r="B340" s="20"/>
    </row>
    <row r="341" spans="1:2">
      <c r="A341" s="5"/>
      <c r="B341" s="20"/>
    </row>
    <row r="342" spans="1:2">
      <c r="A342" s="5"/>
      <c r="B342" s="20"/>
    </row>
    <row r="343" spans="1:2">
      <c r="A343" s="5"/>
      <c r="B343" s="20"/>
    </row>
    <row r="344" spans="1:2">
      <c r="A344" s="5"/>
      <c r="B344" s="20"/>
    </row>
    <row r="345" spans="1:2">
      <c r="A345" s="5"/>
      <c r="B345" s="20"/>
    </row>
    <row r="346" spans="1:2">
      <c r="A346" s="5"/>
      <c r="B346" s="20"/>
    </row>
    <row r="347" spans="1:2">
      <c r="A347" s="5"/>
      <c r="B347" s="20"/>
    </row>
    <row r="348" spans="1:2">
      <c r="A348" s="5"/>
      <c r="B348" s="20"/>
    </row>
    <row r="349" spans="1:2">
      <c r="A349" s="5"/>
      <c r="B349" s="20"/>
    </row>
    <row r="350" spans="1:2">
      <c r="A350" s="5"/>
      <c r="B350" s="20"/>
    </row>
    <row r="351" spans="1:2">
      <c r="A351" s="5"/>
      <c r="B351" s="20"/>
    </row>
    <row r="352" spans="1:2">
      <c r="A352" s="5"/>
      <c r="B352" s="20"/>
    </row>
    <row r="353" spans="1:2">
      <c r="A353" s="5"/>
      <c r="B353" s="20"/>
    </row>
    <row r="354" spans="1:2">
      <c r="A354" s="5"/>
      <c r="B354" s="20"/>
    </row>
    <row r="355" spans="1:2">
      <c r="A355" s="5"/>
      <c r="B355" s="20"/>
    </row>
    <row r="356" spans="1:2">
      <c r="A356" s="5"/>
      <c r="B356" s="20"/>
    </row>
    <row r="357" spans="1:2">
      <c r="A357" s="5"/>
      <c r="B357" s="20"/>
    </row>
    <row r="358" spans="1:2">
      <c r="A358" s="5"/>
      <c r="B358" s="20"/>
    </row>
    <row r="359" spans="1:2">
      <c r="A359" s="5"/>
      <c r="B359" s="20"/>
    </row>
    <row r="360" spans="1:2">
      <c r="A360" s="5"/>
      <c r="B360" s="20"/>
    </row>
    <row r="361" spans="1:2">
      <c r="A361" s="5"/>
      <c r="B361" s="20"/>
    </row>
    <row r="362" spans="1:2">
      <c r="A362" s="5"/>
      <c r="B362" s="20"/>
    </row>
    <row r="363" spans="1:2">
      <c r="A363" s="5"/>
      <c r="B363" s="20"/>
    </row>
    <row r="364" spans="1:2">
      <c r="A364" s="5"/>
      <c r="B364" s="20"/>
    </row>
    <row r="365" spans="1:2">
      <c r="A365" s="5"/>
      <c r="B365" s="20"/>
    </row>
    <row r="366" spans="1:2">
      <c r="A366" s="5"/>
      <c r="B366" s="20"/>
    </row>
    <row r="367" spans="1:2">
      <c r="A367" s="5"/>
      <c r="B367" s="20"/>
    </row>
    <row r="368" spans="1:2">
      <c r="A368" s="5"/>
      <c r="B368" s="20"/>
    </row>
    <row r="369" spans="1:2">
      <c r="A369" s="5"/>
      <c r="B369" s="20"/>
    </row>
    <row r="370" spans="1:2">
      <c r="A370" s="5"/>
      <c r="B370" s="20"/>
    </row>
    <row r="371" spans="1:2">
      <c r="A371" s="5"/>
      <c r="B371" s="20"/>
    </row>
    <row r="372" spans="1:2">
      <c r="A372" s="5"/>
      <c r="B372" s="20"/>
    </row>
    <row r="373" spans="1:2">
      <c r="A373" s="5"/>
      <c r="B373" s="20"/>
    </row>
    <row r="374" spans="1:2">
      <c r="A374" s="5"/>
      <c r="B374" s="20"/>
    </row>
    <row r="375" spans="1:2">
      <c r="A375" s="5"/>
      <c r="B375" s="20"/>
    </row>
    <row r="376" spans="1:2">
      <c r="A376" s="5"/>
      <c r="B376" s="20"/>
    </row>
    <row r="377" spans="1:2">
      <c r="A377" s="5"/>
      <c r="B377" s="20"/>
    </row>
    <row r="378" spans="1:2">
      <c r="A378" s="5"/>
      <c r="B378" s="20"/>
    </row>
    <row r="379" spans="1:2">
      <c r="A379" s="5"/>
      <c r="B379" s="20"/>
    </row>
    <row r="380" spans="1:2">
      <c r="A380" s="5"/>
      <c r="B380" s="20"/>
    </row>
    <row r="381" spans="1:2">
      <c r="A381" s="5"/>
      <c r="B381" s="20"/>
    </row>
    <row r="382" spans="1:2">
      <c r="A382" s="5"/>
      <c r="B382" s="20"/>
    </row>
    <row r="383" spans="1:2">
      <c r="A383" s="5"/>
      <c r="B383" s="20"/>
    </row>
    <row r="384" spans="1:2">
      <c r="A384" s="5"/>
      <c r="B384" s="20"/>
    </row>
    <row r="385" spans="1:2">
      <c r="A385" s="5"/>
      <c r="B385" s="20"/>
    </row>
    <row r="386" spans="1:2">
      <c r="A386" s="5"/>
      <c r="B386" s="20"/>
    </row>
    <row r="387" spans="1:2">
      <c r="A387" s="5"/>
      <c r="B387" s="20"/>
    </row>
    <row r="388" spans="1:2">
      <c r="A388" s="5"/>
      <c r="B388" s="20"/>
    </row>
    <row r="389" spans="1:2">
      <c r="A389" s="5"/>
      <c r="B389" s="20"/>
    </row>
    <row r="390" spans="1:2">
      <c r="A390" s="5"/>
      <c r="B390" s="20"/>
    </row>
    <row r="391" spans="1:2">
      <c r="A391" s="5"/>
      <c r="B391" s="20"/>
    </row>
    <row r="392" spans="1:2">
      <c r="A392" s="5"/>
      <c r="B392" s="20"/>
    </row>
    <row r="393" spans="1:2">
      <c r="A393" s="5"/>
      <c r="B393" s="20"/>
    </row>
    <row r="394" spans="1:2">
      <c r="A394" s="5"/>
      <c r="B394" s="20"/>
    </row>
    <row r="395" spans="1:2">
      <c r="A395" s="5"/>
      <c r="B395" s="20"/>
    </row>
    <row r="396" spans="1:2">
      <c r="A396" s="5"/>
      <c r="B396" s="20"/>
    </row>
    <row r="397" spans="1:2">
      <c r="A397" s="5"/>
      <c r="B397" s="20"/>
    </row>
    <row r="398" spans="1:2">
      <c r="A398" s="5"/>
      <c r="B398" s="20"/>
    </row>
    <row r="399" spans="1:2">
      <c r="A399" s="5"/>
      <c r="B399" s="20"/>
    </row>
    <row r="400" spans="1:2">
      <c r="A400" s="5"/>
      <c r="B400" s="20"/>
    </row>
    <row r="401" spans="1:2">
      <c r="A401" s="5"/>
      <c r="B401" s="20"/>
    </row>
    <row r="402" spans="1:2">
      <c r="A402" s="5"/>
      <c r="B402" s="20"/>
    </row>
    <row r="403" spans="1:2">
      <c r="A403" s="5"/>
      <c r="B403" s="20"/>
    </row>
    <row r="404" spans="1:2">
      <c r="A404" s="5"/>
      <c r="B404" s="20"/>
    </row>
    <row r="405" spans="1:2">
      <c r="A405" s="5"/>
      <c r="B405" s="20"/>
    </row>
    <row r="406" spans="1:2">
      <c r="A406" s="5"/>
      <c r="B406" s="20"/>
    </row>
    <row r="407" spans="1:2">
      <c r="A407" s="5"/>
      <c r="B407" s="20"/>
    </row>
    <row r="408" spans="1:2">
      <c r="A408" s="5"/>
      <c r="B408" s="20"/>
    </row>
    <row r="409" spans="1:2">
      <c r="A409" s="5"/>
      <c r="B409" s="20"/>
    </row>
    <row r="410" spans="1:2">
      <c r="A410" s="5"/>
      <c r="B410" s="20"/>
    </row>
    <row r="411" spans="1:2">
      <c r="A411" s="5"/>
      <c r="B411" s="20"/>
    </row>
    <row r="412" spans="1:2">
      <c r="A412" s="5"/>
      <c r="B412" s="20"/>
    </row>
    <row r="413" spans="1:2">
      <c r="A413" s="5"/>
      <c r="B413" s="20"/>
    </row>
    <row r="414" spans="1:2">
      <c r="A414" s="5"/>
      <c r="B414" s="20"/>
    </row>
    <row r="415" spans="1:2">
      <c r="A415" s="5"/>
      <c r="B415" s="20"/>
    </row>
    <row r="416" spans="1:2">
      <c r="A416" s="5"/>
      <c r="B416" s="20"/>
    </row>
    <row r="417" spans="1:2">
      <c r="A417" s="5"/>
      <c r="B417" s="20"/>
    </row>
    <row r="418" spans="1:2">
      <c r="A418" s="5"/>
      <c r="B418" s="20"/>
    </row>
    <row r="419" spans="1:2">
      <c r="A419" s="5"/>
      <c r="B419" s="20"/>
    </row>
    <row r="420" spans="1:2">
      <c r="A420" s="5"/>
      <c r="B420" s="20"/>
    </row>
    <row r="421" spans="1:2">
      <c r="A421" s="5"/>
      <c r="B421" s="20"/>
    </row>
    <row r="422" spans="1:2">
      <c r="A422" s="5"/>
      <c r="B422" s="20"/>
    </row>
    <row r="423" spans="1:2">
      <c r="A423" s="5"/>
      <c r="B423" s="20"/>
    </row>
    <row r="424" spans="1:2">
      <c r="A424" s="5"/>
      <c r="B424" s="20"/>
    </row>
    <row r="425" spans="1:2">
      <c r="A425" s="5"/>
      <c r="B425" s="20"/>
    </row>
    <row r="426" spans="1:2">
      <c r="A426" s="5"/>
      <c r="B426" s="20"/>
    </row>
    <row r="427" spans="1:2">
      <c r="A427" s="5"/>
      <c r="B427" s="20"/>
    </row>
    <row r="428" spans="1:2">
      <c r="A428" s="5"/>
      <c r="B428" s="20"/>
    </row>
    <row r="429" spans="1:2">
      <c r="A429" s="5"/>
      <c r="B429" s="20"/>
    </row>
    <row r="430" spans="1:2">
      <c r="A430" s="5"/>
      <c r="B430" s="20"/>
    </row>
    <row r="431" spans="1:2">
      <c r="A431" s="5"/>
      <c r="B431" s="20"/>
    </row>
    <row r="432" spans="1:2">
      <c r="A432" s="5"/>
      <c r="B432" s="20"/>
    </row>
    <row r="433" spans="1:2">
      <c r="A433" s="5"/>
      <c r="B433" s="20"/>
    </row>
    <row r="434" spans="1:2">
      <c r="A434" s="5"/>
      <c r="B434" s="20"/>
    </row>
    <row r="435" spans="1:2">
      <c r="A435" s="5"/>
      <c r="B435" s="20"/>
    </row>
    <row r="436" spans="1:2">
      <c r="A436" s="5"/>
      <c r="B436" s="20"/>
    </row>
    <row r="437" spans="1:2">
      <c r="A437" s="5"/>
      <c r="B437" s="20"/>
    </row>
    <row r="438" spans="1:2">
      <c r="A438" s="5"/>
      <c r="B438" s="20"/>
    </row>
    <row r="439" spans="1:2">
      <c r="A439" s="5"/>
      <c r="B439" s="20"/>
    </row>
    <row r="440" spans="1:2">
      <c r="A440" s="5"/>
      <c r="B440" s="20"/>
    </row>
    <row r="441" spans="1:2">
      <c r="A441" s="5"/>
      <c r="B441" s="20"/>
    </row>
    <row r="442" spans="1:2">
      <c r="A442" s="5"/>
      <c r="B442" s="20"/>
    </row>
    <row r="443" spans="1:2">
      <c r="A443" s="5"/>
      <c r="B443" s="20"/>
    </row>
    <row r="444" spans="1:2">
      <c r="A444" s="5"/>
      <c r="B444" s="20"/>
    </row>
    <row r="445" spans="1:2">
      <c r="A445" s="5"/>
      <c r="B445" s="20"/>
    </row>
    <row r="446" spans="1:2">
      <c r="A446" s="5"/>
      <c r="B446" s="20"/>
    </row>
    <row r="447" spans="1:2">
      <c r="A447" s="5"/>
      <c r="B447" s="20"/>
    </row>
    <row r="448" spans="1:2">
      <c r="A448" s="5"/>
      <c r="B448" s="20"/>
    </row>
    <row r="449" spans="1:2">
      <c r="A449" s="5"/>
      <c r="B449" s="20"/>
    </row>
    <row r="450" spans="1:2">
      <c r="A450" s="5"/>
      <c r="B450" s="20"/>
    </row>
    <row r="451" spans="1:2">
      <c r="A451" s="5"/>
      <c r="B451" s="20"/>
    </row>
    <row r="452" spans="1:2">
      <c r="A452" s="5"/>
      <c r="B452" s="20"/>
    </row>
    <row r="453" spans="1:2">
      <c r="A453" s="5"/>
      <c r="B453" s="20"/>
    </row>
    <row r="454" spans="1:2">
      <c r="A454" s="5"/>
      <c r="B454" s="20"/>
    </row>
    <row r="455" spans="1:2">
      <c r="A455" s="5"/>
      <c r="B455" s="20"/>
    </row>
    <row r="456" spans="1:2">
      <c r="A456" s="5"/>
      <c r="B456" s="20"/>
    </row>
    <row r="457" spans="1:2">
      <c r="A457" s="5"/>
      <c r="B457" s="20"/>
    </row>
    <row r="458" spans="1:2">
      <c r="A458" s="5"/>
      <c r="B458" s="20"/>
    </row>
    <row r="459" spans="1:2">
      <c r="A459" s="5"/>
      <c r="B459" s="20"/>
    </row>
    <row r="460" spans="1:2">
      <c r="A460" s="5"/>
      <c r="B460" s="20"/>
    </row>
    <row r="461" spans="1:2">
      <c r="A461" s="5"/>
      <c r="B461" s="20"/>
    </row>
    <row r="462" spans="1:2">
      <c r="A462" s="5"/>
      <c r="B462" s="20"/>
    </row>
    <row r="463" spans="1:2">
      <c r="A463" s="5"/>
      <c r="B463" s="20"/>
    </row>
    <row r="464" spans="1:2">
      <c r="A464" s="5"/>
      <c r="B464" s="20"/>
    </row>
    <row r="465" spans="1:2">
      <c r="A465" s="5"/>
      <c r="B465" s="20"/>
    </row>
    <row r="466" spans="1:2">
      <c r="A466" s="5"/>
      <c r="B466" s="20"/>
    </row>
    <row r="467" spans="1:2">
      <c r="A467" s="5"/>
      <c r="B467" s="20"/>
    </row>
    <row r="468" spans="1:2">
      <c r="A468" s="5"/>
      <c r="B468" s="20"/>
    </row>
    <row r="469" spans="1:2">
      <c r="A469" s="5"/>
      <c r="B469" s="20"/>
    </row>
    <row r="470" spans="1:2">
      <c r="A470" s="5"/>
      <c r="B470" s="20"/>
    </row>
    <row r="471" spans="1:2">
      <c r="A471" s="5"/>
      <c r="B471" s="20"/>
    </row>
    <row r="472" spans="1:2">
      <c r="A472" s="5"/>
      <c r="B472" s="20"/>
    </row>
    <row r="473" spans="1:2">
      <c r="A473" s="5"/>
      <c r="B473" s="20"/>
    </row>
    <row r="474" spans="1:2">
      <c r="A474" s="5"/>
      <c r="B474" s="20"/>
    </row>
    <row r="475" spans="1:2">
      <c r="A475" s="5"/>
      <c r="B475" s="20"/>
    </row>
    <row r="476" spans="1:2">
      <c r="A476" s="5"/>
      <c r="B476" s="20"/>
    </row>
    <row r="477" spans="1:2">
      <c r="A477" s="5"/>
      <c r="B477" s="20"/>
    </row>
    <row r="478" spans="1:2">
      <c r="A478" s="5"/>
      <c r="B478" s="20"/>
    </row>
    <row r="479" spans="1:2">
      <c r="A479" s="5"/>
      <c r="B479" s="20"/>
    </row>
    <row r="480" spans="1:2">
      <c r="A480" s="5"/>
      <c r="B480" s="20"/>
    </row>
    <row r="481" spans="1:2">
      <c r="A481" s="5"/>
      <c r="B481" s="20"/>
    </row>
    <row r="482" spans="1:2">
      <c r="A482" s="5"/>
      <c r="B482" s="20"/>
    </row>
    <row r="483" spans="1:2">
      <c r="A483" s="5"/>
      <c r="B483" s="20"/>
    </row>
    <row r="484" spans="1:2">
      <c r="A484" s="5"/>
      <c r="B484" s="20"/>
    </row>
    <row r="485" spans="1:2">
      <c r="A485" s="5"/>
      <c r="B485" s="20"/>
    </row>
    <row r="486" spans="1:2">
      <c r="A486" s="5"/>
      <c r="B486" s="20"/>
    </row>
    <row r="487" spans="1:2">
      <c r="A487" s="5"/>
      <c r="B487" s="20"/>
    </row>
    <row r="488" spans="1:2">
      <c r="A488" s="5"/>
      <c r="B488" s="20"/>
    </row>
    <row r="489" spans="1:2">
      <c r="A489" s="5"/>
      <c r="B489" s="20"/>
    </row>
    <row r="490" spans="1:2">
      <c r="A490" s="5"/>
      <c r="B490" s="20"/>
    </row>
    <row r="491" spans="1:2">
      <c r="A491" s="5"/>
      <c r="B491" s="20"/>
    </row>
    <row r="492" spans="1:2">
      <c r="A492" s="5"/>
      <c r="B492" s="20"/>
    </row>
    <row r="493" spans="1:2">
      <c r="A493" s="5"/>
      <c r="B493" s="20"/>
    </row>
    <row r="494" spans="1:2">
      <c r="A494" s="5"/>
      <c r="B494" s="20"/>
    </row>
    <row r="495" spans="1:2">
      <c r="A495" s="5"/>
      <c r="B495" s="20"/>
    </row>
    <row r="496" spans="1:2">
      <c r="A496" s="5"/>
      <c r="B496" s="20"/>
    </row>
    <row r="497" spans="1:2">
      <c r="A497" s="5"/>
      <c r="B497" s="20"/>
    </row>
    <row r="498" spans="1:2">
      <c r="A498" s="5"/>
      <c r="B498" s="20"/>
    </row>
    <row r="499" spans="1:2">
      <c r="A499" s="5"/>
      <c r="B499" s="20"/>
    </row>
    <row r="500" spans="1:2">
      <c r="A500" s="5"/>
      <c r="B500" s="20"/>
    </row>
    <row r="501" spans="1:2">
      <c r="A501" s="5"/>
      <c r="B501" s="20"/>
    </row>
    <row r="502" spans="1:2">
      <c r="A502" s="5"/>
      <c r="B502" s="20"/>
    </row>
    <row r="503" spans="1:2">
      <c r="A503" s="5"/>
      <c r="B503" s="20"/>
    </row>
    <row r="504" spans="1:2">
      <c r="A504" s="5"/>
      <c r="B504" s="20"/>
    </row>
    <row r="505" spans="1:2">
      <c r="A505" s="5"/>
      <c r="B505" s="20"/>
    </row>
    <row r="506" spans="1:2">
      <c r="A506" s="5"/>
      <c r="B506" s="20"/>
    </row>
    <row r="507" spans="1:2">
      <c r="A507" s="5"/>
      <c r="B507" s="20"/>
    </row>
    <row r="508" spans="1:2">
      <c r="A508" s="5"/>
      <c r="B508" s="20"/>
    </row>
    <row r="509" spans="1:2">
      <c r="A509" s="5"/>
      <c r="B509" s="20"/>
    </row>
    <row r="510" spans="1:2">
      <c r="A510" s="5"/>
      <c r="B510" s="20"/>
    </row>
    <row r="511" spans="1:2">
      <c r="A511" s="5"/>
      <c r="B511" s="20"/>
    </row>
    <row r="512" spans="1:2">
      <c r="A512" s="5"/>
      <c r="B512" s="20"/>
    </row>
    <row r="513" spans="1:2">
      <c r="A513" s="5"/>
      <c r="B513" s="20"/>
    </row>
    <row r="514" spans="1:2">
      <c r="A514" s="5"/>
      <c r="B514" s="20"/>
    </row>
    <row r="515" spans="1:2">
      <c r="A515" s="5"/>
      <c r="B515" s="20"/>
    </row>
    <row r="516" spans="1:2">
      <c r="A516" s="5"/>
      <c r="B516" s="20"/>
    </row>
    <row r="517" spans="1:2">
      <c r="A517" s="5"/>
      <c r="B517" s="20"/>
    </row>
    <row r="518" spans="1:2">
      <c r="A518" s="5"/>
      <c r="B518" s="20"/>
    </row>
    <row r="519" spans="1:2">
      <c r="A519" s="5"/>
      <c r="B519" s="20"/>
    </row>
    <row r="520" spans="1:2">
      <c r="A520" s="5"/>
      <c r="B520" s="20"/>
    </row>
    <row r="521" spans="1:2">
      <c r="A521" s="5"/>
      <c r="B521" s="20"/>
    </row>
    <row r="522" spans="1:2">
      <c r="A522" s="5"/>
      <c r="B522" s="20"/>
    </row>
    <row r="523" spans="1:2">
      <c r="A523" s="5"/>
      <c r="B523" s="20"/>
    </row>
    <row r="524" spans="1:2">
      <c r="A524" s="5"/>
      <c r="B524" s="20"/>
    </row>
    <row r="525" spans="1:2">
      <c r="A525" s="5"/>
      <c r="B525" s="20"/>
    </row>
    <row r="526" spans="1:2">
      <c r="A526" s="5"/>
      <c r="B526" s="20"/>
    </row>
    <row r="527" spans="1:2">
      <c r="A527" s="5"/>
      <c r="B527" s="20"/>
    </row>
    <row r="528" spans="1:2">
      <c r="A528" s="5"/>
      <c r="B528" s="20"/>
    </row>
    <row r="529" spans="1:2">
      <c r="A529" s="5"/>
      <c r="B529" s="20"/>
    </row>
    <row r="530" spans="1:2">
      <c r="A530" s="5"/>
      <c r="B530" s="20"/>
    </row>
    <row r="531" spans="1:2">
      <c r="A531" s="5"/>
      <c r="B531" s="20"/>
    </row>
    <row r="532" spans="1:2">
      <c r="A532" s="5"/>
      <c r="B532" s="20"/>
    </row>
    <row r="533" spans="1:2">
      <c r="A533" s="5"/>
      <c r="B533" s="20"/>
    </row>
    <row r="534" spans="1:2">
      <c r="A534" s="5"/>
      <c r="B534" s="20"/>
    </row>
    <row r="535" spans="1:2">
      <c r="A535" s="5"/>
      <c r="B535" s="20"/>
    </row>
    <row r="536" spans="1:2">
      <c r="A536" s="5"/>
      <c r="B536" s="20"/>
    </row>
    <row r="537" spans="1:2">
      <c r="A537" s="5"/>
      <c r="B537" s="20"/>
    </row>
    <row r="538" spans="1:2">
      <c r="A538" s="5"/>
      <c r="B538" s="20"/>
    </row>
    <row r="539" spans="1:2">
      <c r="A539" s="5"/>
      <c r="B539" s="20"/>
    </row>
    <row r="540" spans="1:2">
      <c r="A540" s="5"/>
      <c r="B540" s="20"/>
    </row>
    <row r="541" spans="1:2">
      <c r="A541" s="5"/>
      <c r="B541" s="20"/>
    </row>
    <row r="542" spans="1:2">
      <c r="A542" s="5"/>
      <c r="B542" s="20"/>
    </row>
    <row r="543" spans="1:2">
      <c r="A543" s="5"/>
      <c r="B543" s="20"/>
    </row>
    <row r="544" spans="1:2">
      <c r="A544" s="5"/>
      <c r="B544" s="20"/>
    </row>
    <row r="545" spans="1:2">
      <c r="A545" s="5"/>
      <c r="B545" s="20"/>
    </row>
    <row r="546" spans="1:2">
      <c r="A546" s="5"/>
      <c r="B546" s="20"/>
    </row>
    <row r="547" spans="1:2">
      <c r="A547" s="5"/>
      <c r="B547" s="20"/>
    </row>
    <row r="548" spans="1:2">
      <c r="A548" s="5"/>
      <c r="B548" s="20"/>
    </row>
    <row r="549" spans="1:2">
      <c r="A549" s="5"/>
      <c r="B549" s="20"/>
    </row>
    <row r="550" spans="1:2">
      <c r="A550" s="5"/>
      <c r="B550" s="20"/>
    </row>
    <row r="551" spans="1:2">
      <c r="A551" s="5"/>
      <c r="B551" s="20"/>
    </row>
    <row r="552" spans="1:2">
      <c r="A552" s="5"/>
      <c r="B552" s="20"/>
    </row>
    <row r="553" spans="1:2">
      <c r="A553" s="5"/>
      <c r="B553" s="20"/>
    </row>
    <row r="554" spans="1:2">
      <c r="A554" s="5"/>
      <c r="B554" s="20"/>
    </row>
    <row r="555" spans="1:2">
      <c r="A555" s="5"/>
      <c r="B555" s="20"/>
    </row>
    <row r="556" spans="1:2">
      <c r="A556" s="5"/>
      <c r="B556" s="20"/>
    </row>
    <row r="557" spans="1:2">
      <c r="A557" s="5"/>
      <c r="B557" s="20"/>
    </row>
    <row r="558" spans="1:2">
      <c r="A558" s="5"/>
      <c r="B558" s="20"/>
    </row>
    <row r="559" spans="1:2">
      <c r="A559" s="5"/>
      <c r="B559" s="20"/>
    </row>
    <row r="560" spans="1:2">
      <c r="A560" s="5"/>
      <c r="B560" s="20"/>
    </row>
    <row r="561" spans="1:2">
      <c r="A561" s="5"/>
      <c r="B561" s="20"/>
    </row>
    <row r="562" spans="1:2">
      <c r="A562" s="5"/>
      <c r="B562" s="20"/>
    </row>
    <row r="563" spans="1:2">
      <c r="A563" s="5"/>
      <c r="B563" s="20"/>
    </row>
    <row r="564" spans="1:2">
      <c r="A564" s="5"/>
      <c r="B564" s="20"/>
    </row>
    <row r="565" spans="1:2">
      <c r="A565" s="5"/>
      <c r="B565" s="20"/>
    </row>
    <row r="566" spans="1:2">
      <c r="A566" s="5"/>
      <c r="B566" s="20"/>
    </row>
    <row r="567" spans="1:2">
      <c r="A567" s="5"/>
      <c r="B567" s="20"/>
    </row>
    <row r="568" spans="1:2">
      <c r="A568" s="5"/>
      <c r="B568" s="20"/>
    </row>
    <row r="569" spans="1:2">
      <c r="A569" s="5"/>
      <c r="B569" s="20"/>
    </row>
    <row r="570" spans="1:2">
      <c r="A570" s="5"/>
      <c r="B570" s="20"/>
    </row>
    <row r="571" spans="1:2">
      <c r="A571" s="5"/>
      <c r="B571" s="20"/>
    </row>
    <row r="572" spans="1:2">
      <c r="A572" s="5"/>
      <c r="B572" s="20"/>
    </row>
    <row r="573" spans="1:2">
      <c r="A573" s="5"/>
      <c r="B573" s="20"/>
    </row>
    <row r="574" spans="1:2">
      <c r="A574" s="5"/>
      <c r="B574" s="20"/>
    </row>
    <row r="575" spans="1:2">
      <c r="A575" s="5"/>
      <c r="B575" s="20"/>
    </row>
    <row r="576" spans="1:2">
      <c r="A576" s="5"/>
      <c r="B576" s="20"/>
    </row>
    <row r="577" spans="1:2">
      <c r="A577" s="5"/>
      <c r="B577" s="20"/>
    </row>
    <row r="578" spans="1:2">
      <c r="A578" s="5"/>
      <c r="B578" s="20"/>
    </row>
    <row r="579" spans="1:2">
      <c r="A579" s="5"/>
      <c r="B579" s="20"/>
    </row>
    <row r="580" spans="1:2">
      <c r="A580" s="5"/>
      <c r="B580" s="20"/>
    </row>
    <row r="581" spans="1:2">
      <c r="A581" s="5"/>
      <c r="B581" s="20"/>
    </row>
    <row r="582" spans="1:2">
      <c r="A582" s="5"/>
      <c r="B582" s="20"/>
    </row>
    <row r="583" spans="1:2">
      <c r="A583" s="5"/>
      <c r="B583" s="20"/>
    </row>
    <row r="584" spans="1:2">
      <c r="A584" s="5"/>
      <c r="B584" s="20"/>
    </row>
    <row r="585" spans="1:2">
      <c r="A585" s="5"/>
      <c r="B585" s="20"/>
    </row>
    <row r="586" spans="1:2">
      <c r="A586" s="5"/>
      <c r="B586" s="20"/>
    </row>
    <row r="587" spans="1:2">
      <c r="A587" s="5"/>
      <c r="B587" s="20"/>
    </row>
    <row r="588" spans="1:2">
      <c r="A588" s="5"/>
      <c r="B588" s="20"/>
    </row>
    <row r="589" spans="1:2">
      <c r="A589" s="5"/>
      <c r="B589" s="20"/>
    </row>
    <row r="590" spans="1:2">
      <c r="A590" s="5"/>
      <c r="B590" s="20"/>
    </row>
    <row r="591" spans="1:2">
      <c r="A591" s="5"/>
      <c r="B591" s="20"/>
    </row>
    <row r="592" spans="1:2">
      <c r="A592" s="5"/>
      <c r="B592" s="20"/>
    </row>
    <row r="593" spans="1:2">
      <c r="A593" s="5"/>
      <c r="B593" s="20"/>
    </row>
    <row r="594" spans="1:2">
      <c r="A594" s="5"/>
      <c r="B594" s="20"/>
    </row>
    <row r="595" spans="1:2">
      <c r="A595" s="5"/>
      <c r="B595" s="20"/>
    </row>
    <row r="596" spans="1:2">
      <c r="A596" s="5"/>
      <c r="B596" s="20"/>
    </row>
    <row r="597" spans="1:2">
      <c r="A597" s="5"/>
      <c r="B597" s="20"/>
    </row>
    <row r="598" spans="1:2">
      <c r="A598" s="5"/>
      <c r="B598" s="20"/>
    </row>
    <row r="599" spans="1:2">
      <c r="A599" s="5"/>
      <c r="B599" s="20"/>
    </row>
    <row r="600" spans="1:2">
      <c r="A600" s="5"/>
      <c r="B600" s="20"/>
    </row>
    <row r="601" spans="1:2">
      <c r="A601" s="5"/>
      <c r="B601" s="20"/>
    </row>
    <row r="602" spans="1:2">
      <c r="A602" s="5"/>
      <c r="B602" s="20"/>
    </row>
    <row r="603" spans="1:2">
      <c r="A603" s="5"/>
      <c r="B603" s="20"/>
    </row>
    <row r="604" spans="1:2">
      <c r="A604" s="5"/>
      <c r="B604" s="20"/>
    </row>
    <row r="605" spans="1:2">
      <c r="A605" s="5"/>
      <c r="B605" s="20"/>
    </row>
    <row r="606" spans="1:2">
      <c r="A606" s="5"/>
      <c r="B606" s="20"/>
    </row>
    <row r="607" spans="1:2">
      <c r="A607" s="5"/>
      <c r="B607" s="20"/>
    </row>
    <row r="608" spans="1:2">
      <c r="A608" s="5"/>
      <c r="B608" s="20"/>
    </row>
    <row r="609" spans="1:2">
      <c r="A609" s="5"/>
      <c r="B609" s="20"/>
    </row>
    <row r="610" spans="1:2">
      <c r="A610" s="5"/>
      <c r="B610" s="20"/>
    </row>
    <row r="611" spans="1:2">
      <c r="A611" s="5"/>
      <c r="B611" s="20"/>
    </row>
    <row r="612" spans="1:2">
      <c r="A612" s="5"/>
      <c r="B612" s="20"/>
    </row>
    <row r="613" spans="1:2">
      <c r="A613" s="5"/>
      <c r="B613" s="20"/>
    </row>
    <row r="614" spans="1:2">
      <c r="A614" s="5"/>
      <c r="B614" s="20"/>
    </row>
    <row r="615" spans="1:2">
      <c r="A615" s="5"/>
      <c r="B615" s="20"/>
    </row>
    <row r="616" spans="1:2">
      <c r="A616" s="5"/>
      <c r="B616" s="20"/>
    </row>
    <row r="617" spans="1:2">
      <c r="A617" s="5"/>
      <c r="B617" s="20"/>
    </row>
    <row r="618" spans="1:2">
      <c r="A618" s="5"/>
      <c r="B618" s="20"/>
    </row>
    <row r="619" spans="1:2">
      <c r="A619" s="5"/>
      <c r="B619" s="20"/>
    </row>
    <row r="620" spans="1:2">
      <c r="A620" s="5"/>
      <c r="B620" s="20"/>
    </row>
    <row r="621" spans="1:2">
      <c r="A621" s="5"/>
      <c r="B621" s="20"/>
    </row>
    <row r="622" spans="1:2">
      <c r="A622" s="5"/>
      <c r="B622" s="20"/>
    </row>
    <row r="623" spans="1:2">
      <c r="A623" s="5"/>
      <c r="B623" s="20"/>
    </row>
    <row r="624" spans="1:2">
      <c r="A624" s="5"/>
      <c r="B624" s="20"/>
    </row>
    <row r="625" spans="1:2">
      <c r="A625" s="5"/>
      <c r="B625" s="20"/>
    </row>
    <row r="626" spans="1:2">
      <c r="A626" s="5"/>
      <c r="B626" s="20"/>
    </row>
    <row r="627" spans="1:2">
      <c r="A627" s="5"/>
      <c r="B627" s="20"/>
    </row>
    <row r="628" spans="1:2">
      <c r="A628" s="5"/>
      <c r="B628" s="20"/>
    </row>
    <row r="629" spans="1:2">
      <c r="A629" s="5"/>
      <c r="B629" s="20"/>
    </row>
    <row r="630" spans="1:2">
      <c r="A630" s="5"/>
      <c r="B630" s="20"/>
    </row>
    <row r="631" spans="1:2">
      <c r="A631" s="5"/>
      <c r="B631" s="20"/>
    </row>
    <row r="632" spans="1:2">
      <c r="A632" s="5"/>
      <c r="B632" s="20"/>
    </row>
    <row r="633" spans="1:2">
      <c r="A633" s="5"/>
      <c r="B633" s="20"/>
    </row>
    <row r="634" spans="1:2">
      <c r="A634" s="5"/>
      <c r="B634" s="20"/>
    </row>
    <row r="635" spans="1:2">
      <c r="A635" s="5"/>
      <c r="B635" s="20"/>
    </row>
    <row r="636" spans="1:2">
      <c r="A636" s="5"/>
      <c r="B636" s="20"/>
    </row>
    <row r="637" spans="1:2">
      <c r="A637" s="5"/>
      <c r="B637" s="20"/>
    </row>
    <row r="638" spans="1:2">
      <c r="A638" s="5"/>
      <c r="B638" s="20"/>
    </row>
    <row r="639" spans="1:2">
      <c r="A639" s="5"/>
      <c r="B639" s="20"/>
    </row>
    <row r="640" spans="1:2">
      <c r="A640" s="5"/>
      <c r="B640" s="20"/>
    </row>
    <row r="641" spans="1:2">
      <c r="A641" s="5"/>
      <c r="B641" s="20"/>
    </row>
    <row r="642" spans="1:2">
      <c r="A642" s="5"/>
      <c r="B642" s="20"/>
    </row>
    <row r="643" spans="1:2">
      <c r="A643" s="5"/>
      <c r="B643" s="20"/>
    </row>
    <row r="644" spans="1:2">
      <c r="A644" s="5"/>
      <c r="B644" s="20"/>
    </row>
    <row r="645" spans="1:2">
      <c r="A645" s="5"/>
      <c r="B645" s="20"/>
    </row>
    <row r="646" spans="1:2">
      <c r="A646" s="5"/>
      <c r="B646" s="20"/>
    </row>
    <row r="647" spans="1:2">
      <c r="A647" s="5"/>
      <c r="B647" s="20"/>
    </row>
    <row r="648" spans="1:2">
      <c r="A648" s="5"/>
      <c r="B648" s="20"/>
    </row>
    <row r="649" spans="1:2">
      <c r="A649" s="5"/>
      <c r="B649" s="20"/>
    </row>
    <row r="650" spans="1:2">
      <c r="A650" s="5"/>
      <c r="B650" s="20"/>
    </row>
    <row r="651" spans="1:2">
      <c r="A651" s="5"/>
      <c r="B651" s="20"/>
    </row>
    <row r="652" spans="1:2">
      <c r="A652" s="5"/>
      <c r="B652" s="20"/>
    </row>
    <row r="653" spans="1:2">
      <c r="A653" s="5"/>
      <c r="B653" s="20"/>
    </row>
    <row r="654" spans="1:2">
      <c r="A654" s="5"/>
      <c r="B654" s="20"/>
    </row>
    <row r="655" spans="1:2">
      <c r="A655" s="5"/>
      <c r="B655" s="20"/>
    </row>
    <row r="656" spans="1:2">
      <c r="A656" s="5"/>
      <c r="B656" s="20"/>
    </row>
    <row r="657" spans="1:2">
      <c r="A657" s="5"/>
      <c r="B657" s="20"/>
    </row>
    <row r="658" spans="1:2">
      <c r="A658" s="5"/>
      <c r="B658" s="20"/>
    </row>
    <row r="659" spans="1:2">
      <c r="A659" s="5"/>
      <c r="B659" s="20"/>
    </row>
    <row r="660" spans="1:2">
      <c r="A660" s="5"/>
      <c r="B660" s="20"/>
    </row>
    <row r="661" spans="1:2">
      <c r="A661" s="5"/>
      <c r="B661" s="20"/>
    </row>
    <row r="662" spans="1:2">
      <c r="A662" s="5"/>
      <c r="B662" s="20"/>
    </row>
    <row r="663" spans="1:2">
      <c r="A663" s="5"/>
      <c r="B663" s="20"/>
    </row>
    <row r="664" spans="1:2">
      <c r="A664" s="5"/>
      <c r="B664" s="20"/>
    </row>
    <row r="665" spans="1:2">
      <c r="A665" s="5"/>
      <c r="B665" s="20"/>
    </row>
    <row r="666" spans="1:2">
      <c r="A666" s="5"/>
      <c r="B666" s="20"/>
    </row>
    <row r="667" spans="1:2">
      <c r="A667" s="5"/>
      <c r="B667" s="20"/>
    </row>
    <row r="668" spans="1:2">
      <c r="A668" s="5"/>
      <c r="B668" s="20"/>
    </row>
    <row r="669" spans="1:2">
      <c r="A669" s="5"/>
      <c r="B669" s="20"/>
    </row>
    <row r="670" spans="1:2">
      <c r="A670" s="5"/>
      <c r="B670" s="20"/>
    </row>
    <row r="671" spans="1:2">
      <c r="A671" s="5"/>
      <c r="B671" s="20"/>
    </row>
    <row r="672" spans="1:2">
      <c r="A672" s="5"/>
      <c r="B672" s="20"/>
    </row>
    <row r="673" spans="1:2">
      <c r="A673" s="5"/>
      <c r="B673" s="20"/>
    </row>
    <row r="674" spans="1:2">
      <c r="A674" s="5"/>
      <c r="B674" s="20"/>
    </row>
    <row r="675" spans="1:2">
      <c r="A675" s="5"/>
      <c r="B675" s="20"/>
    </row>
    <row r="676" spans="1:2">
      <c r="A676" s="5"/>
      <c r="B676" s="20"/>
    </row>
    <row r="677" spans="1:2">
      <c r="A677" s="5"/>
      <c r="B677" s="20"/>
    </row>
    <row r="678" spans="1:2">
      <c r="A678" s="5"/>
      <c r="B678" s="20"/>
    </row>
    <row r="679" spans="1:2">
      <c r="A679" s="5"/>
      <c r="B679" s="20"/>
    </row>
    <row r="680" spans="1:2">
      <c r="A680" s="5"/>
      <c r="B680" s="20"/>
    </row>
    <row r="681" spans="1:2">
      <c r="A681" s="5"/>
      <c r="B681" s="20"/>
    </row>
    <row r="682" spans="1:2">
      <c r="A682" s="5"/>
      <c r="B682" s="20"/>
    </row>
    <row r="683" spans="1:2">
      <c r="A683" s="5"/>
      <c r="B683" s="20"/>
    </row>
    <row r="684" spans="1:2">
      <c r="A684" s="5"/>
      <c r="B684" s="20"/>
    </row>
    <row r="685" spans="1:2">
      <c r="A685" s="5"/>
      <c r="B685" s="20"/>
    </row>
    <row r="686" spans="1:2">
      <c r="A686" s="5"/>
      <c r="B686" s="20"/>
    </row>
    <row r="687" spans="1:2">
      <c r="A687" s="5"/>
      <c r="B687" s="20"/>
    </row>
    <row r="688" spans="1:2">
      <c r="A688" s="5"/>
      <c r="B688" s="20"/>
    </row>
    <row r="689" spans="1:2">
      <c r="A689" s="5"/>
      <c r="B689" s="20"/>
    </row>
    <row r="690" spans="1:2">
      <c r="A690" s="5"/>
      <c r="B690" s="20"/>
    </row>
    <row r="691" spans="1:2">
      <c r="A691" s="5"/>
      <c r="B691" s="20"/>
    </row>
    <row r="692" spans="1:2">
      <c r="A692" s="5"/>
      <c r="B692" s="20"/>
    </row>
    <row r="693" spans="1:2">
      <c r="A693" s="5"/>
      <c r="B693" s="20"/>
    </row>
    <row r="694" spans="1:2">
      <c r="A694" s="5"/>
      <c r="B694" s="20"/>
    </row>
    <row r="695" spans="1:2">
      <c r="A695" s="5"/>
      <c r="B695" s="20"/>
    </row>
    <row r="696" spans="1:2">
      <c r="A696" s="5"/>
      <c r="B696" s="20"/>
    </row>
    <row r="697" spans="1:2">
      <c r="A697" s="5"/>
      <c r="B697" s="20"/>
    </row>
    <row r="698" spans="1:2">
      <c r="A698" s="5"/>
      <c r="B698" s="20"/>
    </row>
    <row r="699" spans="1:2">
      <c r="A699" s="5"/>
      <c r="B699" s="20"/>
    </row>
    <row r="700" spans="1:2">
      <c r="A700" s="5"/>
      <c r="B700" s="20"/>
    </row>
    <row r="701" spans="1:2">
      <c r="A701" s="5"/>
      <c r="B701" s="20"/>
    </row>
    <row r="702" spans="1:2">
      <c r="A702" s="5"/>
      <c r="B702" s="20"/>
    </row>
    <row r="703" spans="1:2">
      <c r="A703" s="5"/>
      <c r="B703" s="20"/>
    </row>
    <row r="704" spans="1:2">
      <c r="A704" s="5"/>
      <c r="B704" s="20"/>
    </row>
    <row r="705" spans="1:2">
      <c r="A705" s="5"/>
      <c r="B705" s="20"/>
    </row>
    <row r="706" spans="1:2">
      <c r="A706" s="5"/>
      <c r="B706" s="20"/>
    </row>
    <row r="707" spans="1:2">
      <c r="A707" s="5"/>
      <c r="B707" s="20"/>
    </row>
    <row r="708" spans="1:2">
      <c r="A708" s="5"/>
      <c r="B708" s="20"/>
    </row>
    <row r="709" spans="1:2">
      <c r="A709" s="5"/>
      <c r="B709" s="20"/>
    </row>
    <row r="710" spans="1:2">
      <c r="A710" s="5"/>
      <c r="B710" s="20"/>
    </row>
    <row r="711" spans="1:2">
      <c r="A711" s="5"/>
      <c r="B711" s="20"/>
    </row>
    <row r="712" spans="1:2">
      <c r="A712" s="5"/>
      <c r="B712" s="20"/>
    </row>
    <row r="713" spans="1:2">
      <c r="A713" s="5"/>
      <c r="B713" s="20"/>
    </row>
    <row r="714" spans="1:2">
      <c r="A714" s="5"/>
      <c r="B714" s="20"/>
    </row>
    <row r="715" spans="1:2">
      <c r="A715" s="5"/>
      <c r="B715" s="20"/>
    </row>
    <row r="716" spans="1:2">
      <c r="A716" s="5"/>
      <c r="B716" s="20"/>
    </row>
    <row r="717" spans="1:2">
      <c r="A717" s="5"/>
      <c r="B717" s="20"/>
    </row>
    <row r="718" spans="1:2">
      <c r="A718" s="5"/>
      <c r="B718" s="20"/>
    </row>
    <row r="719" spans="1:2">
      <c r="A719" s="5"/>
      <c r="B719" s="20"/>
    </row>
    <row r="720" spans="1:2">
      <c r="A720" s="5"/>
      <c r="B720" s="20"/>
    </row>
    <row r="721" spans="1:2">
      <c r="A721" s="5"/>
      <c r="B721" s="20"/>
    </row>
    <row r="722" spans="1:2">
      <c r="A722" s="5"/>
      <c r="B722" s="20"/>
    </row>
    <row r="723" spans="1:2">
      <c r="A723" s="5"/>
      <c r="B723" s="20"/>
    </row>
    <row r="724" spans="1:2">
      <c r="A724" s="5"/>
      <c r="B724" s="20"/>
    </row>
    <row r="725" spans="1:2">
      <c r="A725" s="5"/>
      <c r="B725" s="20"/>
    </row>
    <row r="726" spans="1:2">
      <c r="A726" s="5"/>
      <c r="B726" s="20"/>
    </row>
    <row r="727" spans="1:2">
      <c r="A727" s="5"/>
      <c r="B727" s="20"/>
    </row>
    <row r="728" spans="1:2">
      <c r="A728" s="5"/>
      <c r="B728" s="20"/>
    </row>
    <row r="729" spans="1:2">
      <c r="A729" s="5"/>
      <c r="B729" s="20"/>
    </row>
    <row r="730" spans="1:2">
      <c r="A730" s="5"/>
      <c r="B730" s="20"/>
    </row>
    <row r="731" spans="1:2">
      <c r="A731" s="5"/>
      <c r="B731" s="20"/>
    </row>
    <row r="732" spans="1:2">
      <c r="A732" s="5"/>
      <c r="B732" s="20"/>
    </row>
    <row r="733" spans="1:2">
      <c r="A733" s="5"/>
      <c r="B733" s="20"/>
    </row>
    <row r="734" spans="1:2">
      <c r="A734" s="5"/>
      <c r="B734" s="20"/>
    </row>
    <row r="735" spans="1:2">
      <c r="A735" s="5"/>
      <c r="B735" s="20"/>
    </row>
    <row r="736" spans="1:2">
      <c r="A736" s="5"/>
      <c r="B736" s="20"/>
    </row>
    <row r="737" spans="1:2">
      <c r="A737" s="5"/>
      <c r="B737" s="20"/>
    </row>
    <row r="738" spans="1:2">
      <c r="A738" s="5"/>
      <c r="B738" s="20"/>
    </row>
    <row r="739" spans="1:2">
      <c r="A739" s="5"/>
      <c r="B739" s="20"/>
    </row>
    <row r="740" spans="1:2">
      <c r="A740" s="5"/>
      <c r="B740" s="20"/>
    </row>
    <row r="741" spans="1:2">
      <c r="A741" s="5"/>
      <c r="B741" s="20"/>
    </row>
    <row r="742" spans="1:2">
      <c r="A742" s="5"/>
      <c r="B742" s="20"/>
    </row>
    <row r="743" spans="1:2">
      <c r="A743" s="5"/>
      <c r="B743" s="20"/>
    </row>
    <row r="744" spans="1:2">
      <c r="A744" s="5"/>
      <c r="B744" s="20"/>
    </row>
    <row r="745" spans="1:2">
      <c r="A745" s="5"/>
      <c r="B745" s="20"/>
    </row>
    <row r="746" spans="1:2">
      <c r="A746" s="5"/>
      <c r="B746" s="20"/>
    </row>
    <row r="747" spans="1:2">
      <c r="A747" s="5"/>
      <c r="B747" s="20"/>
    </row>
    <row r="748" spans="1:2">
      <c r="A748" s="5"/>
      <c r="B748" s="20"/>
    </row>
    <row r="749" spans="1:2">
      <c r="A749" s="5"/>
      <c r="B749" s="20"/>
    </row>
    <row r="750" spans="1:2">
      <c r="A750" s="5"/>
      <c r="B750" s="20"/>
    </row>
    <row r="751" spans="1:2">
      <c r="A751" s="5"/>
      <c r="B751" s="20"/>
    </row>
    <row r="752" spans="1:2">
      <c r="A752" s="5"/>
      <c r="B752" s="20"/>
    </row>
    <row r="753" spans="1:2">
      <c r="A753" s="5"/>
      <c r="B753" s="20"/>
    </row>
    <row r="754" spans="1:2">
      <c r="A754" s="5"/>
      <c r="B754" s="20"/>
    </row>
    <row r="755" spans="1:2">
      <c r="A755" s="5"/>
      <c r="B755" s="20"/>
    </row>
    <row r="756" spans="1:2">
      <c r="A756" s="5"/>
      <c r="B756" s="20"/>
    </row>
    <row r="757" spans="1:2">
      <c r="A757" s="5"/>
      <c r="B757" s="20"/>
    </row>
    <row r="758" spans="1:2">
      <c r="A758" s="5"/>
      <c r="B758" s="20"/>
    </row>
    <row r="759" spans="1:2">
      <c r="A759" s="5"/>
      <c r="B759" s="20"/>
    </row>
    <row r="760" spans="1:2">
      <c r="A760" s="5"/>
      <c r="B760" s="20"/>
    </row>
    <row r="761" spans="1:2">
      <c r="A761" s="5"/>
      <c r="B761" s="20"/>
    </row>
    <row r="762" spans="1:2">
      <c r="A762" s="5"/>
      <c r="B762" s="20"/>
    </row>
    <row r="763" spans="1:2">
      <c r="A763" s="5"/>
      <c r="B763" s="20"/>
    </row>
    <row r="764" spans="1:2">
      <c r="A764" s="5"/>
      <c r="B764" s="20"/>
    </row>
    <row r="765" spans="1:2">
      <c r="A765" s="5"/>
      <c r="B765" s="20"/>
    </row>
    <row r="766" spans="1:2">
      <c r="A766" s="5"/>
      <c r="B766" s="20"/>
    </row>
    <row r="767" spans="1:2">
      <c r="A767" s="5"/>
      <c r="B767" s="20"/>
    </row>
    <row r="768" spans="1:2">
      <c r="A768" s="5"/>
      <c r="B768" s="20"/>
    </row>
    <row r="769" spans="1:2">
      <c r="A769" s="5"/>
      <c r="B769" s="20"/>
    </row>
    <row r="770" spans="1:2">
      <c r="A770" s="5"/>
      <c r="B770" s="20"/>
    </row>
    <row r="771" spans="1:2">
      <c r="A771" s="5"/>
      <c r="B771" s="20"/>
    </row>
    <row r="772" spans="1:2">
      <c r="A772" s="5"/>
      <c r="B772" s="20"/>
    </row>
    <row r="773" spans="1:2">
      <c r="A773" s="5"/>
      <c r="B773" s="20"/>
    </row>
    <row r="774" spans="1:2">
      <c r="A774" s="5"/>
      <c r="B774" s="20"/>
    </row>
    <row r="775" spans="1:2">
      <c r="A775" s="5"/>
      <c r="B775" s="20"/>
    </row>
    <row r="776" spans="1:2">
      <c r="A776" s="5"/>
      <c r="B776" s="20"/>
    </row>
    <row r="777" spans="1:2">
      <c r="A777" s="5"/>
      <c r="B777" s="20"/>
    </row>
    <row r="778" spans="1:2">
      <c r="A778" s="5"/>
      <c r="B778" s="20"/>
    </row>
    <row r="779" spans="1:2">
      <c r="A779" s="5"/>
      <c r="B779" s="20"/>
    </row>
    <row r="780" spans="1:2">
      <c r="A780" s="5"/>
      <c r="B780" s="20"/>
    </row>
    <row r="781" spans="1:2">
      <c r="A781" s="5"/>
      <c r="B781" s="20"/>
    </row>
    <row r="782" spans="1:2">
      <c r="A782" s="5"/>
      <c r="B782" s="20"/>
    </row>
    <row r="783" spans="1:2">
      <c r="A783" s="5"/>
      <c r="B783" s="20"/>
    </row>
    <row r="784" spans="1:2">
      <c r="A784" s="5"/>
      <c r="B784" s="20"/>
    </row>
    <row r="785" spans="1:2">
      <c r="A785" s="5"/>
      <c r="B785" s="20"/>
    </row>
    <row r="786" spans="1:2">
      <c r="A786" s="5"/>
      <c r="B786" s="20"/>
    </row>
    <row r="787" spans="1:2">
      <c r="A787" s="5"/>
      <c r="B787" s="20"/>
    </row>
    <row r="788" spans="1:2">
      <c r="A788" s="5"/>
      <c r="B788" s="20"/>
    </row>
    <row r="789" spans="1:2">
      <c r="A789" s="5"/>
      <c r="B789" s="20"/>
    </row>
    <row r="790" spans="1:2">
      <c r="A790" s="5"/>
      <c r="B790" s="20"/>
    </row>
    <row r="791" spans="1:2">
      <c r="A791" s="5"/>
      <c r="B791" s="20"/>
    </row>
    <row r="792" spans="1:2">
      <c r="A792" s="5"/>
      <c r="B792" s="20"/>
    </row>
    <row r="793" spans="1:2">
      <c r="A793" s="5"/>
      <c r="B793" s="20"/>
    </row>
    <row r="794" spans="1:2">
      <c r="A794" s="5"/>
      <c r="B794" s="20"/>
    </row>
    <row r="795" spans="1:2">
      <c r="A795" s="5"/>
      <c r="B795" s="20"/>
    </row>
    <row r="796" spans="1:2">
      <c r="A796" s="5"/>
      <c r="B796" s="20"/>
    </row>
    <row r="797" spans="1:2">
      <c r="A797" s="5"/>
      <c r="B797" s="20"/>
    </row>
    <row r="798" spans="1:2">
      <c r="A798" s="5"/>
      <c r="B798" s="20"/>
    </row>
    <row r="799" spans="1:2">
      <c r="A799" s="5"/>
      <c r="B799" s="20"/>
    </row>
    <row r="800" spans="1:2">
      <c r="A800" s="5"/>
      <c r="B800" s="20"/>
    </row>
    <row r="801" spans="1:2">
      <c r="A801" s="5"/>
      <c r="B801" s="20"/>
    </row>
    <row r="802" spans="1:2">
      <c r="A802" s="5"/>
      <c r="B802" s="20"/>
    </row>
    <row r="803" spans="1:2">
      <c r="A803" s="5"/>
      <c r="B803" s="20"/>
    </row>
    <row r="804" spans="1:2">
      <c r="A804" s="5"/>
      <c r="B804" s="20"/>
    </row>
    <row r="805" spans="1:2">
      <c r="A805" s="5"/>
      <c r="B805" s="20"/>
    </row>
    <row r="806" spans="1:2">
      <c r="A806" s="5"/>
      <c r="B806" s="20"/>
    </row>
    <row r="807" spans="1:2">
      <c r="A807" s="5"/>
      <c r="B807" s="20"/>
    </row>
    <row r="808" spans="1:2">
      <c r="A808" s="5"/>
      <c r="B808" s="20"/>
    </row>
    <row r="809" spans="1:2">
      <c r="A809" s="5"/>
      <c r="B809" s="20"/>
    </row>
    <row r="810" spans="1:2">
      <c r="A810" s="5"/>
      <c r="B810" s="20"/>
    </row>
    <row r="811" spans="1:2">
      <c r="A811" s="5"/>
      <c r="B811" s="20"/>
    </row>
    <row r="812" spans="1:2">
      <c r="A812" s="5"/>
      <c r="B812" s="20"/>
    </row>
    <row r="813" spans="1:2">
      <c r="A813" s="5"/>
      <c r="B813" s="20"/>
    </row>
    <row r="814" spans="1:2">
      <c r="A814" s="5"/>
      <c r="B814" s="20"/>
    </row>
    <row r="815" spans="1:2">
      <c r="A815" s="5"/>
      <c r="B815" s="20"/>
    </row>
    <row r="816" spans="1:2">
      <c r="A816" s="5"/>
      <c r="B816" s="20"/>
    </row>
    <row r="817" spans="1:2">
      <c r="A817" s="5"/>
      <c r="B817" s="20"/>
    </row>
    <row r="818" spans="1:2">
      <c r="A818" s="5"/>
      <c r="B818" s="20"/>
    </row>
    <row r="819" spans="1:2">
      <c r="A819" s="5"/>
      <c r="B819" s="20"/>
    </row>
    <row r="820" spans="1:2">
      <c r="A820" s="5"/>
      <c r="B820" s="20"/>
    </row>
    <row r="821" spans="1:2">
      <c r="A821" s="5"/>
      <c r="B821" s="20"/>
    </row>
    <row r="822" spans="1:2">
      <c r="A822" s="5"/>
      <c r="B822" s="20"/>
    </row>
    <row r="823" spans="1:2">
      <c r="A823" s="5"/>
      <c r="B823" s="20"/>
    </row>
    <row r="824" spans="1:2">
      <c r="A824" s="5"/>
      <c r="B824" s="20"/>
    </row>
    <row r="825" spans="1:2">
      <c r="A825" s="5"/>
      <c r="B825" s="20"/>
    </row>
    <row r="826" spans="1:2">
      <c r="A826" s="5"/>
      <c r="B826" s="20"/>
    </row>
    <row r="827" spans="1:2">
      <c r="A827" s="5"/>
      <c r="B827" s="20"/>
    </row>
    <row r="828" spans="1:2">
      <c r="A828" s="5"/>
      <c r="B828" s="20"/>
    </row>
    <row r="829" spans="1:2">
      <c r="A829" s="5"/>
      <c r="B829" s="20"/>
    </row>
    <row r="830" spans="1:2">
      <c r="A830" s="5"/>
      <c r="B830" s="20"/>
    </row>
    <row r="831" spans="1:2">
      <c r="A831" s="5"/>
      <c r="B831" s="20"/>
    </row>
    <row r="832" spans="1:2">
      <c r="A832" s="5"/>
      <c r="B832" s="20"/>
    </row>
    <row r="833" spans="1:2">
      <c r="A833" s="5"/>
      <c r="B833" s="20"/>
    </row>
    <row r="834" spans="1:2">
      <c r="A834" s="5"/>
      <c r="B834" s="20"/>
    </row>
    <row r="835" spans="1:2">
      <c r="A835" s="5"/>
      <c r="B835" s="20"/>
    </row>
    <row r="836" spans="1:2">
      <c r="A836" s="5"/>
      <c r="B836" s="20"/>
    </row>
    <row r="837" spans="1:2">
      <c r="A837" s="5"/>
      <c r="B837" s="20"/>
    </row>
    <row r="838" spans="1:2">
      <c r="A838" s="5"/>
      <c r="B838" s="20"/>
    </row>
    <row r="839" spans="1:2">
      <c r="A839" s="5"/>
      <c r="B839" s="20"/>
    </row>
    <row r="840" spans="1:2">
      <c r="A840" s="5"/>
      <c r="B840" s="20"/>
    </row>
    <row r="841" spans="1:2">
      <c r="A841" s="5"/>
      <c r="B841" s="20"/>
    </row>
    <row r="842" spans="1:2">
      <c r="A842" s="5"/>
      <c r="B842" s="20"/>
    </row>
    <row r="843" spans="1:2">
      <c r="A843" s="5"/>
      <c r="B843" s="20"/>
    </row>
    <row r="844" spans="1:2">
      <c r="A844" s="5"/>
      <c r="B844" s="20"/>
    </row>
    <row r="845" spans="1:2">
      <c r="A845" s="5"/>
      <c r="B845" s="20"/>
    </row>
    <row r="846" spans="1:2">
      <c r="A846" s="5"/>
      <c r="B846" s="20"/>
    </row>
    <row r="847" spans="1:2">
      <c r="A847" s="5"/>
      <c r="B847" s="20"/>
    </row>
    <row r="848" spans="1:2">
      <c r="A848" s="5"/>
      <c r="B848" s="20"/>
    </row>
    <row r="849" spans="1:2">
      <c r="A849" s="5"/>
      <c r="B849" s="20"/>
    </row>
    <row r="850" spans="1:2">
      <c r="A850" s="5"/>
      <c r="B850" s="20"/>
    </row>
    <row r="851" spans="1:2">
      <c r="A851" s="5"/>
      <c r="B851" s="20"/>
    </row>
    <row r="852" spans="1:2">
      <c r="A852" s="5"/>
      <c r="B852" s="20"/>
    </row>
    <row r="853" spans="1:2">
      <c r="A853" s="5"/>
      <c r="B853" s="20"/>
    </row>
    <row r="854" spans="1:2">
      <c r="A854" s="5"/>
      <c r="B854" s="20"/>
    </row>
    <row r="855" spans="1:2">
      <c r="A855" s="5"/>
      <c r="B855" s="20"/>
    </row>
    <row r="856" spans="1:2">
      <c r="A856" s="5"/>
      <c r="B856" s="20"/>
    </row>
    <row r="857" spans="1:2">
      <c r="A857" s="5"/>
      <c r="B857" s="20"/>
    </row>
    <row r="858" spans="1:2">
      <c r="A858" s="5"/>
      <c r="B858" s="20"/>
    </row>
    <row r="859" spans="1:2">
      <c r="A859" s="5"/>
      <c r="B859" s="20"/>
    </row>
    <row r="860" spans="1:2">
      <c r="A860" s="5"/>
      <c r="B860" s="20"/>
    </row>
    <row r="861" spans="1:2">
      <c r="A861" s="5"/>
      <c r="B861" s="20"/>
    </row>
    <row r="862" spans="1:2">
      <c r="A862" s="5"/>
      <c r="B862" s="20"/>
    </row>
    <row r="863" spans="1:2">
      <c r="A863" s="5"/>
      <c r="B863" s="20"/>
    </row>
    <row r="864" spans="1:2">
      <c r="A864" s="5"/>
      <c r="B864" s="20"/>
    </row>
    <row r="865" spans="1:2">
      <c r="A865" s="5"/>
      <c r="B865" s="20"/>
    </row>
    <row r="866" spans="1:2">
      <c r="A866" s="5"/>
      <c r="B866" s="20"/>
    </row>
    <row r="867" spans="1:2">
      <c r="A867" s="5"/>
      <c r="B867" s="20"/>
    </row>
    <row r="868" spans="1:2">
      <c r="A868" s="5"/>
      <c r="B868" s="20"/>
    </row>
    <row r="869" spans="1:2">
      <c r="A869" s="5"/>
      <c r="B869" s="20"/>
    </row>
    <row r="870" spans="1:2">
      <c r="A870" s="5"/>
      <c r="B870" s="20"/>
    </row>
    <row r="871" spans="1:2">
      <c r="A871" s="5"/>
      <c r="B871" s="20"/>
    </row>
    <row r="872" spans="1:2">
      <c r="A872" s="5"/>
      <c r="B872" s="20"/>
    </row>
    <row r="873" spans="1:2">
      <c r="A873" s="5"/>
      <c r="B873" s="20"/>
    </row>
    <row r="874" spans="1:2">
      <c r="A874" s="5"/>
      <c r="B874" s="20"/>
    </row>
    <row r="875" spans="1:2">
      <c r="A875" s="5"/>
      <c r="B875" s="20"/>
    </row>
    <row r="876" spans="1:2">
      <c r="A876" s="5"/>
      <c r="B876" s="20"/>
    </row>
    <row r="877" spans="1:2">
      <c r="A877" s="5"/>
      <c r="B877" s="20"/>
    </row>
    <row r="878" spans="1:2">
      <c r="A878" s="5"/>
      <c r="B878" s="20"/>
    </row>
    <row r="879" spans="1:2">
      <c r="A879" s="5"/>
      <c r="B879" s="20"/>
    </row>
    <row r="880" spans="1:2">
      <c r="A880" s="5"/>
      <c r="B880" s="20"/>
    </row>
    <row r="881" spans="1:2">
      <c r="A881" s="5"/>
      <c r="B881" s="20"/>
    </row>
    <row r="882" spans="1:2">
      <c r="A882" s="5"/>
      <c r="B882" s="20"/>
    </row>
    <row r="883" spans="1:2">
      <c r="A883" s="5"/>
      <c r="B883" s="20"/>
    </row>
    <row r="884" spans="1:2">
      <c r="A884" s="5"/>
      <c r="B884" s="20"/>
    </row>
    <row r="885" spans="1:2">
      <c r="A885" s="5"/>
      <c r="B885" s="20"/>
    </row>
    <row r="886" spans="1:2">
      <c r="A886" s="5"/>
      <c r="B886" s="20"/>
    </row>
    <row r="887" spans="1:2">
      <c r="A887" s="5"/>
      <c r="B887" s="20"/>
    </row>
    <row r="888" spans="1:2">
      <c r="A888" s="5"/>
      <c r="B888" s="20"/>
    </row>
    <row r="889" spans="1:2">
      <c r="A889" s="5"/>
      <c r="B889" s="20"/>
    </row>
    <row r="890" spans="1:2">
      <c r="A890" s="5"/>
      <c r="B890" s="20"/>
    </row>
    <row r="891" spans="1:2">
      <c r="A891" s="5"/>
      <c r="B891" s="20"/>
    </row>
    <row r="892" spans="1:2">
      <c r="A892" s="5"/>
      <c r="B892" s="20"/>
    </row>
    <row r="893" spans="1:2">
      <c r="A893" s="5"/>
      <c r="B893" s="20"/>
    </row>
    <row r="894" spans="1:2">
      <c r="A894" s="5"/>
      <c r="B894" s="20"/>
    </row>
    <row r="895" spans="1:2">
      <c r="A895" s="5"/>
      <c r="B895" s="20"/>
    </row>
    <row r="896" spans="1:2">
      <c r="A896" s="5"/>
      <c r="B896" s="20"/>
    </row>
    <row r="897" spans="1:2">
      <c r="A897" s="5"/>
      <c r="B897" s="20"/>
    </row>
    <row r="898" spans="1:2">
      <c r="A898" s="5"/>
      <c r="B898" s="20"/>
    </row>
    <row r="899" spans="1:2">
      <c r="A899" s="5"/>
      <c r="B899" s="20"/>
    </row>
    <row r="900" spans="1:2">
      <c r="A900" s="5"/>
      <c r="B900" s="20"/>
    </row>
    <row r="901" spans="1:2">
      <c r="A901" s="5"/>
      <c r="B901" s="20"/>
    </row>
    <row r="902" spans="1:2">
      <c r="A902" s="5"/>
      <c r="B902" s="20"/>
    </row>
    <row r="903" spans="1:2">
      <c r="A903" s="5"/>
      <c r="B903" s="20"/>
    </row>
    <row r="904" spans="1:2">
      <c r="A904" s="5"/>
      <c r="B904" s="20"/>
    </row>
    <row r="905" spans="1:2">
      <c r="A905" s="5"/>
      <c r="B905" s="20"/>
    </row>
    <row r="906" spans="1:2">
      <c r="A906" s="5"/>
      <c r="B906" s="20"/>
    </row>
    <row r="907" spans="1:2">
      <c r="A907" s="5"/>
      <c r="B907" s="20"/>
    </row>
    <row r="908" spans="1:2">
      <c r="A908" s="5"/>
      <c r="B908" s="20"/>
    </row>
    <row r="909" spans="1:2">
      <c r="A909" s="5"/>
      <c r="B909" s="20"/>
    </row>
    <row r="910" spans="1:2">
      <c r="A910" s="5"/>
      <c r="B910" s="20"/>
    </row>
    <row r="911" spans="1:2">
      <c r="A911" s="5"/>
      <c r="B911" s="20"/>
    </row>
    <row r="912" spans="1:2">
      <c r="A912" s="5"/>
      <c r="B912" s="20"/>
    </row>
    <row r="913" spans="1:2">
      <c r="A913" s="5"/>
      <c r="B913" s="20"/>
    </row>
    <row r="914" spans="1:2">
      <c r="A914" s="5"/>
      <c r="B914" s="20"/>
    </row>
    <row r="915" spans="1:2">
      <c r="A915" s="5"/>
      <c r="B915" s="20"/>
    </row>
    <row r="916" spans="1:2">
      <c r="A916" s="5"/>
      <c r="B916" s="20"/>
    </row>
    <row r="917" spans="1:2">
      <c r="A917" s="5"/>
      <c r="B917" s="20"/>
    </row>
    <row r="918" spans="1:2">
      <c r="A918" s="5"/>
      <c r="B918" s="20"/>
    </row>
    <row r="919" spans="1:2">
      <c r="A919" s="5"/>
      <c r="B919" s="20"/>
    </row>
    <row r="920" spans="1:2">
      <c r="A920" s="5"/>
      <c r="B920" s="20"/>
    </row>
    <row r="921" spans="1:2">
      <c r="A921" s="5"/>
      <c r="B921" s="20"/>
    </row>
    <row r="922" spans="1:2">
      <c r="A922" s="5"/>
      <c r="B922" s="20"/>
    </row>
    <row r="923" spans="1:2">
      <c r="A923" s="5"/>
      <c r="B923" s="20"/>
    </row>
    <row r="924" spans="1:2">
      <c r="A924" s="5"/>
      <c r="B924" s="20"/>
    </row>
    <row r="925" spans="1:2">
      <c r="A925" s="5"/>
      <c r="B925" s="20"/>
    </row>
    <row r="926" spans="1:2">
      <c r="A926" s="5"/>
      <c r="B926" s="20"/>
    </row>
    <row r="927" spans="1:2">
      <c r="A927" s="5"/>
      <c r="B927" s="20"/>
    </row>
    <row r="928" spans="1:2">
      <c r="A928" s="5"/>
      <c r="B928" s="20"/>
    </row>
    <row r="929" spans="1:2">
      <c r="A929" s="5"/>
      <c r="B929" s="20"/>
    </row>
    <row r="930" spans="1:2">
      <c r="A930" s="5"/>
      <c r="B930" s="20"/>
    </row>
    <row r="931" spans="1:2">
      <c r="A931" s="5"/>
      <c r="B931" s="20"/>
    </row>
    <row r="932" spans="1:2">
      <c r="A932" s="5"/>
      <c r="B932" s="20"/>
    </row>
    <row r="933" spans="1:2">
      <c r="A933" s="5"/>
      <c r="B933" s="20"/>
    </row>
    <row r="934" spans="1:2">
      <c r="A934" s="5"/>
      <c r="B934" s="20"/>
    </row>
    <row r="935" spans="1:2">
      <c r="A935" s="5"/>
      <c r="B935" s="20"/>
    </row>
    <row r="936" spans="1:2">
      <c r="A936" s="5"/>
      <c r="B936" s="20"/>
    </row>
    <row r="937" spans="1:2">
      <c r="A937" s="5"/>
      <c r="B937" s="20"/>
    </row>
    <row r="938" spans="1:2">
      <c r="A938" s="5"/>
      <c r="B938" s="20"/>
    </row>
    <row r="939" spans="1:2">
      <c r="A939" s="5"/>
      <c r="B939" s="20"/>
    </row>
    <row r="940" spans="1:2">
      <c r="A940" s="5"/>
      <c r="B940" s="20"/>
    </row>
    <row r="941" spans="1:2">
      <c r="A941" s="5"/>
      <c r="B941" s="20"/>
    </row>
    <row r="942" spans="1:2">
      <c r="A942" s="5"/>
      <c r="B942" s="20"/>
    </row>
    <row r="943" spans="1:2">
      <c r="A943" s="5"/>
      <c r="B943" s="20"/>
    </row>
    <row r="944" spans="1:2">
      <c r="A944" s="5"/>
      <c r="B944" s="20"/>
    </row>
    <row r="945" spans="1:2">
      <c r="A945" s="5"/>
      <c r="B945" s="20"/>
    </row>
    <row r="946" spans="1:2">
      <c r="A946" s="5"/>
      <c r="B946" s="20"/>
    </row>
    <row r="947" spans="1:2">
      <c r="A947" s="5"/>
      <c r="B947" s="20"/>
    </row>
    <row r="948" spans="1:2">
      <c r="A948" s="5"/>
      <c r="B948" s="20"/>
    </row>
    <row r="949" spans="1:2">
      <c r="A949" s="5"/>
      <c r="B949" s="20"/>
    </row>
    <row r="950" spans="1:2">
      <c r="A950" s="5"/>
      <c r="B950" s="20"/>
    </row>
    <row r="951" spans="1:2">
      <c r="A951" s="5"/>
      <c r="B951" s="20"/>
    </row>
    <row r="952" spans="1:2">
      <c r="A952" s="5"/>
      <c r="B952" s="20"/>
    </row>
    <row r="953" spans="1:2">
      <c r="A953" s="5"/>
      <c r="B953" s="20"/>
    </row>
    <row r="954" spans="1:2">
      <c r="A954" s="5"/>
      <c r="B954" s="20"/>
    </row>
    <row r="955" spans="1:2">
      <c r="A955" s="5"/>
      <c r="B955" s="20"/>
    </row>
    <row r="956" spans="1:2">
      <c r="A956" s="5"/>
      <c r="B956" s="20"/>
    </row>
    <row r="957" spans="1:2">
      <c r="A957" s="5"/>
      <c r="B957" s="20"/>
    </row>
    <row r="958" spans="1:2">
      <c r="A958" s="5"/>
      <c r="B958" s="20"/>
    </row>
    <row r="959" spans="1:2">
      <c r="A959" s="5"/>
      <c r="B959" s="20"/>
    </row>
    <row r="960" spans="1:2">
      <c r="A960" s="5"/>
      <c r="B960" s="20"/>
    </row>
    <row r="961" spans="1:2">
      <c r="A961" s="5"/>
      <c r="B961" s="20"/>
    </row>
    <row r="962" spans="1:2">
      <c r="A962" s="5"/>
      <c r="B962" s="20"/>
    </row>
    <row r="963" spans="1:2">
      <c r="A963" s="5"/>
      <c r="B963" s="20"/>
    </row>
    <row r="964" spans="1:2">
      <c r="A964" s="5"/>
      <c r="B964" s="20"/>
    </row>
    <row r="965" spans="1:2">
      <c r="A965" s="5"/>
      <c r="B965" s="20"/>
    </row>
    <row r="966" spans="1:2">
      <c r="A966" s="5"/>
      <c r="B966" s="20"/>
    </row>
    <row r="967" spans="1:2">
      <c r="A967" s="5"/>
      <c r="B967" s="20"/>
    </row>
    <row r="968" spans="1:2">
      <c r="A968" s="5"/>
      <c r="B968" s="20"/>
    </row>
    <row r="969" spans="1:2">
      <c r="A969" s="5"/>
      <c r="B969" s="20"/>
    </row>
    <row r="970" spans="1:2">
      <c r="A970" s="5"/>
      <c r="B970" s="20"/>
    </row>
    <row r="971" spans="1:2">
      <c r="A971" s="5"/>
      <c r="B971" s="20"/>
    </row>
    <row r="972" spans="1:2">
      <c r="A972" s="5"/>
      <c r="B972" s="20"/>
    </row>
    <row r="973" spans="1:2">
      <c r="A973" s="5"/>
      <c r="B973" s="20"/>
    </row>
    <row r="974" spans="1:2">
      <c r="A974" s="5"/>
      <c r="B974" s="20"/>
    </row>
    <row r="975" spans="1:2">
      <c r="A975" s="5"/>
      <c r="B975" s="20"/>
    </row>
    <row r="976" spans="1:2">
      <c r="A976" s="5"/>
      <c r="B976" s="20"/>
    </row>
    <row r="977" spans="1:2">
      <c r="A977" s="5"/>
      <c r="B977" s="20"/>
    </row>
    <row r="978" spans="1:2">
      <c r="A978" s="5"/>
      <c r="B978" s="20"/>
    </row>
    <row r="979" spans="1:2">
      <c r="A979" s="5"/>
      <c r="B979" s="20"/>
    </row>
    <row r="980" spans="1:2">
      <c r="A980" s="5"/>
      <c r="B980" s="20"/>
    </row>
    <row r="981" spans="1:2">
      <c r="A981" s="5"/>
      <c r="B981" s="20"/>
    </row>
    <row r="982" spans="1:2">
      <c r="A982" s="5"/>
      <c r="B982" s="20"/>
    </row>
    <row r="983" spans="1:2">
      <c r="A983" s="5"/>
      <c r="B983" s="20"/>
    </row>
    <row r="984" spans="1:2">
      <c r="A984" s="5"/>
      <c r="B984" s="20"/>
    </row>
    <row r="985" spans="1:2">
      <c r="A985" s="5"/>
      <c r="B985" s="20"/>
    </row>
    <row r="986" spans="1:2">
      <c r="A986" s="5"/>
      <c r="B986" s="20"/>
    </row>
    <row r="987" spans="1:2">
      <c r="A987" s="5"/>
      <c r="B987" s="20"/>
    </row>
    <row r="988" spans="1:2">
      <c r="A988" s="5"/>
      <c r="B988" s="20"/>
    </row>
    <row r="989" spans="1:2">
      <c r="A989" s="5"/>
      <c r="B989" s="20"/>
    </row>
    <row r="990" spans="1:2">
      <c r="A990" s="5"/>
      <c r="B990" s="20"/>
    </row>
    <row r="991" spans="1:2">
      <c r="A991" s="5"/>
      <c r="B991" s="20"/>
    </row>
    <row r="992" spans="1:2">
      <c r="A992" s="5"/>
      <c r="B992" s="20"/>
    </row>
    <row r="993" spans="1:2">
      <c r="A993" s="5"/>
      <c r="B993" s="20"/>
    </row>
    <row r="994" spans="1:2">
      <c r="A994" s="5"/>
      <c r="B994" s="20"/>
    </row>
    <row r="995" spans="1:2">
      <c r="A995" s="5"/>
      <c r="B995" s="20"/>
    </row>
    <row r="996" spans="1:2">
      <c r="A996" s="5"/>
      <c r="B996" s="20"/>
    </row>
    <row r="997" spans="1:2">
      <c r="A997" s="5"/>
      <c r="B997" s="20"/>
    </row>
  </sheetData>
  <mergeCells count="26">
    <mergeCell ref="J4:K4"/>
    <mergeCell ref="L3:N3"/>
    <mergeCell ref="L4:L5"/>
    <mergeCell ref="M4:N4"/>
    <mergeCell ref="X3:Z3"/>
    <mergeCell ref="X4:X5"/>
    <mergeCell ref="Y4:Z4"/>
    <mergeCell ref="U3:W3"/>
    <mergeCell ref="U4:U5"/>
    <mergeCell ref="V4:W4"/>
    <mergeCell ref="B2:T2"/>
    <mergeCell ref="O4:O5"/>
    <mergeCell ref="P4:Q4"/>
    <mergeCell ref="O3:Q3"/>
    <mergeCell ref="B3:B5"/>
    <mergeCell ref="C3:E3"/>
    <mergeCell ref="D4:E4"/>
    <mergeCell ref="G4:H4"/>
    <mergeCell ref="F3:H3"/>
    <mergeCell ref="F4:F5"/>
    <mergeCell ref="C4:C5"/>
    <mergeCell ref="R3:T3"/>
    <mergeCell ref="R4:R5"/>
    <mergeCell ref="S4:T4"/>
    <mergeCell ref="I3:K3"/>
    <mergeCell ref="I4:I5"/>
  </mergeCells>
  <printOptions horizontalCentered="1"/>
  <pageMargins left="0.19685039370078741" right="0.15748031496062992" top="0.19685039370078741" bottom="0.19685039370078741" header="0" footer="0"/>
  <pageSetup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4:U27"/>
  <sheetViews>
    <sheetView view="pageBreakPreview" zoomScale="90" zoomScaleSheetLayoutView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9" sqref="F9:F20"/>
    </sheetView>
  </sheetViews>
  <sheetFormatPr defaultColWidth="9.140625" defaultRowHeight="12.75"/>
  <cols>
    <col min="1" max="1" width="1.42578125" style="21" customWidth="1"/>
    <col min="2" max="2" width="5.42578125" style="21" customWidth="1"/>
    <col min="3" max="3" width="43.5703125" style="21" customWidth="1"/>
    <col min="4" max="4" width="7.140625" style="28" customWidth="1"/>
    <col min="5" max="7" width="14.42578125" style="31" customWidth="1"/>
    <col min="8" max="8" width="14" style="28" customWidth="1"/>
    <col min="9" max="9" width="15.42578125" style="21" bestFit="1" customWidth="1"/>
    <col min="10" max="10" width="8.42578125" style="31" customWidth="1"/>
    <col min="11" max="14" width="17.42578125" style="31" customWidth="1"/>
    <col min="15" max="15" width="15.42578125" style="21" customWidth="1"/>
    <col min="16" max="16" width="9.42578125" style="31" customWidth="1"/>
    <col min="17" max="21" width="20.85546875" style="31" customWidth="1"/>
    <col min="22" max="16384" width="9.140625" style="21"/>
  </cols>
  <sheetData>
    <row r="4" spans="2:21" ht="37.5" customHeight="1">
      <c r="B4" s="32"/>
      <c r="C4" s="107" t="s">
        <v>50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8"/>
    </row>
    <row r="5" spans="2:21" ht="30" customHeight="1">
      <c r="B5" s="33"/>
      <c r="C5" s="22" t="s">
        <v>37</v>
      </c>
      <c r="D5" s="116" t="s">
        <v>49</v>
      </c>
      <c r="E5" s="116"/>
      <c r="F5" s="116"/>
      <c r="G5" s="116"/>
      <c r="H5" s="116"/>
      <c r="I5" s="116"/>
      <c r="J5" s="117" t="s">
        <v>35</v>
      </c>
      <c r="K5" s="118"/>
      <c r="L5" s="118"/>
      <c r="M5" s="118"/>
      <c r="N5" s="118"/>
      <c r="O5" s="119"/>
      <c r="P5" s="116" t="s">
        <v>1</v>
      </c>
      <c r="Q5" s="116"/>
      <c r="R5" s="116"/>
      <c r="S5" s="116"/>
      <c r="T5" s="116"/>
      <c r="U5" s="116"/>
    </row>
    <row r="6" spans="2:21" ht="110.25" customHeight="1">
      <c r="B6" s="105" t="s">
        <v>38</v>
      </c>
      <c r="C6" s="106" t="s">
        <v>39</v>
      </c>
      <c r="D6" s="109" t="s">
        <v>40</v>
      </c>
      <c r="E6" s="111" t="s">
        <v>41</v>
      </c>
      <c r="F6" s="111" t="s">
        <v>42</v>
      </c>
      <c r="G6" s="111" t="s">
        <v>43</v>
      </c>
      <c r="H6" s="112" t="s">
        <v>44</v>
      </c>
      <c r="I6" s="113" t="s">
        <v>45</v>
      </c>
      <c r="J6" s="109" t="s">
        <v>40</v>
      </c>
      <c r="K6" s="110" t="s">
        <v>41</v>
      </c>
      <c r="L6" s="111" t="s">
        <v>42</v>
      </c>
      <c r="M6" s="111" t="s">
        <v>43</v>
      </c>
      <c r="N6" s="111" t="s">
        <v>44</v>
      </c>
      <c r="O6" s="106" t="s">
        <v>45</v>
      </c>
      <c r="P6" s="114" t="s">
        <v>40</v>
      </c>
      <c r="Q6" s="120" t="s">
        <v>41</v>
      </c>
      <c r="R6" s="111" t="s">
        <v>42</v>
      </c>
      <c r="S6" s="111" t="s">
        <v>43</v>
      </c>
      <c r="T6" s="106" t="s">
        <v>44</v>
      </c>
      <c r="U6" s="106" t="s">
        <v>45</v>
      </c>
    </row>
    <row r="7" spans="2:21" ht="15.75" customHeight="1">
      <c r="B7" s="105"/>
      <c r="C7" s="106"/>
      <c r="D7" s="109"/>
      <c r="E7" s="111"/>
      <c r="F7" s="111" t="s">
        <v>46</v>
      </c>
      <c r="G7" s="111"/>
      <c r="H7" s="112"/>
      <c r="I7" s="113"/>
      <c r="J7" s="109"/>
      <c r="K7" s="110"/>
      <c r="L7" s="111" t="s">
        <v>46</v>
      </c>
      <c r="M7" s="111"/>
      <c r="N7" s="111"/>
      <c r="O7" s="106"/>
      <c r="P7" s="115"/>
      <c r="Q7" s="121"/>
      <c r="R7" s="111" t="s">
        <v>46</v>
      </c>
      <c r="S7" s="111"/>
      <c r="T7" s="106"/>
      <c r="U7" s="106"/>
    </row>
    <row r="8" spans="2:21" ht="25.5" customHeight="1">
      <c r="B8" s="23"/>
      <c r="C8" s="24" t="s">
        <v>47</v>
      </c>
      <c r="D8" s="37">
        <f>SUM(D9:D20)</f>
        <v>301</v>
      </c>
      <c r="E8" s="35">
        <f t="shared" ref="E8:H8" si="0">SUM(E9:E20)</f>
        <v>18.95</v>
      </c>
      <c r="F8" s="35">
        <f t="shared" si="0"/>
        <v>18950</v>
      </c>
      <c r="G8" s="35">
        <f t="shared" si="0"/>
        <v>296550</v>
      </c>
      <c r="H8" s="35">
        <f t="shared" si="0"/>
        <v>3524400</v>
      </c>
      <c r="I8" s="26">
        <f>H8+35600</f>
        <v>3560000</v>
      </c>
      <c r="J8" s="37">
        <f>SUM(J9:J20)</f>
        <v>301</v>
      </c>
      <c r="K8" s="35">
        <f t="shared" ref="K8" si="1">SUM(K9:K20)</f>
        <v>18.95</v>
      </c>
      <c r="L8" s="35">
        <f t="shared" ref="L8" si="2">SUM(L9:L20)</f>
        <v>18950</v>
      </c>
      <c r="M8" s="35">
        <f t="shared" ref="M8" si="3">SUM(M9:M20)</f>
        <v>296550</v>
      </c>
      <c r="N8" s="35">
        <f t="shared" ref="N8" si="4">SUM(N9:N20)</f>
        <v>3524400</v>
      </c>
      <c r="O8" s="26">
        <f>N8+35600</f>
        <v>3560000</v>
      </c>
      <c r="P8" s="25">
        <f>D8-J8</f>
        <v>0</v>
      </c>
      <c r="Q8" s="25">
        <f t="shared" ref="Q8:U8" si="5">E8-K8</f>
        <v>0</v>
      </c>
      <c r="R8" s="25">
        <f t="shared" si="5"/>
        <v>0</v>
      </c>
      <c r="S8" s="25">
        <f t="shared" si="5"/>
        <v>0</v>
      </c>
      <c r="T8" s="25">
        <f t="shared" si="5"/>
        <v>0</v>
      </c>
      <c r="U8" s="25">
        <f t="shared" si="5"/>
        <v>0</v>
      </c>
    </row>
    <row r="9" spans="2:21" ht="15.75">
      <c r="B9" s="27">
        <v>1</v>
      </c>
      <c r="C9" s="34" t="s">
        <v>51</v>
      </c>
      <c r="D9" s="37">
        <v>1</v>
      </c>
      <c r="E9" s="35">
        <v>2.6</v>
      </c>
      <c r="F9" s="36">
        <f t="shared" ref="F9:F20" si="6">E9*1000</f>
        <v>2600</v>
      </c>
      <c r="G9" s="36">
        <f>D9*F9</f>
        <v>2600</v>
      </c>
      <c r="H9" s="36">
        <v>31200</v>
      </c>
      <c r="I9" s="122"/>
      <c r="J9" s="37">
        <v>1</v>
      </c>
      <c r="K9" s="35">
        <v>2.6</v>
      </c>
      <c r="L9" s="36">
        <f t="shared" ref="L9:L20" si="7">K9*1000</f>
        <v>2600</v>
      </c>
      <c r="M9" s="36">
        <f>J9*L9</f>
        <v>2600</v>
      </c>
      <c r="N9" s="36">
        <v>31200</v>
      </c>
      <c r="O9" s="122"/>
      <c r="P9" s="25">
        <f>D9-J9</f>
        <v>0</v>
      </c>
      <c r="Q9" s="25">
        <f t="shared" ref="Q9:U9" si="8">E9-K9</f>
        <v>0</v>
      </c>
      <c r="R9" s="25">
        <f t="shared" si="8"/>
        <v>0</v>
      </c>
      <c r="S9" s="25">
        <f t="shared" si="8"/>
        <v>0</v>
      </c>
      <c r="T9" s="25">
        <f t="shared" si="8"/>
        <v>0</v>
      </c>
      <c r="U9" s="25">
        <f t="shared" si="8"/>
        <v>0</v>
      </c>
    </row>
    <row r="10" spans="2:21" ht="15.75">
      <c r="B10" s="27">
        <v>2</v>
      </c>
      <c r="C10" s="34" t="s">
        <v>52</v>
      </c>
      <c r="D10" s="37">
        <v>4</v>
      </c>
      <c r="E10" s="35">
        <v>2.4</v>
      </c>
      <c r="F10" s="36">
        <f t="shared" si="6"/>
        <v>2400</v>
      </c>
      <c r="G10" s="36">
        <f t="shared" ref="G10:G20" si="9">D10*F10</f>
        <v>9600</v>
      </c>
      <c r="H10" s="36">
        <v>115200</v>
      </c>
      <c r="I10" s="123"/>
      <c r="J10" s="37">
        <v>4</v>
      </c>
      <c r="K10" s="35">
        <v>2.4</v>
      </c>
      <c r="L10" s="36">
        <f t="shared" si="7"/>
        <v>2400</v>
      </c>
      <c r="M10" s="36">
        <f t="shared" ref="M10:M20" si="10">J10*L10</f>
        <v>9600</v>
      </c>
      <c r="N10" s="36">
        <v>115200</v>
      </c>
      <c r="O10" s="123"/>
      <c r="P10" s="25">
        <f t="shared" ref="P10:P20" si="11">D10-J10</f>
        <v>0</v>
      </c>
      <c r="Q10" s="25">
        <f t="shared" ref="Q10:Q20" si="12">E10-K10</f>
        <v>0</v>
      </c>
      <c r="R10" s="25">
        <f t="shared" ref="R10:R20" si="13">F10-L10</f>
        <v>0</v>
      </c>
      <c r="S10" s="25">
        <f t="shared" ref="S10:S20" si="14">G10-M10</f>
        <v>0</v>
      </c>
      <c r="T10" s="25">
        <f t="shared" ref="T10:T20" si="15">H10-N10</f>
        <v>0</v>
      </c>
      <c r="U10" s="25">
        <f t="shared" ref="U10:U20" si="16">I10-O10</f>
        <v>0</v>
      </c>
    </row>
    <row r="11" spans="2:21" ht="15.75">
      <c r="B11" s="27">
        <v>3</v>
      </c>
      <c r="C11" s="34" t="s">
        <v>53</v>
      </c>
      <c r="D11" s="37">
        <v>1</v>
      </c>
      <c r="E11" s="35">
        <v>2.2000000000000002</v>
      </c>
      <c r="F11" s="36">
        <f t="shared" si="6"/>
        <v>2200</v>
      </c>
      <c r="G11" s="36">
        <f t="shared" si="9"/>
        <v>2200</v>
      </c>
      <c r="H11" s="36">
        <v>26400</v>
      </c>
      <c r="I11" s="123"/>
      <c r="J11" s="37">
        <v>1</v>
      </c>
      <c r="K11" s="35">
        <v>2.2000000000000002</v>
      </c>
      <c r="L11" s="36">
        <f t="shared" si="7"/>
        <v>2200</v>
      </c>
      <c r="M11" s="36">
        <f t="shared" si="10"/>
        <v>2200</v>
      </c>
      <c r="N11" s="36">
        <v>26400</v>
      </c>
      <c r="O11" s="123"/>
      <c r="P11" s="25">
        <f t="shared" si="11"/>
        <v>0</v>
      </c>
      <c r="Q11" s="25">
        <f t="shared" si="12"/>
        <v>0</v>
      </c>
      <c r="R11" s="25">
        <f t="shared" si="13"/>
        <v>0</v>
      </c>
      <c r="S11" s="25">
        <f t="shared" si="14"/>
        <v>0</v>
      </c>
      <c r="T11" s="25">
        <f t="shared" si="15"/>
        <v>0</v>
      </c>
      <c r="U11" s="25">
        <f t="shared" si="16"/>
        <v>0</v>
      </c>
    </row>
    <row r="12" spans="2:21" ht="15.75">
      <c r="B12" s="27">
        <v>4</v>
      </c>
      <c r="C12" s="34" t="s">
        <v>54</v>
      </c>
      <c r="D12" s="37">
        <v>9</v>
      </c>
      <c r="E12" s="35">
        <v>2</v>
      </c>
      <c r="F12" s="36">
        <f t="shared" si="6"/>
        <v>2000</v>
      </c>
      <c r="G12" s="36">
        <f t="shared" si="9"/>
        <v>18000</v>
      </c>
      <c r="H12" s="36">
        <v>216000</v>
      </c>
      <c r="I12" s="123"/>
      <c r="J12" s="37">
        <v>9</v>
      </c>
      <c r="K12" s="35">
        <v>2</v>
      </c>
      <c r="L12" s="36">
        <f t="shared" si="7"/>
        <v>2000</v>
      </c>
      <c r="M12" s="36">
        <f t="shared" si="10"/>
        <v>18000</v>
      </c>
      <c r="N12" s="36">
        <v>216000</v>
      </c>
      <c r="O12" s="123"/>
      <c r="P12" s="25">
        <f t="shared" si="11"/>
        <v>0</v>
      </c>
      <c r="Q12" s="25">
        <f t="shared" si="12"/>
        <v>0</v>
      </c>
      <c r="R12" s="25">
        <f t="shared" si="13"/>
        <v>0</v>
      </c>
      <c r="S12" s="25">
        <f t="shared" si="14"/>
        <v>0</v>
      </c>
      <c r="T12" s="25">
        <f t="shared" si="15"/>
        <v>0</v>
      </c>
      <c r="U12" s="25">
        <f t="shared" si="16"/>
        <v>0</v>
      </c>
    </row>
    <row r="13" spans="2:21" ht="15.75">
      <c r="B13" s="27">
        <v>5</v>
      </c>
      <c r="C13" s="34" t="s">
        <v>55</v>
      </c>
      <c r="D13" s="37">
        <v>4</v>
      </c>
      <c r="E13" s="35">
        <v>1.8</v>
      </c>
      <c r="F13" s="36">
        <f t="shared" si="6"/>
        <v>1800</v>
      </c>
      <c r="G13" s="36">
        <f t="shared" si="9"/>
        <v>7200</v>
      </c>
      <c r="H13" s="36">
        <v>43200</v>
      </c>
      <c r="I13" s="123"/>
      <c r="J13" s="37">
        <v>4</v>
      </c>
      <c r="K13" s="35">
        <v>1.8</v>
      </c>
      <c r="L13" s="36">
        <f t="shared" si="7"/>
        <v>1800</v>
      </c>
      <c r="M13" s="36">
        <f t="shared" si="10"/>
        <v>7200</v>
      </c>
      <c r="N13" s="36">
        <v>43200</v>
      </c>
      <c r="O13" s="123"/>
      <c r="P13" s="25">
        <f t="shared" si="11"/>
        <v>0</v>
      </c>
      <c r="Q13" s="25">
        <f t="shared" si="12"/>
        <v>0</v>
      </c>
      <c r="R13" s="25">
        <f t="shared" si="13"/>
        <v>0</v>
      </c>
      <c r="S13" s="25">
        <f t="shared" si="14"/>
        <v>0</v>
      </c>
      <c r="T13" s="25">
        <f t="shared" si="15"/>
        <v>0</v>
      </c>
      <c r="U13" s="25">
        <f t="shared" si="16"/>
        <v>0</v>
      </c>
    </row>
    <row r="14" spans="2:21" ht="15.75">
      <c r="B14" s="27">
        <v>6</v>
      </c>
      <c r="C14" s="34" t="s">
        <v>56</v>
      </c>
      <c r="D14" s="37">
        <v>28</v>
      </c>
      <c r="E14" s="35">
        <v>1.6</v>
      </c>
      <c r="F14" s="36">
        <f t="shared" si="6"/>
        <v>1600</v>
      </c>
      <c r="G14" s="36">
        <f t="shared" si="9"/>
        <v>44800</v>
      </c>
      <c r="H14" s="36">
        <v>480000</v>
      </c>
      <c r="I14" s="123"/>
      <c r="J14" s="37">
        <v>28</v>
      </c>
      <c r="K14" s="35">
        <v>1.6</v>
      </c>
      <c r="L14" s="36">
        <f t="shared" si="7"/>
        <v>1600</v>
      </c>
      <c r="M14" s="36">
        <f t="shared" si="10"/>
        <v>44800</v>
      </c>
      <c r="N14" s="36">
        <v>480000</v>
      </c>
      <c r="O14" s="123"/>
      <c r="P14" s="25">
        <f t="shared" si="11"/>
        <v>0</v>
      </c>
      <c r="Q14" s="25">
        <f t="shared" si="12"/>
        <v>0</v>
      </c>
      <c r="R14" s="25">
        <f t="shared" si="13"/>
        <v>0</v>
      </c>
      <c r="S14" s="25">
        <f t="shared" si="14"/>
        <v>0</v>
      </c>
      <c r="T14" s="25">
        <f t="shared" si="15"/>
        <v>0</v>
      </c>
      <c r="U14" s="25">
        <f t="shared" si="16"/>
        <v>0</v>
      </c>
    </row>
    <row r="15" spans="2:21" ht="15.75">
      <c r="B15" s="27">
        <v>7</v>
      </c>
      <c r="C15" s="34" t="s">
        <v>57</v>
      </c>
      <c r="D15" s="37">
        <v>9</v>
      </c>
      <c r="E15" s="35">
        <v>1.6</v>
      </c>
      <c r="F15" s="36">
        <f t="shared" si="6"/>
        <v>1600</v>
      </c>
      <c r="G15" s="36">
        <f t="shared" si="9"/>
        <v>14400</v>
      </c>
      <c r="H15" s="36">
        <v>172800</v>
      </c>
      <c r="I15" s="123"/>
      <c r="J15" s="37">
        <v>9</v>
      </c>
      <c r="K15" s="35">
        <v>1.6</v>
      </c>
      <c r="L15" s="36">
        <f t="shared" si="7"/>
        <v>1600</v>
      </c>
      <c r="M15" s="36">
        <f t="shared" si="10"/>
        <v>14400</v>
      </c>
      <c r="N15" s="36">
        <v>172800</v>
      </c>
      <c r="O15" s="123"/>
      <c r="P15" s="25">
        <f t="shared" si="11"/>
        <v>0</v>
      </c>
      <c r="Q15" s="25">
        <f t="shared" si="12"/>
        <v>0</v>
      </c>
      <c r="R15" s="25">
        <f t="shared" si="13"/>
        <v>0</v>
      </c>
      <c r="S15" s="25">
        <f t="shared" si="14"/>
        <v>0</v>
      </c>
      <c r="T15" s="25">
        <f t="shared" si="15"/>
        <v>0</v>
      </c>
      <c r="U15" s="25">
        <f t="shared" si="16"/>
        <v>0</v>
      </c>
    </row>
    <row r="16" spans="2:21" ht="15.75">
      <c r="B16" s="27">
        <v>8</v>
      </c>
      <c r="C16" s="34" t="s">
        <v>58</v>
      </c>
      <c r="D16" s="37">
        <v>7</v>
      </c>
      <c r="E16" s="35">
        <v>1.1000000000000001</v>
      </c>
      <c r="F16" s="36">
        <f t="shared" si="6"/>
        <v>1100</v>
      </c>
      <c r="G16" s="36">
        <f t="shared" si="9"/>
        <v>7700</v>
      </c>
      <c r="H16" s="36">
        <v>92400</v>
      </c>
      <c r="I16" s="123"/>
      <c r="J16" s="37">
        <v>7</v>
      </c>
      <c r="K16" s="35">
        <v>1.1000000000000001</v>
      </c>
      <c r="L16" s="36">
        <f t="shared" si="7"/>
        <v>1100</v>
      </c>
      <c r="M16" s="36">
        <f t="shared" si="10"/>
        <v>7700</v>
      </c>
      <c r="N16" s="36">
        <v>92400</v>
      </c>
      <c r="O16" s="123"/>
      <c r="P16" s="25">
        <f t="shared" si="11"/>
        <v>0</v>
      </c>
      <c r="Q16" s="25">
        <f t="shared" si="12"/>
        <v>0</v>
      </c>
      <c r="R16" s="25">
        <f t="shared" si="13"/>
        <v>0</v>
      </c>
      <c r="S16" s="25">
        <f t="shared" si="14"/>
        <v>0</v>
      </c>
      <c r="T16" s="25">
        <f t="shared" si="15"/>
        <v>0</v>
      </c>
      <c r="U16" s="25">
        <f t="shared" si="16"/>
        <v>0</v>
      </c>
    </row>
    <row r="17" spans="2:21" ht="15.75">
      <c r="B17" s="27"/>
      <c r="C17" s="34" t="s">
        <v>59</v>
      </c>
      <c r="D17" s="37">
        <v>1</v>
      </c>
      <c r="E17" s="35">
        <v>1.2</v>
      </c>
      <c r="F17" s="36">
        <f t="shared" si="6"/>
        <v>1200</v>
      </c>
      <c r="G17" s="36">
        <f t="shared" si="9"/>
        <v>1200</v>
      </c>
      <c r="H17" s="36">
        <v>92400</v>
      </c>
      <c r="I17" s="123"/>
      <c r="J17" s="37">
        <v>1</v>
      </c>
      <c r="K17" s="35">
        <v>1.2</v>
      </c>
      <c r="L17" s="36">
        <f t="shared" si="7"/>
        <v>1200</v>
      </c>
      <c r="M17" s="36">
        <f t="shared" si="10"/>
        <v>1200</v>
      </c>
      <c r="N17" s="36">
        <v>92400</v>
      </c>
      <c r="O17" s="123"/>
      <c r="P17" s="25">
        <f t="shared" si="11"/>
        <v>0</v>
      </c>
      <c r="Q17" s="25">
        <f t="shared" si="12"/>
        <v>0</v>
      </c>
      <c r="R17" s="25">
        <f t="shared" si="13"/>
        <v>0</v>
      </c>
      <c r="S17" s="25">
        <f t="shared" si="14"/>
        <v>0</v>
      </c>
      <c r="T17" s="25">
        <f t="shared" si="15"/>
        <v>0</v>
      </c>
      <c r="U17" s="25">
        <f t="shared" si="16"/>
        <v>0</v>
      </c>
    </row>
    <row r="18" spans="2:21" ht="15.75">
      <c r="B18" s="27">
        <v>9</v>
      </c>
      <c r="C18" s="34" t="s">
        <v>60</v>
      </c>
      <c r="D18" s="37">
        <v>66</v>
      </c>
      <c r="E18" s="35">
        <v>1</v>
      </c>
      <c r="F18" s="36">
        <f t="shared" si="6"/>
        <v>1000</v>
      </c>
      <c r="G18" s="36">
        <f t="shared" si="9"/>
        <v>66000</v>
      </c>
      <c r="H18" s="36">
        <v>672000</v>
      </c>
      <c r="I18" s="123"/>
      <c r="J18" s="37">
        <v>66</v>
      </c>
      <c r="K18" s="35">
        <v>1</v>
      </c>
      <c r="L18" s="36">
        <f t="shared" si="7"/>
        <v>1000</v>
      </c>
      <c r="M18" s="36">
        <f t="shared" si="10"/>
        <v>66000</v>
      </c>
      <c r="N18" s="36">
        <v>672000</v>
      </c>
      <c r="O18" s="123"/>
      <c r="P18" s="25">
        <f t="shared" si="11"/>
        <v>0</v>
      </c>
      <c r="Q18" s="25">
        <f t="shared" si="12"/>
        <v>0</v>
      </c>
      <c r="R18" s="25">
        <f t="shared" si="13"/>
        <v>0</v>
      </c>
      <c r="S18" s="25">
        <f t="shared" si="14"/>
        <v>0</v>
      </c>
      <c r="T18" s="25">
        <f t="shared" si="15"/>
        <v>0</v>
      </c>
      <c r="U18" s="25">
        <f t="shared" si="16"/>
        <v>0</v>
      </c>
    </row>
    <row r="19" spans="2:21" ht="15.75">
      <c r="B19" s="27">
        <v>10</v>
      </c>
      <c r="C19" s="34" t="s">
        <v>61</v>
      </c>
      <c r="D19" s="37">
        <v>78</v>
      </c>
      <c r="E19" s="35">
        <v>0.8</v>
      </c>
      <c r="F19" s="36">
        <f t="shared" si="6"/>
        <v>800</v>
      </c>
      <c r="G19" s="36">
        <f t="shared" si="9"/>
        <v>62400</v>
      </c>
      <c r="H19" s="36">
        <v>787200</v>
      </c>
      <c r="I19" s="123"/>
      <c r="J19" s="37">
        <v>78</v>
      </c>
      <c r="K19" s="35">
        <v>0.8</v>
      </c>
      <c r="L19" s="36">
        <f t="shared" si="7"/>
        <v>800</v>
      </c>
      <c r="M19" s="36">
        <f t="shared" si="10"/>
        <v>62400</v>
      </c>
      <c r="N19" s="36">
        <v>787200</v>
      </c>
      <c r="O19" s="123"/>
      <c r="P19" s="25">
        <f t="shared" si="11"/>
        <v>0</v>
      </c>
      <c r="Q19" s="25">
        <f t="shared" si="12"/>
        <v>0</v>
      </c>
      <c r="R19" s="25">
        <f t="shared" si="13"/>
        <v>0</v>
      </c>
      <c r="S19" s="25">
        <f t="shared" si="14"/>
        <v>0</v>
      </c>
      <c r="T19" s="25">
        <f t="shared" si="15"/>
        <v>0</v>
      </c>
      <c r="U19" s="25">
        <f t="shared" si="16"/>
        <v>0</v>
      </c>
    </row>
    <row r="20" spans="2:21" ht="15.75">
      <c r="B20" s="27">
        <v>11</v>
      </c>
      <c r="C20" s="34" t="s">
        <v>62</v>
      </c>
      <c r="D20" s="37">
        <v>93</v>
      </c>
      <c r="E20" s="35">
        <v>0.65</v>
      </c>
      <c r="F20" s="36">
        <f t="shared" si="6"/>
        <v>650</v>
      </c>
      <c r="G20" s="36">
        <f t="shared" si="9"/>
        <v>60450</v>
      </c>
      <c r="H20" s="36">
        <v>795600</v>
      </c>
      <c r="I20" s="123"/>
      <c r="J20" s="37">
        <v>93</v>
      </c>
      <c r="K20" s="35">
        <v>0.65</v>
      </c>
      <c r="L20" s="36">
        <f t="shared" si="7"/>
        <v>650</v>
      </c>
      <c r="M20" s="36">
        <f t="shared" si="10"/>
        <v>60450</v>
      </c>
      <c r="N20" s="36">
        <v>795600</v>
      </c>
      <c r="O20" s="123"/>
      <c r="P20" s="25">
        <f t="shared" si="11"/>
        <v>0</v>
      </c>
      <c r="Q20" s="25">
        <f t="shared" si="12"/>
        <v>0</v>
      </c>
      <c r="R20" s="25">
        <f t="shared" si="13"/>
        <v>0</v>
      </c>
      <c r="S20" s="25">
        <f t="shared" si="14"/>
        <v>0</v>
      </c>
      <c r="T20" s="25">
        <f t="shared" si="15"/>
        <v>0</v>
      </c>
      <c r="U20" s="25">
        <f t="shared" si="16"/>
        <v>0</v>
      </c>
    </row>
    <row r="27" spans="2:21">
      <c r="H27" s="28">
        <v>3560</v>
      </c>
      <c r="I27" s="21">
        <f>H27-3524.4</f>
        <v>35.599999999999909</v>
      </c>
    </row>
  </sheetData>
  <mergeCells count="26">
    <mergeCell ref="Q6:Q7"/>
    <mergeCell ref="R6:R7"/>
    <mergeCell ref="P5:U5"/>
    <mergeCell ref="I9:I20"/>
    <mergeCell ref="O9:O20"/>
    <mergeCell ref="E6:E7"/>
    <mergeCell ref="F6:F7"/>
    <mergeCell ref="G6:G7"/>
    <mergeCell ref="D5:I5"/>
    <mergeCell ref="J5:O5"/>
    <mergeCell ref="B6:B7"/>
    <mergeCell ref="C6:C7"/>
    <mergeCell ref="C4:U4"/>
    <mergeCell ref="T6:T7"/>
    <mergeCell ref="U6:U7"/>
    <mergeCell ref="J6:J7"/>
    <mergeCell ref="K6:K7"/>
    <mergeCell ref="L6:L7"/>
    <mergeCell ref="M6:M7"/>
    <mergeCell ref="N6:N7"/>
    <mergeCell ref="O6:O7"/>
    <mergeCell ref="H6:H7"/>
    <mergeCell ref="I6:I7"/>
    <mergeCell ref="P6:P7"/>
    <mergeCell ref="S6:S7"/>
    <mergeCell ref="D6:D7"/>
  </mergeCells>
  <hyperlinks>
    <hyperlink ref="F7" location="_ftn2" display="_ftn2"/>
    <hyperlink ref="G6" location="_ftn3" display="_ftn3"/>
    <hyperlink ref="E6" location="_ftn1" display="_ftn1"/>
    <hyperlink ref="R7" location="_ftn2" display="_ftn2"/>
    <hyperlink ref="S6" location="_ftn3" display="_ftn3"/>
    <hyperlink ref="L7" location="_ftn2" display="_ftn2"/>
    <hyperlink ref="M6" location="_ftn3" display="_ftn3"/>
    <hyperlink ref="K6" location="_ftn1" display="_ftn1"/>
    <hyperlink ref="Q6" location="_ftn1" display="_ftn1"/>
  </hyperlinks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27" sqref="B27:C27"/>
    </sheetView>
  </sheetViews>
  <sheetFormatPr defaultRowHeight="15"/>
  <cols>
    <col min="1" max="1" width="78.140625" customWidth="1"/>
    <col min="2" max="2" width="25" customWidth="1"/>
    <col min="3" max="6" width="20.42578125" customWidth="1"/>
  </cols>
  <sheetData>
    <row r="1" spans="1:2" s="1" customFormat="1" ht="18">
      <c r="A1" s="52" t="s">
        <v>66</v>
      </c>
    </row>
    <row r="2" spans="1:2" s="1" customFormat="1" ht="15.75" thickBot="1"/>
    <row r="3" spans="1:2" ht="15.75" thickBot="1">
      <c r="A3" s="42" t="s">
        <v>0</v>
      </c>
      <c r="B3" s="43" t="s">
        <v>63</v>
      </c>
    </row>
    <row r="4" spans="1:2" ht="15.75" thickBot="1">
      <c r="A4" s="44" t="s">
        <v>5</v>
      </c>
      <c r="B4" s="45"/>
    </row>
    <row r="5" spans="1:2" ht="15.75" thickBot="1">
      <c r="A5" s="46"/>
      <c r="B5" s="47"/>
    </row>
    <row r="6" spans="1:2" ht="15.75" thickBot="1">
      <c r="A6" s="44" t="s">
        <v>6</v>
      </c>
      <c r="B6" s="45">
        <v>0</v>
      </c>
    </row>
    <row r="7" spans="1:2" ht="15.75" thickBot="1">
      <c r="A7" s="48" t="s">
        <v>7</v>
      </c>
      <c r="B7" s="47">
        <v>0</v>
      </c>
    </row>
    <row r="8" spans="1:2" ht="15.75" thickBot="1">
      <c r="A8" s="48" t="s">
        <v>64</v>
      </c>
      <c r="B8" s="47"/>
    </row>
    <row r="9" spans="1:2" ht="15.75" thickBot="1">
      <c r="A9" s="48" t="s">
        <v>65</v>
      </c>
      <c r="B9" s="47"/>
    </row>
    <row r="10" spans="1:2" ht="15.75" thickBot="1">
      <c r="A10" s="48" t="s">
        <v>13</v>
      </c>
      <c r="B10" s="47"/>
    </row>
    <row r="11" spans="1:2" ht="15.75" thickBot="1">
      <c r="A11" s="48" t="s">
        <v>14</v>
      </c>
      <c r="B11" s="50"/>
    </row>
    <row r="12" spans="1:2" ht="15.75" thickBot="1">
      <c r="A12" s="48" t="s">
        <v>15</v>
      </c>
      <c r="B12" s="47"/>
    </row>
    <row r="13" spans="1:2" ht="15.75" thickBot="1">
      <c r="A13" s="46"/>
      <c r="B13" s="47"/>
    </row>
    <row r="14" spans="1:2" ht="15.75" thickBot="1">
      <c r="A14" s="44" t="s">
        <v>16</v>
      </c>
      <c r="B14" s="45">
        <v>0</v>
      </c>
    </row>
    <row r="15" spans="1:2" ht="15.75" thickBot="1">
      <c r="A15" s="48" t="s">
        <v>17</v>
      </c>
      <c r="B15" s="47">
        <v>0</v>
      </c>
    </row>
    <row r="16" spans="1:2" ht="15.75" thickBot="1">
      <c r="A16" s="48" t="s">
        <v>18</v>
      </c>
      <c r="B16" s="47"/>
    </row>
    <row r="17" spans="1:2" ht="15.75" thickBot="1">
      <c r="A17" s="48" t="s">
        <v>22</v>
      </c>
      <c r="B17" s="51"/>
    </row>
    <row r="18" spans="1:2" ht="15.75" thickBot="1">
      <c r="A18" s="48" t="s">
        <v>23</v>
      </c>
      <c r="B18" s="47"/>
    </row>
    <row r="19" spans="1:2" ht="15.75" thickBot="1">
      <c r="A19" s="48" t="s">
        <v>24</v>
      </c>
      <c r="B19" s="47"/>
    </row>
    <row r="20" spans="1:2" ht="15.75" thickBot="1">
      <c r="A20" s="48" t="s">
        <v>11</v>
      </c>
      <c r="B20" s="47"/>
    </row>
    <row r="21" spans="1:2" ht="15.75" thickBot="1">
      <c r="A21" s="48" t="s">
        <v>25</v>
      </c>
      <c r="B21" s="47"/>
    </row>
    <row r="22" spans="1:2" ht="15.75" thickBot="1">
      <c r="A22" s="48" t="s">
        <v>26</v>
      </c>
      <c r="B22" s="47"/>
    </row>
    <row r="23" spans="1:2" ht="15.75" thickBot="1">
      <c r="A23" s="48" t="s">
        <v>28</v>
      </c>
      <c r="B23" s="47"/>
    </row>
    <row r="24" spans="1:2" ht="15.75" thickBot="1">
      <c r="A24" s="48" t="s">
        <v>29</v>
      </c>
      <c r="B24" s="50"/>
    </row>
    <row r="25" spans="1:2" ht="15.75" thickBot="1">
      <c r="A25" s="48" t="s">
        <v>30</v>
      </c>
      <c r="B25" s="47"/>
    </row>
    <row r="26" spans="1:2" ht="15.75" thickBot="1">
      <c r="A26" s="46"/>
      <c r="B26" s="47"/>
    </row>
    <row r="27" spans="1:2" ht="15.75" thickBot="1">
      <c r="A27" s="44" t="s">
        <v>31</v>
      </c>
      <c r="B27" s="45">
        <v>0</v>
      </c>
    </row>
    <row r="28" spans="1:2" ht="15.75" thickBot="1">
      <c r="A28" s="46"/>
      <c r="B28" s="47"/>
    </row>
    <row r="29" spans="1:2" ht="15.75" thickBot="1">
      <c r="A29" s="44" t="s">
        <v>32</v>
      </c>
      <c r="B29" s="45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B27" sqref="B27:C27"/>
    </sheetView>
  </sheetViews>
  <sheetFormatPr defaultRowHeight="15"/>
  <cols>
    <col min="1" max="1" width="6.42578125" customWidth="1"/>
    <col min="2" max="2" width="24.5703125" customWidth="1"/>
    <col min="3" max="3" width="19.42578125" customWidth="1"/>
    <col min="4" max="4" width="20.28515625" customWidth="1"/>
    <col min="5" max="5" width="23" customWidth="1"/>
    <col min="6" max="6" width="17.5703125" customWidth="1"/>
    <col min="7" max="7" width="20" customWidth="1"/>
    <col min="8" max="8" width="19.140625" customWidth="1"/>
  </cols>
  <sheetData>
    <row r="4" spans="1:8" ht="15.75">
      <c r="A4" s="53"/>
    </row>
    <row r="5" spans="1:8" ht="18">
      <c r="A5" s="126" t="s">
        <v>67</v>
      </c>
      <c r="B5" s="126"/>
      <c r="C5" s="126"/>
      <c r="D5" s="126"/>
    </row>
    <row r="6" spans="1:8" ht="15.75" thickBot="1">
      <c r="A6" s="54"/>
    </row>
    <row r="7" spans="1:8" ht="44.25" customHeight="1">
      <c r="A7" s="124" t="s">
        <v>68</v>
      </c>
      <c r="B7" s="124" t="s">
        <v>69</v>
      </c>
      <c r="C7" s="124" t="s">
        <v>40</v>
      </c>
      <c r="D7" s="124" t="s">
        <v>70</v>
      </c>
      <c r="E7" s="124" t="s">
        <v>71</v>
      </c>
      <c r="F7" s="124" t="s">
        <v>72</v>
      </c>
      <c r="G7" s="124" t="s">
        <v>73</v>
      </c>
      <c r="H7" s="124" t="s">
        <v>45</v>
      </c>
    </row>
    <row r="8" spans="1:8" ht="15.75" thickBot="1">
      <c r="A8" s="125"/>
      <c r="B8" s="125"/>
      <c r="C8" s="125"/>
      <c r="D8" s="125"/>
      <c r="E8" s="125"/>
      <c r="F8" s="125"/>
      <c r="G8" s="125"/>
      <c r="H8" s="125"/>
    </row>
    <row r="9" spans="1:8" ht="15.75" thickBot="1">
      <c r="A9" s="55"/>
      <c r="B9" s="56" t="s">
        <v>47</v>
      </c>
      <c r="C9" s="57">
        <v>0</v>
      </c>
      <c r="D9" s="57"/>
      <c r="E9" s="57"/>
      <c r="F9" s="57">
        <v>0</v>
      </c>
      <c r="G9" s="57">
        <v>0</v>
      </c>
      <c r="H9" s="57">
        <v>0</v>
      </c>
    </row>
    <row r="10" spans="1:8" ht="15.75" thickBot="1">
      <c r="A10" s="58">
        <v>1</v>
      </c>
      <c r="B10" s="59"/>
      <c r="C10" s="60"/>
      <c r="D10" s="60"/>
      <c r="E10" s="60"/>
      <c r="F10" s="60"/>
      <c r="G10" s="60"/>
      <c r="H10" s="127">
        <v>0</v>
      </c>
    </row>
    <row r="11" spans="1:8" ht="15.75" thickBot="1">
      <c r="A11" s="48">
        <v>2</v>
      </c>
      <c r="B11" s="61"/>
      <c r="C11" s="50"/>
      <c r="D11" s="50"/>
      <c r="E11" s="50"/>
      <c r="F11" s="50"/>
      <c r="G11" s="50"/>
      <c r="H11" s="128"/>
    </row>
    <row r="12" spans="1:8" ht="15.75" thickBot="1">
      <c r="A12" s="48">
        <v>3</v>
      </c>
      <c r="B12" s="61"/>
      <c r="C12" s="50"/>
      <c r="D12" s="50"/>
      <c r="E12" s="50"/>
      <c r="F12" s="50"/>
      <c r="G12" s="50"/>
      <c r="H12" s="128"/>
    </row>
    <row r="13" spans="1:8" ht="15.75" thickBot="1">
      <c r="A13" s="48">
        <v>4</v>
      </c>
      <c r="B13" s="61"/>
      <c r="C13" s="50"/>
      <c r="D13" s="50"/>
      <c r="E13" s="50"/>
      <c r="F13" s="50"/>
      <c r="G13" s="50"/>
      <c r="H13" s="128"/>
    </row>
    <row r="14" spans="1:8" ht="15.75" thickBot="1">
      <c r="A14" s="48">
        <v>5</v>
      </c>
      <c r="B14" s="61"/>
      <c r="C14" s="50"/>
      <c r="D14" s="50"/>
      <c r="E14" s="50"/>
      <c r="F14" s="50"/>
      <c r="G14" s="50"/>
      <c r="H14" s="128"/>
    </row>
    <row r="15" spans="1:8" ht="15.75" thickBot="1">
      <c r="A15" s="48">
        <v>6</v>
      </c>
      <c r="B15" s="61"/>
      <c r="C15" s="50"/>
      <c r="D15" s="50"/>
      <c r="E15" s="50"/>
      <c r="F15" s="50"/>
      <c r="G15" s="50"/>
      <c r="H15" s="128"/>
    </row>
    <row r="16" spans="1:8" ht="15.75" thickBot="1">
      <c r="A16" s="46"/>
      <c r="B16" s="51"/>
      <c r="C16" s="47"/>
      <c r="D16" s="47"/>
      <c r="E16" s="47"/>
      <c r="F16" s="47"/>
      <c r="G16" s="47"/>
      <c r="H16" s="128"/>
    </row>
    <row r="17" spans="1:8" ht="15.75" thickBot="1">
      <c r="A17" s="46"/>
      <c r="B17" s="51"/>
      <c r="C17" s="47"/>
      <c r="D17" s="47"/>
      <c r="E17" s="47"/>
      <c r="F17" s="47"/>
      <c r="G17" s="47"/>
      <c r="H17" s="129"/>
    </row>
  </sheetData>
  <mergeCells count="10">
    <mergeCell ref="H7:H8"/>
    <mergeCell ref="A5:D5"/>
    <mergeCell ref="E7:E8"/>
    <mergeCell ref="H10:H17"/>
    <mergeCell ref="A7:A8"/>
    <mergeCell ref="B7:B8"/>
    <mergeCell ref="C7:C8"/>
    <mergeCell ref="D7:D8"/>
    <mergeCell ref="F7:F8"/>
    <mergeCell ref="G7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topLeftCell="A16" zoomScaleNormal="100" zoomScaleSheetLayoutView="100" workbookViewId="0">
      <selection activeCell="D13" sqref="D13"/>
    </sheetView>
  </sheetViews>
  <sheetFormatPr defaultRowHeight="15"/>
  <cols>
    <col min="1" max="1" width="37.42578125" customWidth="1"/>
    <col min="2" max="2" width="20.140625" customWidth="1"/>
    <col min="3" max="3" width="19.28515625" customWidth="1"/>
    <col min="4" max="4" width="21.140625" customWidth="1"/>
  </cols>
  <sheetData>
    <row r="1" spans="1:7" ht="60.75" customHeight="1">
      <c r="A1" s="132" t="s">
        <v>101</v>
      </c>
      <c r="B1" s="132"/>
      <c r="C1" s="132"/>
      <c r="D1" s="132"/>
      <c r="E1" s="49"/>
    </row>
    <row r="2" spans="1:7" ht="18">
      <c r="A2" s="126" t="s">
        <v>66</v>
      </c>
      <c r="B2" s="126"/>
      <c r="C2" s="126"/>
      <c r="D2" s="126"/>
    </row>
    <row r="3" spans="1:7" ht="18">
      <c r="A3" s="126" t="s">
        <v>74</v>
      </c>
      <c r="B3" s="126"/>
      <c r="C3" s="126"/>
      <c r="D3" s="126"/>
    </row>
    <row r="4" spans="1:7" ht="15" customHeight="1">
      <c r="A4" s="134" t="s">
        <v>84</v>
      </c>
      <c r="B4" s="134"/>
      <c r="C4" s="134"/>
      <c r="D4" s="134"/>
    </row>
    <row r="5" spans="1:7" ht="15.75" customHeight="1">
      <c r="A5" s="133" t="s">
        <v>0</v>
      </c>
      <c r="B5" s="133"/>
      <c r="C5" s="133"/>
      <c r="D5" s="133"/>
    </row>
    <row r="6" spans="1:7">
      <c r="A6" s="133"/>
      <c r="B6" s="133" t="s">
        <v>47</v>
      </c>
      <c r="C6" s="133" t="s">
        <v>3</v>
      </c>
      <c r="D6" s="133"/>
    </row>
    <row r="7" spans="1:7" ht="60">
      <c r="A7" s="133"/>
      <c r="B7" s="133"/>
      <c r="C7" s="63" t="s">
        <v>75</v>
      </c>
      <c r="D7" s="63" t="s">
        <v>4</v>
      </c>
    </row>
    <row r="8" spans="1:7" ht="16.5" thickBot="1">
      <c r="A8" s="44" t="s">
        <v>5</v>
      </c>
      <c r="B8" s="68">
        <f>C8+D8</f>
        <v>809.31600000000003</v>
      </c>
      <c r="C8" s="64"/>
      <c r="D8" s="64">
        <v>809.31600000000003</v>
      </c>
    </row>
    <row r="9" spans="1:7" ht="15.75" thickBot="1">
      <c r="A9" s="47"/>
      <c r="B9" s="47"/>
      <c r="C9" s="47"/>
      <c r="D9" s="47"/>
    </row>
    <row r="10" spans="1:7" ht="16.5" thickBot="1">
      <c r="A10" s="44" t="s">
        <v>97</v>
      </c>
      <c r="B10" s="68">
        <f>C10+D10</f>
        <v>13000</v>
      </c>
      <c r="C10" s="64">
        <f>C11</f>
        <v>11300</v>
      </c>
      <c r="D10" s="90">
        <f>D11</f>
        <v>1700</v>
      </c>
    </row>
    <row r="11" spans="1:7" ht="15.75" thickBot="1">
      <c r="A11" s="48" t="s">
        <v>7</v>
      </c>
      <c r="B11" s="78">
        <f>C11+D11</f>
        <v>13000</v>
      </c>
      <c r="C11" s="66">
        <f>C12</f>
        <v>11300</v>
      </c>
      <c r="D11" s="66">
        <f>D12+D13+D14+D15</f>
        <v>1700</v>
      </c>
    </row>
    <row r="12" spans="1:7" ht="15.75" thickBot="1">
      <c r="A12" s="48" t="s">
        <v>64</v>
      </c>
      <c r="B12" s="78">
        <f t="shared" ref="B12:B13" si="0">C12+D12</f>
        <v>11300</v>
      </c>
      <c r="C12" s="66">
        <v>11300</v>
      </c>
      <c r="D12" s="66"/>
    </row>
    <row r="13" spans="1:7" ht="15.75" thickBot="1">
      <c r="A13" s="48" t="s">
        <v>65</v>
      </c>
      <c r="B13" s="78">
        <f t="shared" si="0"/>
        <v>1240.8</v>
      </c>
      <c r="C13" s="66"/>
      <c r="D13" s="66">
        <f>'270103'!Q11</f>
        <v>1240.8</v>
      </c>
    </row>
    <row r="14" spans="1:7" ht="16.5" thickBot="1">
      <c r="A14" s="48" t="s">
        <v>76</v>
      </c>
      <c r="B14" s="69"/>
      <c r="C14" s="66"/>
      <c r="D14" s="66">
        <f>'270103'!Q12</f>
        <v>89.2</v>
      </c>
      <c r="G14" s="77"/>
    </row>
    <row r="15" spans="1:7" ht="16.5" thickBot="1">
      <c r="A15" s="48" t="s">
        <v>77</v>
      </c>
      <c r="B15" s="69"/>
      <c r="C15" s="66"/>
      <c r="D15" s="66">
        <f>'270103'!Q13</f>
        <v>370</v>
      </c>
    </row>
    <row r="16" spans="1:7" ht="16.5" thickBot="1">
      <c r="A16" s="48" t="s">
        <v>13</v>
      </c>
      <c r="B16" s="69"/>
      <c r="C16" s="47"/>
      <c r="D16" s="47"/>
    </row>
    <row r="17" spans="1:4" ht="30.75" thickBot="1">
      <c r="A17" s="48" t="s">
        <v>14</v>
      </c>
      <c r="B17" s="70"/>
      <c r="C17" s="50"/>
      <c r="D17" s="50"/>
    </row>
    <row r="18" spans="1:4" ht="16.5" thickBot="1">
      <c r="A18" s="48" t="s">
        <v>15</v>
      </c>
      <c r="B18" s="69"/>
      <c r="C18" s="47"/>
      <c r="D18" s="47"/>
    </row>
    <row r="19" spans="1:4" ht="16.5" thickBot="1">
      <c r="A19" s="46"/>
      <c r="B19" s="69"/>
      <c r="C19" s="47"/>
      <c r="D19" s="47"/>
    </row>
    <row r="20" spans="1:4" ht="16.5" thickBot="1">
      <c r="A20" s="44" t="s">
        <v>98</v>
      </c>
      <c r="B20" s="68">
        <f>B21+B35</f>
        <v>12905</v>
      </c>
      <c r="C20" s="76">
        <f>C21+C35</f>
        <v>11300</v>
      </c>
      <c r="D20" s="76">
        <f>D21+D35</f>
        <v>1605</v>
      </c>
    </row>
    <row r="21" spans="1:4" ht="16.5" thickBot="1">
      <c r="A21" s="48" t="s">
        <v>17</v>
      </c>
      <c r="B21" s="71">
        <f>C21+D21</f>
        <v>12790</v>
      </c>
      <c r="C21" s="47">
        <f>C22+C28+C29+C30+C31+C32+C33</f>
        <v>11210</v>
      </c>
      <c r="D21" s="75">
        <f>D22+D28+D29+D30+D31+D32+D33</f>
        <v>1580</v>
      </c>
    </row>
    <row r="22" spans="1:4" ht="16.5" thickBot="1">
      <c r="A22" s="48" t="s">
        <v>18</v>
      </c>
      <c r="B22" s="71">
        <f>C22+D22</f>
        <v>4010</v>
      </c>
      <c r="C22" s="47">
        <f>C23+C24+C25+C26</f>
        <v>3560</v>
      </c>
      <c r="D22" s="47">
        <f>D23+D24+D25+D26</f>
        <v>450</v>
      </c>
    </row>
    <row r="23" spans="1:4" ht="16.5" thickBot="1">
      <c r="A23" s="48" t="s">
        <v>78</v>
      </c>
      <c r="B23" s="71">
        <f t="shared" ref="B23:B35" si="1">C23+D23</f>
        <v>3531</v>
      </c>
      <c r="C23" s="51">
        <v>3531</v>
      </c>
      <c r="D23" s="75">
        <v>0</v>
      </c>
    </row>
    <row r="24" spans="1:4" ht="16.5" thickBot="1">
      <c r="A24" s="48" t="s">
        <v>79</v>
      </c>
      <c r="B24" s="71">
        <f t="shared" si="1"/>
        <v>379</v>
      </c>
      <c r="C24" s="47">
        <v>29</v>
      </c>
      <c r="D24" s="75">
        <f>100+250</f>
        <v>350</v>
      </c>
    </row>
    <row r="25" spans="1:4" ht="16.5" thickBot="1">
      <c r="A25" s="48" t="s">
        <v>80</v>
      </c>
      <c r="B25" s="71">
        <f t="shared" si="1"/>
        <v>0</v>
      </c>
      <c r="C25" s="47">
        <v>0</v>
      </c>
      <c r="D25" s="75"/>
    </row>
    <row r="26" spans="1:4" ht="16.5" thickBot="1">
      <c r="A26" s="48" t="s">
        <v>81</v>
      </c>
      <c r="B26" s="71">
        <f t="shared" si="1"/>
        <v>100</v>
      </c>
      <c r="C26" s="47">
        <v>0</v>
      </c>
      <c r="D26" s="75">
        <v>100</v>
      </c>
    </row>
    <row r="27" spans="1:4" ht="16.5" thickBot="1">
      <c r="A27" s="48" t="s">
        <v>82</v>
      </c>
      <c r="B27" s="71">
        <f t="shared" si="1"/>
        <v>0</v>
      </c>
      <c r="C27" s="47"/>
      <c r="D27" s="75"/>
    </row>
    <row r="28" spans="1:4" ht="16.5" thickBot="1">
      <c r="A28" s="48" t="s">
        <v>22</v>
      </c>
      <c r="B28" s="71">
        <f t="shared" si="1"/>
        <v>8439.7999999999993</v>
      </c>
      <c r="C28" s="47">
        <v>7450</v>
      </c>
      <c r="D28" s="75">
        <f>704.8+300-15</f>
        <v>989.8</v>
      </c>
    </row>
    <row r="29" spans="1:4" ht="16.5" thickBot="1">
      <c r="A29" s="48" t="s">
        <v>23</v>
      </c>
      <c r="B29" s="71">
        <f t="shared" si="1"/>
        <v>0</v>
      </c>
      <c r="C29" s="47">
        <v>0</v>
      </c>
      <c r="D29" s="75"/>
    </row>
    <row r="30" spans="1:4" ht="16.5" thickBot="1">
      <c r="A30" s="48" t="s">
        <v>24</v>
      </c>
      <c r="B30" s="71">
        <f t="shared" si="1"/>
        <v>0</v>
      </c>
      <c r="C30" s="47"/>
      <c r="D30" s="75"/>
    </row>
    <row r="31" spans="1:4" ht="16.5" thickBot="1">
      <c r="A31" s="48" t="s">
        <v>11</v>
      </c>
      <c r="B31" s="71">
        <f t="shared" si="1"/>
        <v>55</v>
      </c>
      <c r="C31" s="47">
        <v>50</v>
      </c>
      <c r="D31" s="75">
        <v>5</v>
      </c>
    </row>
    <row r="32" spans="1:4" ht="16.5" thickBot="1">
      <c r="A32" s="48" t="s">
        <v>25</v>
      </c>
      <c r="B32" s="71">
        <f t="shared" si="1"/>
        <v>70</v>
      </c>
      <c r="C32" s="47">
        <v>70</v>
      </c>
      <c r="D32" s="75"/>
    </row>
    <row r="33" spans="1:4" ht="16.5" thickBot="1">
      <c r="A33" s="48" t="s">
        <v>26</v>
      </c>
      <c r="B33" s="71">
        <f t="shared" si="1"/>
        <v>215.2</v>
      </c>
      <c r="C33" s="47">
        <v>80</v>
      </c>
      <c r="D33" s="75">
        <f>75.2+60</f>
        <v>135.19999999999999</v>
      </c>
    </row>
    <row r="34" spans="1:4" ht="30.75" thickBot="1">
      <c r="A34" s="48" t="s">
        <v>83</v>
      </c>
      <c r="B34" s="71">
        <f t="shared" si="1"/>
        <v>0</v>
      </c>
      <c r="C34" s="47"/>
      <c r="D34" s="47"/>
    </row>
    <row r="35" spans="1:4" ht="16.5" thickBot="1">
      <c r="A35" s="48" t="s">
        <v>28</v>
      </c>
      <c r="B35" s="71">
        <f t="shared" si="1"/>
        <v>115</v>
      </c>
      <c r="C35" s="47">
        <v>90</v>
      </c>
      <c r="D35" s="47">
        <f>10+15</f>
        <v>25</v>
      </c>
    </row>
    <row r="36" spans="1:4" ht="30.75" thickBot="1">
      <c r="A36" s="48" t="s">
        <v>29</v>
      </c>
      <c r="B36" s="70"/>
      <c r="C36" s="50"/>
      <c r="D36" s="50"/>
    </row>
    <row r="37" spans="1:4" ht="16.5" thickBot="1">
      <c r="A37" s="48" t="s">
        <v>30</v>
      </c>
      <c r="B37" s="69"/>
      <c r="C37" s="47"/>
      <c r="D37" s="47"/>
    </row>
    <row r="38" spans="1:4" ht="16.5" thickBot="1">
      <c r="A38" s="46"/>
      <c r="B38" s="69"/>
      <c r="C38" s="47"/>
      <c r="D38" s="47"/>
    </row>
    <row r="39" spans="1:4" ht="16.5" thickBot="1">
      <c r="A39" s="44" t="s">
        <v>31</v>
      </c>
      <c r="B39" s="72">
        <f>C39+D39</f>
        <v>95</v>
      </c>
      <c r="C39" s="65">
        <f>C10-C20</f>
        <v>0</v>
      </c>
      <c r="D39" s="65">
        <f>D10-D20</f>
        <v>95</v>
      </c>
    </row>
    <row r="40" spans="1:4" ht="16.5" thickBot="1">
      <c r="A40" s="46"/>
      <c r="B40" s="69"/>
      <c r="C40" s="47"/>
      <c r="D40" s="47"/>
    </row>
    <row r="41" spans="1:4" ht="16.5" thickBot="1">
      <c r="A41" s="44" t="s">
        <v>32</v>
      </c>
      <c r="B41" s="72">
        <f>C41+D41</f>
        <v>904.3159999999998</v>
      </c>
      <c r="C41" s="65">
        <f>C8+C10-C20</f>
        <v>0</v>
      </c>
      <c r="D41" s="65">
        <f>D8+D10-D20</f>
        <v>904.3159999999998</v>
      </c>
    </row>
    <row r="42" spans="1:4">
      <c r="A42" s="62"/>
    </row>
    <row r="45" spans="1:4" ht="37.5" customHeight="1">
      <c r="A45" s="130" t="s">
        <v>100</v>
      </c>
      <c r="B45" s="131"/>
      <c r="C45" s="131"/>
      <c r="D45" s="131"/>
    </row>
  </sheetData>
  <mergeCells count="9">
    <mergeCell ref="A45:D45"/>
    <mergeCell ref="A1:D1"/>
    <mergeCell ref="B5:D5"/>
    <mergeCell ref="C6:D6"/>
    <mergeCell ref="A2:D2"/>
    <mergeCell ref="A3:D3"/>
    <mergeCell ref="B6:B7"/>
    <mergeCell ref="A5:A7"/>
    <mergeCell ref="A4:D4"/>
  </mergeCells>
  <pageMargins left="0.7" right="0.7" top="0.75" bottom="0.75" header="0.3" footer="0.3"/>
  <pageSetup paperSize="9" scale="85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8"/>
  <sheetViews>
    <sheetView view="pageBreakPreview" zoomScaleNormal="100" zoomScaleSheetLayoutView="100" workbookViewId="0">
      <selection activeCell="E7" sqref="E7:E18"/>
    </sheetView>
  </sheetViews>
  <sheetFormatPr defaultRowHeight="15"/>
  <cols>
    <col min="1" max="1" width="4.42578125" style="1" customWidth="1"/>
    <col min="2" max="2" width="7.42578125" style="1" customWidth="1"/>
    <col min="3" max="3" width="45.85546875" style="1" customWidth="1"/>
    <col min="4" max="4" width="8.5703125" style="1" customWidth="1"/>
    <col min="5" max="5" width="11" style="1" customWidth="1"/>
    <col min="6" max="6" width="11.5703125" style="1" customWidth="1"/>
    <col min="7" max="7" width="13.28515625" style="1" customWidth="1"/>
    <col min="8" max="8" width="14.140625" style="1" customWidth="1"/>
    <col min="9" max="9" width="15.140625" style="1" customWidth="1"/>
    <col min="10" max="10" width="7.5703125" style="1" customWidth="1"/>
    <col min="11" max="11" width="9.85546875" style="1" customWidth="1"/>
    <col min="12" max="12" width="9.5703125" style="1" customWidth="1"/>
    <col min="13" max="13" width="10.28515625" style="1" customWidth="1"/>
    <col min="14" max="14" width="13.140625" style="1" customWidth="1"/>
    <col min="15" max="15" width="14.42578125" style="1" customWidth="1"/>
    <col min="16" max="16" width="10.140625" style="1" customWidth="1"/>
    <col min="17" max="21" width="14.42578125" style="1" customWidth="1"/>
    <col min="22" max="16384" width="9.140625" style="1"/>
  </cols>
  <sheetData>
    <row r="1" spans="2:21" ht="33" customHeight="1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U1" s="1" t="s">
        <v>102</v>
      </c>
    </row>
    <row r="2" spans="2:21" ht="67.5" customHeight="1">
      <c r="B2" s="132" t="s">
        <v>112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</row>
    <row r="3" spans="2:21" ht="33.75" customHeight="1">
      <c r="B3" s="85"/>
      <c r="C3" s="86"/>
      <c r="D3" s="136" t="s">
        <v>110</v>
      </c>
      <c r="E3" s="136"/>
      <c r="F3" s="136"/>
      <c r="G3" s="136"/>
      <c r="H3" s="136"/>
      <c r="I3" s="136"/>
      <c r="J3" s="136" t="s">
        <v>111</v>
      </c>
      <c r="K3" s="136"/>
      <c r="L3" s="136"/>
      <c r="M3" s="136"/>
      <c r="N3" s="136"/>
      <c r="O3" s="136"/>
      <c r="P3" s="136" t="s">
        <v>1</v>
      </c>
      <c r="Q3" s="136"/>
      <c r="R3" s="136"/>
      <c r="S3" s="136"/>
      <c r="T3" s="136"/>
      <c r="U3" s="136"/>
    </row>
    <row r="4" spans="2:21">
      <c r="B4" s="135" t="s">
        <v>68</v>
      </c>
      <c r="C4" s="135" t="s">
        <v>69</v>
      </c>
      <c r="D4" s="135" t="s">
        <v>40</v>
      </c>
      <c r="E4" s="135" t="s">
        <v>103</v>
      </c>
      <c r="F4" s="138" t="s">
        <v>104</v>
      </c>
      <c r="G4" s="135" t="s">
        <v>85</v>
      </c>
      <c r="H4" s="135" t="s">
        <v>105</v>
      </c>
      <c r="I4" s="135" t="s">
        <v>99</v>
      </c>
      <c r="J4" s="135" t="s">
        <v>40</v>
      </c>
      <c r="K4" s="135" t="s">
        <v>103</v>
      </c>
      <c r="L4" s="138" t="s">
        <v>104</v>
      </c>
      <c r="M4" s="135" t="s">
        <v>85</v>
      </c>
      <c r="N4" s="135" t="s">
        <v>105</v>
      </c>
      <c r="O4" s="135" t="s">
        <v>99</v>
      </c>
      <c r="P4" s="135" t="s">
        <v>40</v>
      </c>
      <c r="Q4" s="135" t="s">
        <v>103</v>
      </c>
      <c r="R4" s="138" t="s">
        <v>104</v>
      </c>
      <c r="S4" s="135" t="s">
        <v>85</v>
      </c>
      <c r="T4" s="135" t="s">
        <v>105</v>
      </c>
      <c r="U4" s="135" t="s">
        <v>99</v>
      </c>
    </row>
    <row r="5" spans="2:21" ht="84" customHeight="1">
      <c r="B5" s="135"/>
      <c r="C5" s="135"/>
      <c r="D5" s="135"/>
      <c r="E5" s="135"/>
      <c r="F5" s="139"/>
      <c r="G5" s="135"/>
      <c r="H5" s="135"/>
      <c r="I5" s="135"/>
      <c r="J5" s="135"/>
      <c r="K5" s="135"/>
      <c r="L5" s="139"/>
      <c r="M5" s="135"/>
      <c r="N5" s="135"/>
      <c r="O5" s="135"/>
      <c r="P5" s="135"/>
      <c r="Q5" s="135"/>
      <c r="R5" s="139"/>
      <c r="S5" s="135"/>
      <c r="T5" s="135"/>
      <c r="U5" s="135"/>
    </row>
    <row r="6" spans="2:21" ht="18">
      <c r="B6" s="80"/>
      <c r="C6" s="81" t="s">
        <v>47</v>
      </c>
      <c r="D6" s="80">
        <f>SUM(D7:D18)</f>
        <v>301</v>
      </c>
      <c r="E6" s="80"/>
      <c r="F6" s="80"/>
      <c r="G6" s="87">
        <f>SUM(G7:G18)</f>
        <v>296550</v>
      </c>
      <c r="H6" s="87">
        <f>SUM(H7:H18)</f>
        <v>3558600</v>
      </c>
      <c r="I6" s="82">
        <v>0</v>
      </c>
      <c r="J6" s="80">
        <f>SUM(J7:J18)</f>
        <v>301</v>
      </c>
      <c r="K6" s="80"/>
      <c r="L6" s="80"/>
      <c r="M6" s="87">
        <f>SUM(M7:M18)</f>
        <v>296550</v>
      </c>
      <c r="N6" s="87">
        <f>SUM(N7:N18)</f>
        <v>3558600</v>
      </c>
      <c r="O6" s="82">
        <v>0</v>
      </c>
      <c r="P6" s="67">
        <f>J6-D6</f>
        <v>0</v>
      </c>
      <c r="Q6" s="67">
        <f>K6-E6</f>
        <v>0</v>
      </c>
      <c r="R6" s="67">
        <f>L6-F6</f>
        <v>0</v>
      </c>
      <c r="S6" s="67">
        <f>M6-G6</f>
        <v>0</v>
      </c>
      <c r="T6" s="67">
        <f>N6-H6</f>
        <v>0</v>
      </c>
      <c r="U6" s="82"/>
    </row>
    <row r="7" spans="2:21">
      <c r="B7" s="83">
        <v>1</v>
      </c>
      <c r="C7" s="84" t="s">
        <v>51</v>
      </c>
      <c r="D7" s="83">
        <v>1</v>
      </c>
      <c r="E7" s="83">
        <v>2.6</v>
      </c>
      <c r="F7" s="83">
        <f>E7*1000</f>
        <v>2600</v>
      </c>
      <c r="G7" s="88">
        <f>F7*D7</f>
        <v>2600</v>
      </c>
      <c r="H7" s="88">
        <f>G7*12</f>
        <v>31200</v>
      </c>
      <c r="I7" s="137">
        <v>3560000</v>
      </c>
      <c r="J7" s="83">
        <v>1</v>
      </c>
      <c r="K7" s="83">
        <v>2.6</v>
      </c>
      <c r="L7" s="83">
        <f>K7*1000</f>
        <v>2600</v>
      </c>
      <c r="M7" s="88">
        <f>L7*J7</f>
        <v>2600</v>
      </c>
      <c r="N7" s="88">
        <f>M7*12</f>
        <v>31200</v>
      </c>
      <c r="O7" s="137">
        <v>3560000</v>
      </c>
      <c r="P7" s="67">
        <f t="shared" ref="P7:P18" si="0">J7-D7</f>
        <v>0</v>
      </c>
      <c r="Q7" s="67">
        <f t="shared" ref="Q7:Q18" si="1">K7-E7</f>
        <v>0</v>
      </c>
      <c r="R7" s="67">
        <f t="shared" ref="R7:R18" si="2">L7-F7</f>
        <v>0</v>
      </c>
      <c r="S7" s="67">
        <f t="shared" ref="S7:S18" si="3">M7-G7</f>
        <v>0</v>
      </c>
      <c r="T7" s="67">
        <f t="shared" ref="T7:T18" si="4">N7-H7</f>
        <v>0</v>
      </c>
      <c r="U7" s="140">
        <f>O7-I7</f>
        <v>0</v>
      </c>
    </row>
    <row r="8" spans="2:21">
      <c r="B8" s="83">
        <v>2</v>
      </c>
      <c r="C8" s="84" t="s">
        <v>52</v>
      </c>
      <c r="D8" s="83">
        <v>4</v>
      </c>
      <c r="E8" s="83">
        <v>2.4</v>
      </c>
      <c r="F8" s="83">
        <f t="shared" ref="F8:F18" si="5">E8*1000</f>
        <v>2400</v>
      </c>
      <c r="G8" s="88">
        <f t="shared" ref="G8:G18" si="6">F8*D8</f>
        <v>9600</v>
      </c>
      <c r="H8" s="88">
        <f t="shared" ref="H8:H18" si="7">G8*12</f>
        <v>115200</v>
      </c>
      <c r="I8" s="137"/>
      <c r="J8" s="83">
        <v>4</v>
      </c>
      <c r="K8" s="83">
        <v>2.4</v>
      </c>
      <c r="L8" s="83">
        <f t="shared" ref="L8:L18" si="8">K8*1000</f>
        <v>2400</v>
      </c>
      <c r="M8" s="88">
        <f t="shared" ref="M8:M18" si="9">L8*J8</f>
        <v>9600</v>
      </c>
      <c r="N8" s="88">
        <f t="shared" ref="N8:N18" si="10">M8*12</f>
        <v>115200</v>
      </c>
      <c r="O8" s="137"/>
      <c r="P8" s="67">
        <f t="shared" si="0"/>
        <v>0</v>
      </c>
      <c r="Q8" s="67">
        <f t="shared" si="1"/>
        <v>0</v>
      </c>
      <c r="R8" s="67">
        <f t="shared" si="2"/>
        <v>0</v>
      </c>
      <c r="S8" s="67">
        <f t="shared" si="3"/>
        <v>0</v>
      </c>
      <c r="T8" s="67">
        <f t="shared" si="4"/>
        <v>0</v>
      </c>
      <c r="U8" s="141"/>
    </row>
    <row r="9" spans="2:21" ht="15.75" customHeight="1">
      <c r="B9" s="83">
        <v>3</v>
      </c>
      <c r="C9" s="84" t="s">
        <v>53</v>
      </c>
      <c r="D9" s="83">
        <v>1</v>
      </c>
      <c r="E9" s="83">
        <v>2.2000000000000002</v>
      </c>
      <c r="F9" s="83">
        <f t="shared" si="5"/>
        <v>2200</v>
      </c>
      <c r="G9" s="88">
        <f t="shared" si="6"/>
        <v>2200</v>
      </c>
      <c r="H9" s="88">
        <f t="shared" si="7"/>
        <v>26400</v>
      </c>
      <c r="I9" s="137"/>
      <c r="J9" s="83">
        <v>1</v>
      </c>
      <c r="K9" s="83">
        <v>2.2000000000000002</v>
      </c>
      <c r="L9" s="83">
        <f t="shared" si="8"/>
        <v>2200</v>
      </c>
      <c r="M9" s="88">
        <f t="shared" si="9"/>
        <v>2200</v>
      </c>
      <c r="N9" s="88">
        <f t="shared" si="10"/>
        <v>26400</v>
      </c>
      <c r="O9" s="137"/>
      <c r="P9" s="67">
        <f t="shared" si="0"/>
        <v>0</v>
      </c>
      <c r="Q9" s="67">
        <f t="shared" si="1"/>
        <v>0</v>
      </c>
      <c r="R9" s="67">
        <f t="shared" si="2"/>
        <v>0</v>
      </c>
      <c r="S9" s="67">
        <f t="shared" si="3"/>
        <v>0</v>
      </c>
      <c r="T9" s="67">
        <f t="shared" si="4"/>
        <v>0</v>
      </c>
      <c r="U9" s="141"/>
    </row>
    <row r="10" spans="2:21">
      <c r="B10" s="83">
        <v>4</v>
      </c>
      <c r="C10" s="84" t="s">
        <v>54</v>
      </c>
      <c r="D10" s="83">
        <v>9</v>
      </c>
      <c r="E10" s="83">
        <v>2</v>
      </c>
      <c r="F10" s="83">
        <f t="shared" si="5"/>
        <v>2000</v>
      </c>
      <c r="G10" s="88">
        <f t="shared" si="6"/>
        <v>18000</v>
      </c>
      <c r="H10" s="88">
        <f t="shared" si="7"/>
        <v>216000</v>
      </c>
      <c r="I10" s="137"/>
      <c r="J10" s="83">
        <v>9</v>
      </c>
      <c r="K10" s="83">
        <v>2</v>
      </c>
      <c r="L10" s="83">
        <f t="shared" si="8"/>
        <v>2000</v>
      </c>
      <c r="M10" s="88">
        <f t="shared" si="9"/>
        <v>18000</v>
      </c>
      <c r="N10" s="88">
        <f t="shared" si="10"/>
        <v>216000</v>
      </c>
      <c r="O10" s="137"/>
      <c r="P10" s="67">
        <f t="shared" si="0"/>
        <v>0</v>
      </c>
      <c r="Q10" s="67">
        <f t="shared" si="1"/>
        <v>0</v>
      </c>
      <c r="R10" s="67">
        <f t="shared" si="2"/>
        <v>0</v>
      </c>
      <c r="S10" s="67">
        <f t="shared" si="3"/>
        <v>0</v>
      </c>
      <c r="T10" s="67">
        <f t="shared" si="4"/>
        <v>0</v>
      </c>
      <c r="U10" s="141"/>
    </row>
    <row r="11" spans="2:21">
      <c r="B11" s="83">
        <v>5</v>
      </c>
      <c r="C11" s="84" t="s">
        <v>55</v>
      </c>
      <c r="D11" s="83">
        <v>4</v>
      </c>
      <c r="E11" s="83">
        <v>1.8</v>
      </c>
      <c r="F11" s="83">
        <f t="shared" si="5"/>
        <v>1800</v>
      </c>
      <c r="G11" s="88">
        <f t="shared" si="6"/>
        <v>7200</v>
      </c>
      <c r="H11" s="88">
        <f t="shared" si="7"/>
        <v>86400</v>
      </c>
      <c r="I11" s="137"/>
      <c r="J11" s="83">
        <v>4</v>
      </c>
      <c r="K11" s="83">
        <v>1.8</v>
      </c>
      <c r="L11" s="83">
        <f t="shared" si="8"/>
        <v>1800</v>
      </c>
      <c r="M11" s="88">
        <f t="shared" si="9"/>
        <v>7200</v>
      </c>
      <c r="N11" s="88">
        <f t="shared" si="10"/>
        <v>86400</v>
      </c>
      <c r="O11" s="137"/>
      <c r="P11" s="67">
        <f t="shared" si="0"/>
        <v>0</v>
      </c>
      <c r="Q11" s="67">
        <f t="shared" si="1"/>
        <v>0</v>
      </c>
      <c r="R11" s="67">
        <f t="shared" si="2"/>
        <v>0</v>
      </c>
      <c r="S11" s="67">
        <f t="shared" si="3"/>
        <v>0</v>
      </c>
      <c r="T11" s="67">
        <f t="shared" si="4"/>
        <v>0</v>
      </c>
      <c r="U11" s="141"/>
    </row>
    <row r="12" spans="2:21">
      <c r="B12" s="83">
        <v>6</v>
      </c>
      <c r="C12" s="84" t="s">
        <v>56</v>
      </c>
      <c r="D12" s="83">
        <v>28</v>
      </c>
      <c r="E12" s="83">
        <v>1.6</v>
      </c>
      <c r="F12" s="83">
        <f t="shared" si="5"/>
        <v>1600</v>
      </c>
      <c r="G12" s="88">
        <f t="shared" si="6"/>
        <v>44800</v>
      </c>
      <c r="H12" s="88">
        <f t="shared" si="7"/>
        <v>537600</v>
      </c>
      <c r="I12" s="137"/>
      <c r="J12" s="83">
        <v>28</v>
      </c>
      <c r="K12" s="83">
        <v>1.6</v>
      </c>
      <c r="L12" s="83">
        <f t="shared" si="8"/>
        <v>1600</v>
      </c>
      <c r="M12" s="88">
        <f t="shared" si="9"/>
        <v>44800</v>
      </c>
      <c r="N12" s="88">
        <f t="shared" si="10"/>
        <v>537600</v>
      </c>
      <c r="O12" s="137"/>
      <c r="P12" s="67">
        <f t="shared" si="0"/>
        <v>0</v>
      </c>
      <c r="Q12" s="67">
        <f t="shared" si="1"/>
        <v>0</v>
      </c>
      <c r="R12" s="67">
        <f t="shared" si="2"/>
        <v>0</v>
      </c>
      <c r="S12" s="67">
        <f t="shared" si="3"/>
        <v>0</v>
      </c>
      <c r="T12" s="67">
        <f t="shared" si="4"/>
        <v>0</v>
      </c>
      <c r="U12" s="141"/>
    </row>
    <row r="13" spans="2:21">
      <c r="B13" s="83">
        <v>7</v>
      </c>
      <c r="C13" s="84" t="s">
        <v>57</v>
      </c>
      <c r="D13" s="83">
        <v>9</v>
      </c>
      <c r="E13" s="83">
        <v>1.6</v>
      </c>
      <c r="F13" s="83">
        <f t="shared" si="5"/>
        <v>1600</v>
      </c>
      <c r="G13" s="88">
        <f t="shared" si="6"/>
        <v>14400</v>
      </c>
      <c r="H13" s="88">
        <f t="shared" si="7"/>
        <v>172800</v>
      </c>
      <c r="I13" s="137"/>
      <c r="J13" s="83">
        <v>9</v>
      </c>
      <c r="K13" s="83">
        <v>1.6</v>
      </c>
      <c r="L13" s="83">
        <f t="shared" si="8"/>
        <v>1600</v>
      </c>
      <c r="M13" s="88">
        <f t="shared" si="9"/>
        <v>14400</v>
      </c>
      <c r="N13" s="88">
        <f t="shared" si="10"/>
        <v>172800</v>
      </c>
      <c r="O13" s="137"/>
      <c r="P13" s="67">
        <f t="shared" si="0"/>
        <v>0</v>
      </c>
      <c r="Q13" s="67">
        <f t="shared" si="1"/>
        <v>0</v>
      </c>
      <c r="R13" s="67">
        <f t="shared" si="2"/>
        <v>0</v>
      </c>
      <c r="S13" s="67">
        <f t="shared" si="3"/>
        <v>0</v>
      </c>
      <c r="T13" s="67">
        <f t="shared" si="4"/>
        <v>0</v>
      </c>
      <c r="U13" s="141"/>
    </row>
    <row r="14" spans="2:21">
      <c r="B14" s="83">
        <v>8</v>
      </c>
      <c r="C14" s="84" t="s">
        <v>58</v>
      </c>
      <c r="D14" s="83">
        <v>7</v>
      </c>
      <c r="E14" s="83">
        <v>1.1000000000000001</v>
      </c>
      <c r="F14" s="83">
        <f t="shared" si="5"/>
        <v>1100</v>
      </c>
      <c r="G14" s="88">
        <f t="shared" si="6"/>
        <v>7700</v>
      </c>
      <c r="H14" s="88">
        <f t="shared" si="7"/>
        <v>92400</v>
      </c>
      <c r="I14" s="137"/>
      <c r="J14" s="83">
        <v>7</v>
      </c>
      <c r="K14" s="83">
        <v>1.1000000000000001</v>
      </c>
      <c r="L14" s="83">
        <f t="shared" si="8"/>
        <v>1100</v>
      </c>
      <c r="M14" s="88">
        <f t="shared" si="9"/>
        <v>7700</v>
      </c>
      <c r="N14" s="88">
        <f t="shared" si="10"/>
        <v>92400</v>
      </c>
      <c r="O14" s="137"/>
      <c r="P14" s="67">
        <f t="shared" si="0"/>
        <v>0</v>
      </c>
      <c r="Q14" s="67">
        <f t="shared" si="1"/>
        <v>0</v>
      </c>
      <c r="R14" s="67">
        <f t="shared" si="2"/>
        <v>0</v>
      </c>
      <c r="S14" s="67">
        <f t="shared" si="3"/>
        <v>0</v>
      </c>
      <c r="T14" s="67">
        <f t="shared" si="4"/>
        <v>0</v>
      </c>
      <c r="U14" s="141"/>
    </row>
    <row r="15" spans="2:21">
      <c r="B15" s="83">
        <v>9</v>
      </c>
      <c r="C15" s="84" t="s">
        <v>96</v>
      </c>
      <c r="D15" s="83">
        <v>1</v>
      </c>
      <c r="E15" s="83">
        <v>1.2</v>
      </c>
      <c r="F15" s="83">
        <f t="shared" si="5"/>
        <v>1200</v>
      </c>
      <c r="G15" s="88">
        <f t="shared" si="6"/>
        <v>1200</v>
      </c>
      <c r="H15" s="88">
        <f t="shared" si="7"/>
        <v>14400</v>
      </c>
      <c r="I15" s="137"/>
      <c r="J15" s="83">
        <v>1</v>
      </c>
      <c r="K15" s="83">
        <v>1.2</v>
      </c>
      <c r="L15" s="83">
        <f t="shared" si="8"/>
        <v>1200</v>
      </c>
      <c r="M15" s="88">
        <f t="shared" si="9"/>
        <v>1200</v>
      </c>
      <c r="N15" s="88">
        <f t="shared" si="10"/>
        <v>14400</v>
      </c>
      <c r="O15" s="137"/>
      <c r="P15" s="67">
        <f t="shared" si="0"/>
        <v>0</v>
      </c>
      <c r="Q15" s="67">
        <f t="shared" si="1"/>
        <v>0</v>
      </c>
      <c r="R15" s="67">
        <f t="shared" si="2"/>
        <v>0</v>
      </c>
      <c r="S15" s="67">
        <f t="shared" si="3"/>
        <v>0</v>
      </c>
      <c r="T15" s="67">
        <f t="shared" si="4"/>
        <v>0</v>
      </c>
      <c r="U15" s="141"/>
    </row>
    <row r="16" spans="2:21">
      <c r="B16" s="83">
        <v>10</v>
      </c>
      <c r="C16" s="84" t="s">
        <v>60</v>
      </c>
      <c r="D16" s="83">
        <v>66</v>
      </c>
      <c r="E16" s="83">
        <v>1</v>
      </c>
      <c r="F16" s="83">
        <f t="shared" si="5"/>
        <v>1000</v>
      </c>
      <c r="G16" s="88">
        <f t="shared" si="6"/>
        <v>66000</v>
      </c>
      <c r="H16" s="88">
        <f t="shared" si="7"/>
        <v>792000</v>
      </c>
      <c r="I16" s="137"/>
      <c r="J16" s="83">
        <v>66</v>
      </c>
      <c r="K16" s="83">
        <v>1</v>
      </c>
      <c r="L16" s="83">
        <f t="shared" si="8"/>
        <v>1000</v>
      </c>
      <c r="M16" s="88">
        <f t="shared" si="9"/>
        <v>66000</v>
      </c>
      <c r="N16" s="88">
        <f t="shared" si="10"/>
        <v>792000</v>
      </c>
      <c r="O16" s="137"/>
      <c r="P16" s="67">
        <f t="shared" si="0"/>
        <v>0</v>
      </c>
      <c r="Q16" s="67">
        <f t="shared" si="1"/>
        <v>0</v>
      </c>
      <c r="R16" s="67">
        <f t="shared" si="2"/>
        <v>0</v>
      </c>
      <c r="S16" s="67">
        <f t="shared" si="3"/>
        <v>0</v>
      </c>
      <c r="T16" s="67">
        <f t="shared" si="4"/>
        <v>0</v>
      </c>
      <c r="U16" s="141"/>
    </row>
    <row r="17" spans="2:21">
      <c r="B17" s="83">
        <v>11</v>
      </c>
      <c r="C17" s="84" t="s">
        <v>61</v>
      </c>
      <c r="D17" s="83">
        <v>78</v>
      </c>
      <c r="E17" s="83">
        <v>0.8</v>
      </c>
      <c r="F17" s="83">
        <f t="shared" si="5"/>
        <v>800</v>
      </c>
      <c r="G17" s="88">
        <f t="shared" si="6"/>
        <v>62400</v>
      </c>
      <c r="H17" s="88">
        <f t="shared" si="7"/>
        <v>748800</v>
      </c>
      <c r="I17" s="137"/>
      <c r="J17" s="83">
        <v>78</v>
      </c>
      <c r="K17" s="83">
        <v>0.8</v>
      </c>
      <c r="L17" s="83">
        <f t="shared" si="8"/>
        <v>800</v>
      </c>
      <c r="M17" s="88">
        <f t="shared" si="9"/>
        <v>62400</v>
      </c>
      <c r="N17" s="88">
        <f t="shared" si="10"/>
        <v>748800</v>
      </c>
      <c r="O17" s="137"/>
      <c r="P17" s="67">
        <f t="shared" si="0"/>
        <v>0</v>
      </c>
      <c r="Q17" s="67">
        <f t="shared" si="1"/>
        <v>0</v>
      </c>
      <c r="R17" s="67">
        <f t="shared" si="2"/>
        <v>0</v>
      </c>
      <c r="S17" s="67">
        <f t="shared" si="3"/>
        <v>0</v>
      </c>
      <c r="T17" s="67">
        <f t="shared" si="4"/>
        <v>0</v>
      </c>
      <c r="U17" s="141"/>
    </row>
    <row r="18" spans="2:21">
      <c r="B18" s="83">
        <v>12</v>
      </c>
      <c r="C18" s="84" t="s">
        <v>62</v>
      </c>
      <c r="D18" s="83">
        <v>93</v>
      </c>
      <c r="E18" s="83">
        <v>0.65</v>
      </c>
      <c r="F18" s="83">
        <f t="shared" si="5"/>
        <v>650</v>
      </c>
      <c r="G18" s="88">
        <f t="shared" si="6"/>
        <v>60450</v>
      </c>
      <c r="H18" s="88">
        <f t="shared" si="7"/>
        <v>725400</v>
      </c>
      <c r="I18" s="137"/>
      <c r="J18" s="83">
        <v>93</v>
      </c>
      <c r="K18" s="83">
        <v>0.65</v>
      </c>
      <c r="L18" s="83">
        <f t="shared" si="8"/>
        <v>650</v>
      </c>
      <c r="M18" s="88">
        <f t="shared" si="9"/>
        <v>60450</v>
      </c>
      <c r="N18" s="88">
        <f t="shared" si="10"/>
        <v>725400</v>
      </c>
      <c r="O18" s="137"/>
      <c r="P18" s="67">
        <f t="shared" si="0"/>
        <v>0</v>
      </c>
      <c r="Q18" s="67">
        <f t="shared" si="1"/>
        <v>0</v>
      </c>
      <c r="R18" s="67">
        <f t="shared" si="2"/>
        <v>0</v>
      </c>
      <c r="S18" s="67">
        <f t="shared" si="3"/>
        <v>0</v>
      </c>
      <c r="T18" s="67">
        <f t="shared" si="4"/>
        <v>0</v>
      </c>
      <c r="U18" s="142"/>
    </row>
  </sheetData>
  <mergeCells count="27">
    <mergeCell ref="B2:U2"/>
    <mergeCell ref="R4:R5"/>
    <mergeCell ref="U7:U18"/>
    <mergeCell ref="P3:U3"/>
    <mergeCell ref="P4:P5"/>
    <mergeCell ref="Q4:Q5"/>
    <mergeCell ref="S4:S5"/>
    <mergeCell ref="T4:T5"/>
    <mergeCell ref="U4:U5"/>
    <mergeCell ref="M4:M5"/>
    <mergeCell ref="N4:N5"/>
    <mergeCell ref="O4:O5"/>
    <mergeCell ref="D4:D5"/>
    <mergeCell ref="E4:E5"/>
    <mergeCell ref="G4:G5"/>
    <mergeCell ref="H4:H5"/>
    <mergeCell ref="I4:I5"/>
    <mergeCell ref="D3:I3"/>
    <mergeCell ref="J3:O3"/>
    <mergeCell ref="O7:O18"/>
    <mergeCell ref="B4:B5"/>
    <mergeCell ref="C4:C5"/>
    <mergeCell ref="J4:J5"/>
    <mergeCell ref="K4:K5"/>
    <mergeCell ref="I7:I18"/>
    <mergeCell ref="F4:F5"/>
    <mergeCell ref="L4:L5"/>
  </mergeCells>
  <pageMargins left="0.70866141732283472" right="0.70866141732283472" top="0.74803149606299213" bottom="0.74803149606299213" header="0.31496062992125984" footer="0.31496062992125984"/>
  <pageSetup paperSize="9" scale="47" fitToHeight="0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G14"/>
  <sheetViews>
    <sheetView workbookViewId="0">
      <selection activeCell="G6" sqref="G6"/>
    </sheetView>
  </sheetViews>
  <sheetFormatPr defaultRowHeight="15"/>
  <cols>
    <col min="5" max="5" width="26.7109375" customWidth="1"/>
  </cols>
  <sheetData>
    <row r="5" spans="5:7">
      <c r="G5" s="73" t="s">
        <v>95</v>
      </c>
    </row>
    <row r="6" spans="5:7">
      <c r="E6" s="74" t="s">
        <v>93</v>
      </c>
      <c r="F6" s="67">
        <v>350</v>
      </c>
    </row>
    <row r="7" spans="5:7">
      <c r="E7" s="74" t="s">
        <v>87</v>
      </c>
      <c r="F7" s="67">
        <v>-187</v>
      </c>
    </row>
    <row r="8" spans="5:7">
      <c r="E8" s="74" t="s">
        <v>86</v>
      </c>
      <c r="F8" s="67">
        <f>F6+F7</f>
        <v>163</v>
      </c>
    </row>
    <row r="9" spans="5:7">
      <c r="E9" s="74" t="s">
        <v>88</v>
      </c>
      <c r="F9" s="67">
        <v>-130</v>
      </c>
    </row>
    <row r="10" spans="5:7">
      <c r="E10" s="74" t="s">
        <v>89</v>
      </c>
      <c r="F10" s="67">
        <f>F8+F9</f>
        <v>33</v>
      </c>
    </row>
    <row r="11" spans="5:7">
      <c r="E11" s="74" t="s">
        <v>90</v>
      </c>
      <c r="F11" s="67">
        <v>80</v>
      </c>
    </row>
    <row r="12" spans="5:7">
      <c r="E12" s="74" t="s">
        <v>91</v>
      </c>
      <c r="F12" s="67">
        <v>113</v>
      </c>
    </row>
    <row r="13" spans="5:7" s="1" customFormat="1">
      <c r="E13" s="74" t="s">
        <v>94</v>
      </c>
      <c r="F13" s="67">
        <v>100</v>
      </c>
    </row>
    <row r="14" spans="5:7">
      <c r="E14" s="74" t="s">
        <v>92</v>
      </c>
      <c r="F14" s="67">
        <f>SUM(F11:F13)</f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270103</vt:lpstr>
      <vt:lpstr>საშტატო </vt:lpstr>
      <vt:lpstr>დანართი #1 ცხრ №1</vt:lpstr>
      <vt:lpstr>დანართი #1 ცხრ№2</vt:lpstr>
      <vt:lpstr>დანართი #2 ცხრ №1</vt:lpstr>
      <vt:lpstr>დანართი #2 ცხრ №2</vt:lpstr>
      <vt:lpstr>Sheet6</vt:lpstr>
      <vt:lpstr>'270103'!Print_Area</vt:lpstr>
      <vt:lpstr>'დანართი #2 ცხრ №2'!Print_Area</vt:lpstr>
      <vt:lpstr>'საშტატო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Khugashvili</dc:creator>
  <cp:lastModifiedBy>Gia Kobalia</cp:lastModifiedBy>
  <cp:lastPrinted>2020-10-10T12:15:35Z</cp:lastPrinted>
  <dcterms:created xsi:type="dcterms:W3CDTF">2020-08-18T09:59:06Z</dcterms:created>
  <dcterms:modified xsi:type="dcterms:W3CDTF">2020-10-12T08:12:30Z</dcterms:modified>
</cp:coreProperties>
</file>