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Daji\Desktop\BDD 2021-2024წწ-20200324T092628Z-001\BDD 2021-2024წწ\დანართი N1 და N2\"/>
    </mc:Choice>
  </mc:AlternateContent>
  <bookViews>
    <workbookView xWindow="0" yWindow="0" windowWidth="19200" windowHeight="8300"/>
  </bookViews>
  <sheets>
    <sheet name="Sheet1" sheetId="1" r:id="rId1"/>
  </sheets>
  <definedNames>
    <definedName name="_xlnm.Print_Area" localSheetId="0">Sheet1!$B$1:$H$204</definedName>
  </definedNames>
  <calcPr calcId="162913"/>
  <fileRecoveryPr repairLoad="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00" i="1" l="1"/>
  <c r="E200" i="1"/>
  <c r="E198" i="1"/>
  <c r="D198" i="1"/>
  <c r="E192" i="1"/>
  <c r="D192" i="1"/>
  <c r="E190" i="1"/>
  <c r="D190" i="1"/>
  <c r="E188" i="1"/>
  <c r="D188" i="1"/>
  <c r="E185" i="1"/>
  <c r="D185" i="1"/>
  <c r="E181" i="1"/>
  <c r="D181" i="1"/>
  <c r="E178" i="1"/>
  <c r="D178" i="1"/>
  <c r="E173" i="1"/>
  <c r="D173" i="1"/>
  <c r="E169" i="1"/>
  <c r="D169" i="1"/>
  <c r="E162" i="1"/>
  <c r="D162" i="1"/>
  <c r="E160" i="1"/>
  <c r="D160" i="1"/>
  <c r="E154" i="1"/>
  <c r="D154" i="1"/>
  <c r="E144" i="1"/>
  <c r="D144" i="1"/>
  <c r="E138" i="1"/>
  <c r="D138" i="1"/>
  <c r="E128" i="1"/>
  <c r="D128" i="1"/>
  <c r="E120" i="1"/>
  <c r="D120" i="1"/>
  <c r="E113" i="1"/>
  <c r="D113" i="1"/>
  <c r="E106" i="1"/>
  <c r="D106" i="1"/>
  <c r="E98" i="1"/>
  <c r="D98" i="1"/>
  <c r="E95" i="1"/>
  <c r="D95" i="1"/>
  <c r="E89" i="1"/>
  <c r="D89" i="1"/>
  <c r="E82" i="1"/>
  <c r="D82" i="1"/>
  <c r="E74" i="1"/>
  <c r="D74" i="1"/>
  <c r="E66" i="1"/>
  <c r="D66" i="1"/>
  <c r="E46" i="1"/>
  <c r="D46" i="1"/>
  <c r="E36" i="1"/>
  <c r="D36" i="1"/>
  <c r="E33" i="1"/>
  <c r="D33" i="1"/>
  <c r="E30" i="1"/>
  <c r="D30" i="1"/>
  <c r="E28" i="1"/>
  <c r="D28" i="1"/>
  <c r="D27" i="1"/>
  <c r="D26" i="1" s="1"/>
  <c r="E26" i="1"/>
  <c r="D25" i="1"/>
  <c r="D24" i="1" s="1"/>
  <c r="E24" i="1"/>
  <c r="D22" i="1"/>
  <c r="D21" i="1" s="1"/>
  <c r="E21" i="1"/>
  <c r="D20" i="1"/>
  <c r="D19" i="1" s="1"/>
  <c r="E19" i="1"/>
  <c r="E15" i="1"/>
  <c r="D15" i="1"/>
  <c r="E10" i="1"/>
  <c r="D10" i="1"/>
  <c r="D32" i="1" l="1"/>
  <c r="D196" i="1"/>
  <c r="E196" i="1"/>
  <c r="D143" i="1"/>
  <c r="E143" i="1"/>
  <c r="D65" i="1"/>
  <c r="D9" i="1"/>
  <c r="E9" i="1"/>
  <c r="E32" i="1"/>
  <c r="E65" i="1"/>
  <c r="D63" i="1" l="1"/>
  <c r="D8" i="1" s="1"/>
  <c r="E63" i="1"/>
  <c r="E8" i="1" s="1"/>
</calcChain>
</file>

<file path=xl/sharedStrings.xml><?xml version="1.0" encoding="utf-8"?>
<sst xmlns="http://schemas.openxmlformats.org/spreadsheetml/2006/main" count="539" uniqueCount="516">
  <si>
    <t>პროგრამული კოდი</t>
  </si>
  <si>
    <t>პრიორიტეტებისა და მათ ფარგლებში განხორციელებული პროგრამის/ქვეპროგრამისა და ღონისძიების დასახელება</t>
  </si>
  <si>
    <t>27 00</t>
  </si>
  <si>
    <t>პრიორიტეტი - ხელმისაწვდომი ხარისხიანი ჯანდაცვა, სოციალური უზრუნველყოფა და შრომის დაცვა</t>
  </si>
  <si>
    <t>27 01</t>
  </si>
  <si>
    <t xml:space="preserve"> ოკუპირებული ტერიტორიებიდან დევნილთა, შრომის, ჯანმრთელობისა და სოციალური დაცვის პროგრამების მართვა</t>
  </si>
  <si>
    <t>27 01 01</t>
  </si>
  <si>
    <t xml:space="preserve">საქართველოს ოკუპირებული ტერიტორიებიდან დევნილთა, შრომის, ჯანმრთლობისა და სოციალური დაცვის სამინისტროს ცენტრალური აპარატი </t>
  </si>
  <si>
    <t>მოსახლეობის ჯანმრთელობის დაცვის სფეროში პოლიტიკის შემუშავება</t>
  </si>
  <si>
    <t>მოსახლეობის სოციალური დაცვისა და საპენსიო უზრუნველყოფის სფეროში პოლიტიკის შემუშავება</t>
  </si>
  <si>
    <t>შრომისა და დასაქმების სისტემის რეფორმების მართვა</t>
  </si>
  <si>
    <t>დევნილთა და ეკომიგრანტთა პოლიტიკის შემუშავება და მართვა</t>
  </si>
  <si>
    <t>27 01 02</t>
  </si>
  <si>
    <t>სამედიცინო საქმიანობის რეგულირების პროგრამა</t>
  </si>
  <si>
    <t>სამედიცინო საქმიანობის რეგულირების მართვა</t>
  </si>
  <si>
    <t>სამედიცინო-სოციალური ექსპერტიზა და კონტროლის მართვა</t>
  </si>
  <si>
    <t>სამკურნალო საშუალებების ხარისხის სახელმწიფო კონტროლი</t>
  </si>
  <si>
    <t>27 01 03</t>
  </si>
  <si>
    <t>დაავადებათა კონტროლისა და ეპიდემიოლოგიური უსაფრთხოების პროგრამის მართვა</t>
  </si>
  <si>
    <t>საზოგადოებრივი ჯანმრთელობის დაცვა</t>
  </si>
  <si>
    <t>27 01 04</t>
  </si>
  <si>
    <t>სოციალური და ჯანმრთელობის დაცვის პროგრამების მართვა</t>
  </si>
  <si>
    <t>მოსახლეობის ჯანმრთელობის დაცვა. სახელმწიფოს მიერ მოსახლეობის მედიცინო მომსახურებით უზრუნველყოფა. ჯანმრთელობის დაცვის სერვისებზე მოსახლეობის ფინანსური და გეოგრაფიული ხელმისაწვდომობა</t>
  </si>
  <si>
    <t>მოსახლეობის სოციალური დაცვა. სოციალური დახმარებების, პენსიებისა და სხვადასხვა ფულადი თუ არაფულადი სახელმწიფო ბენეფიტების მიმღებთა გამოვლენა, დადგენა, აღრიცხვა, დახმარების დანიშვნა და გაცემის ორგანიზება;</t>
  </si>
  <si>
    <t>27 01 05</t>
  </si>
  <si>
    <t>სახელმწიფო ზრუნვის, ადამიანით ვაჭრობის (ტრეფიკინგის) მსხვერპლთა დაცვა და დახმარების მართვა</t>
  </si>
  <si>
    <t>ადამიანით ვაჭრობის (ტრეფიკინგის) მსხვერპლთა დაცვისა და დახმარების პროგრამის მართვა</t>
  </si>
  <si>
    <t>27 01 06</t>
  </si>
  <si>
    <t>საგანგებო სიტუაციების კოორდინაციისა და გადაუდებელი დახმარების მართვა</t>
  </si>
  <si>
    <t>სასწრაფო გადაუდებელი დახმარება და სამედიცინო ტრანსპორტირება</t>
  </si>
  <si>
    <t>27 01 07</t>
  </si>
  <si>
    <t>დევნილთა, ეკომიგრანტთა და საარსებო წყაროებით უზრუნველყოფა</t>
  </si>
  <si>
    <t>იძულებით გადაადგილებულ პირთა – დევნილთა და სტიქიური მოვლენების შედეგად დაზარალებულ და გადაადგილებას დაქვემდებარებულ პირთა  მიმართ სახელმწიფო პოლიტიკის განხორციელება და მათთვის სოციალურ-ეკონომიკური პირობების გაუმჯობესების ხელშეწყობა, მათ შორის, საარსებო წყაროების შექმნის გზით</t>
  </si>
  <si>
    <t>27 01 08</t>
  </si>
  <si>
    <t>დასაქმების ხელშეწყობის მომსახურებათა მართვა</t>
  </si>
  <si>
    <t>მოსახლეობის შრომისა და დასაქმების ხელშეწყობა</t>
  </si>
  <si>
    <t>27 02</t>
  </si>
  <si>
    <t>მოსახლეობის სოციალური დაცვა</t>
  </si>
  <si>
    <t>27 02 01</t>
  </si>
  <si>
    <t>მოსახლეობის საპენსიო უზრუნველყოფა</t>
  </si>
  <si>
    <t>საპენსიო ასაკის მოსახლეობის პენსიით (ქალები 60 წელი, მამაკაცები 65 წელი) უზრუნველყოფა</t>
  </si>
  <si>
    <t>სპეციფიკური კატეგორიების (ძალოვანი სტრუქტურების, პროკურატორის, სამოქალაქო ავიაციის, პარლამენტის ყოფილი წევრების, უმაღლესი რანგის დიპლომატების და სხვა) სახელმწიფო კომპენსაციით უზრუნველყოფა</t>
  </si>
  <si>
    <t>27 02 02</t>
  </si>
  <si>
    <t>მოსახლეობის მიზნობრივი ჯგუფების სოციალური დახმარება</t>
  </si>
  <si>
    <t xml:space="preserve">სიღარიბის ზღვარს ქვემოთ მყოფი ოჯახებისათვის საარსებო შემწეობები </t>
  </si>
  <si>
    <t>მიზნობრივი ჯგუფებისთვის სოციალური პაკეტი</t>
  </si>
  <si>
    <t>ლტოლვილთა-დევნილთა და ჰუმანიტარული სტატუსის მქონე პირთა შემწეობები</t>
  </si>
  <si>
    <t>რეინტეგრაციის შემწეობა</t>
  </si>
  <si>
    <t>დემოგრაფიული მდგომარეობის გაუმჯობესების დახმარება</t>
  </si>
  <si>
    <t>ორსულობის, მშობიარობის და ბავშვთა მოვლი,ს ასევე ახალშობილის შვილად აყვანის დახმარება</t>
  </si>
  <si>
    <t xml:space="preserve"> შრომითი მოვალეობის შესრულებისას დასაქმებულის ჯანმთელობისათვის ვნების შედეგად მიყენებული ზიანის ანაზღაურება</t>
  </si>
  <si>
    <t>საყოფაცხოვრებო სუბსიდია</t>
  </si>
  <si>
    <t>9 მაისის ერთჯერადი დახმარება</t>
  </si>
  <si>
    <t>27 02 03</t>
  </si>
  <si>
    <t>სოციალური რეაბილიტაცია და ბავშვზე ზრუნვა</t>
  </si>
  <si>
    <r>
      <t xml:space="preserve">კრიზისულ მდგომარეობაში მყოფი ბავშვიანი ოჯახების </t>
    </r>
    <r>
      <rPr>
        <sz val="11"/>
        <color rgb="FFFF0000"/>
        <rFont val="Sylfaen"/>
        <family val="1"/>
        <charset val="204"/>
      </rPr>
      <t xml:space="preserve"> </t>
    </r>
    <r>
      <rPr>
        <sz val="11"/>
        <rFont val="Sylfaen"/>
        <family val="1"/>
      </rPr>
      <t>დახმარება</t>
    </r>
  </si>
  <si>
    <t>ბავშვთა ადრეული განვითარების ხელშეწყობა</t>
  </si>
  <si>
    <t xml:space="preserve">ბავშვთა რეაბილიტაცია/აბილიტაცია </t>
  </si>
  <si>
    <t>ომის მონაწილეთა რეაბილიტაციის ხელშეწყობა</t>
  </si>
  <si>
    <t>დღის ცენტრებში მომსახურებით უზრუნველყოფა</t>
  </si>
  <si>
    <t>დამხმარე საშუალებებით უზრუნველყოფა</t>
  </si>
  <si>
    <t>ყრუთა კომუნიკაციის ხელშეწყობა</t>
  </si>
  <si>
    <t>დედათა და ბავშვთა თავშესაფრით უზრუნველყოფა</t>
  </si>
  <si>
    <t>მინდობით აღზრდა</t>
  </si>
  <si>
    <t>მცირე საოჯახო ტიპის სახლებში მომსახურებით უზრუველყოფა</t>
  </si>
  <si>
    <t>მიუსაფარ ბავშვთა თავშესაფრით უზრუნველყოფა</t>
  </si>
  <si>
    <t>სათემო ორგანიზაციებში მომსახურებით უზრუნველყოფა</t>
  </si>
  <si>
    <t>მძიმე და ღრმა გონებრივი განვითარების შეფერხების მქონე ბავშვთა ბინაზე მოვლით უზრუნველყოფა</t>
  </si>
  <si>
    <t>მძიმე და ღრმა შეზღუდული შესაძლებლობის მქონე ბავშვთა სპეციალიზებული საოჯახო ტიპის მომსახურება</t>
  </si>
  <si>
    <t>27 02 04</t>
  </si>
  <si>
    <t>სოციალური შეღავათები მაღალმთიან დასახლებაში</t>
  </si>
  <si>
    <t>27 02 05</t>
  </si>
  <si>
    <t>სახელმწიფო ზრუნვის, ადამიანით ვაჭრობის (ტრეფიკინგის) მსხვერპლთა დაცვის და დახმარების უზრუნველყოფა</t>
  </si>
  <si>
    <t>27 03</t>
  </si>
  <si>
    <t>მოსახლეობის ჯანმრთელობის დაცვა</t>
  </si>
  <si>
    <t>27 03 01</t>
  </si>
  <si>
    <t>მოსახლეობის საყოველთაო ჯანმრთელობის დაცვა</t>
  </si>
  <si>
    <t>27 03 02</t>
  </si>
  <si>
    <t>27 03 02 01</t>
  </si>
  <si>
    <t>დაავადებათა ადრეული გამოვლენა და სკრინინგი</t>
  </si>
  <si>
    <t>კიბოს სკრინინგის კომპონენტი</t>
  </si>
  <si>
    <t>1-დან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t>
  </si>
  <si>
    <t>ეპილეფსიის დიაგნოსტიკა და ზედამხედველობა</t>
  </si>
  <si>
    <t>დღენაკლულთა რეტინოპათიის სკრინინგი</t>
  </si>
  <si>
    <t>საინფორმაციო რეგისტრებისა და ელექტრონული მოდულების განვითარება</t>
  </si>
  <si>
    <t xml:space="preserve">პრევენციული ღონისძიებების პოპულარიზაცია და საინფორმაციო მხარდაჭერა </t>
  </si>
  <si>
    <t>ბავშვთა სისხლში ტყვიის შემცველობის ბიომონიტორინგი</t>
  </si>
  <si>
    <t>27 03 02 02</t>
  </si>
  <si>
    <t xml:space="preserve">იმუნიზაცია </t>
  </si>
  <si>
    <t>ვაქცინებისა და ასაცრელი მასალების შესყიდვა</t>
  </si>
  <si>
    <t>სპეციფიკური შრატებისა და ვაქცინების შესყიდვა</t>
  </si>
  <si>
    <t>პოსტექსპოზიციური ანტირაბიული პროფილაქტიკისათვის ანტირაბიული სამკურნალო საშუალებებით უზრუნველყოფა</t>
  </si>
  <si>
    <t>გრიპის საწინააღმდეგო ვაქცინის შესყიდვა</t>
  </si>
  <si>
    <t>აცრა-ვიზიტისა და ექიმის კონსულტაციის მომსახურება</t>
  </si>
  <si>
    <t>,,ცივი ჯაჭვის“ მოწყობილობების/ინვენტარის შესყიდვა და მონტაჟი</t>
  </si>
  <si>
    <t>საინფორმაციო-საგანმანათლებლო ღონისძიებები (მ.შ. იმუნიზაციისა და მარაგების მართვის ერთიანი ელექტრონული სისტემების მართვა და ადმინისტრირება)</t>
  </si>
  <si>
    <t>27 03 02 03</t>
  </si>
  <si>
    <t>ეპიდზედამხედველობა</t>
  </si>
  <si>
    <t>რეგიონულ და მუნიციპალურ დონეზე არსებული სჯდ ცენტრებისთვის ეპიდზედამხედველობის, იმუნიზაციისა და სამედიცინო სტატისტიკის ღონისძიებათა ფარგლებში მომსახურების დაფინანსებისთვის</t>
  </si>
  <si>
    <t xml:space="preserve">მალარიისა და სხვა ტრანსმისიური (დენგე, ზიკა, ჩიკუნგუნია, ყირიმ-კონგო, ლეიშმანიოზი და სხვა) დაავადებების პრევენციისა და კონტროლის გაუმჯობესება </t>
  </si>
  <si>
    <t>ნოზოკომიური ინფექციების ეპიდზედამხედველობა</t>
  </si>
  <si>
    <t>ვირუსული დიარეების კვლევა</t>
  </si>
  <si>
    <t>B და C ჰეპატიტებზე ეპიდზედამხედველობა</t>
  </si>
  <si>
    <t xml:space="preserve">გრიპზე,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სეზონურ/პანდემიურ გრიპზე რეაგირება (მ.შ. საყრდენი ბაზების მომსახურება თვეში არაუმეტეს 3800 ლარისა) </t>
  </si>
  <si>
    <t>27 03 02 04</t>
  </si>
  <si>
    <t>უსაფრთხო სისხლი</t>
  </si>
  <si>
    <t>დონორული სისხლის კვლევა В და С ჰეპატიტზე, აივ-ინფექციასა/ შიდსა და სიფილისზე</t>
  </si>
  <si>
    <t>ხარისხის გარე კონტროლის და მონიტორინგის უზრუნველყოფა, მათ შორის NAT (ნუკლეინის მჟავას ტესტირების) მეთოდოლოგიაზე დაყრდნობით დონორთა სისხლის ცენტრალიზებული კვლევის პილოტური პროქტი</t>
  </si>
  <si>
    <t xml:space="preserve">ხარისხის გარე კონტროლის და მონიტორინგის უზრუნველყოფა </t>
  </si>
  <si>
    <t xml:space="preserve">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(მ.შ. „უანგარო დონორთა მსოფლიო დღესთან" დაკავშირებული ღონისძიებების მხარდაჭერა) </t>
  </si>
  <si>
    <t xml:space="preserve">სისხლის დონორთა ერთიანი ელექტრონული ბაზის ადმინისტრირება </t>
  </si>
  <si>
    <t>27 03 02 05</t>
  </si>
  <si>
    <t xml:space="preserve">საზოგადოებრივი ჯანდაცვის, გარემოსა და პროფესიულ დაავადებათა ჯანმრთელობის სფეროში არსებული ვალდებულებების ხელშეწყობა </t>
  </si>
  <si>
    <t xml:space="preserve">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t>
  </si>
  <si>
    <t xml:space="preserve">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t>
  </si>
  <si>
    <t>27 03 02 06</t>
  </si>
  <si>
    <t>ტუბერკულოზის მართვა</t>
  </si>
  <si>
    <t>ამბულატორიული მომსახურება (მათ შორის, პენიტენციურ დაწესებულებებში ტუბსაწინააღმდეგო ამბულატორიული ღონისძიებების დაფინანსება – 12 500 ლარი თვეში)</t>
  </si>
  <si>
    <t>ლაბორატორიული კონტროლი და ნახველისა და სხვა საკვლევი მასალის ლოჯისტიკა, მ.შ.: (სს „ტუბერკულოზისა და ფილტვის დაავადებათა ეროვნული ცენტრის“ და პენიტენციური სისტემის ფარგლებში არსებული ლაბორატორიებისათვის პროგრამის მე-3 მუხლის „გ.დ“ ქვეპუნქტით გათვალისწინებული საქონლის შესყიდვა)</t>
  </si>
  <si>
    <t>სტაციონარული მომსახურება</t>
  </si>
  <si>
    <t>პენიტენციური დაწესებულებებისათვის ტუბერკულოზის მართვისთვის მედიკამენტების, სხვა სახარჯი და დამხმარე მასალების შესყიდვა</t>
  </si>
  <si>
    <t>ტუბერკულოზის პროგრამის რეგიონალური მართვა და მონიტორინგი</t>
  </si>
  <si>
    <t>ტუბერკულოზის სამკურნალო პირველი და მეორე რიგის (სრული ღირებულების არა უმეტეს 80%) მედიკამენტების შესყიდვა</t>
  </si>
  <si>
    <t xml:space="preserve">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 რეზისტენტული ფორმის ტუბერკულოზით დაავადებულთა  ფულადი წახალისების დაფინანსება </t>
  </si>
  <si>
    <t>27 03 02 07</t>
  </si>
  <si>
    <t>აივ ინფექცია/შიდსის მართვა</t>
  </si>
  <si>
    <t>აივ-ინფექცია/შიდსზე ნებაყოფლობითი კონსულტირება და ტესტირება</t>
  </si>
  <si>
    <t>აივ-ინფექცია/შიდსით დაავადებულთა ამბულატორიული მომსახურებით უზრუნველყოფა</t>
  </si>
  <si>
    <t>აივ-ინფექცია/შიდსით დაავადებულთა სტაციონარული მომსახურებით უზრუნველყოფა</t>
  </si>
  <si>
    <t xml:space="preserve">აივ-ინფექციის/შიდსის სამკურნალო პირველი რიგის (სრულად) და მეორე რიგის (სრული ღირებულების არა უმეტეს 80%-ისა) მედიკამენტების შესყიდვა </t>
  </si>
  <si>
    <t xml:space="preserve">სქესობრივი გზით გადამდები ინფექციების დიაგნოსტიკა და მკურნალობა აივ ინფექცია/შიდსის მაღალი რისკის პირებში </t>
  </si>
  <si>
    <t>პილოტი-აივ ინფექცია/შიდსის პრევენცია ნარკოტიკების ინექციურ მომხმარებლებში (ნიმ) (2020 წლის 1 ივლისიდან)</t>
  </si>
  <si>
    <t>27 03 02 08</t>
  </si>
  <si>
    <t>დედათა და ბავშვთა ჯანმრთელობა</t>
  </si>
  <si>
    <t>ანტენატალური მეთვალყურეობა, მათ შორის: (სამედიცინო მომსახურება სიფილისზე ეჭვის შემთხვევაში)</t>
  </si>
  <si>
    <t>გენეტიკური პათოლოგიების ადრეული გამოვლენა</t>
  </si>
  <si>
    <t xml:space="preserve">ორსულებში B და C ჰეპატიტების, აივ-ინფექციის/ შიდსისა და სიფილისის განსაზღვრისათვის საჭირო ტესტებითა და სახარჯი მასალებით („B“ ჰეპატიტის საწინააღმდეგო იმუნოგლობულინით) უზრუნველყოფა </t>
  </si>
  <si>
    <t>ახალშობილთა და ბავშვთა სკრინინგი ჰიპოთირეოზზე, ფენილკეტონურიაზე, ჰიპერფენილალანინემიასა და მუკოვისციდოზზე</t>
  </si>
  <si>
    <t>ახალშობილთა სმენის სკრინინგული გამოკვლევა</t>
  </si>
  <si>
    <t>მედიკამენტებითა უზრუნველყოფა, მათ შორის:სამკურნალო საშუალებების ტრანსპორტირება, შენახვა და გაცემა (საქართველოს საბაჟო ტერიტორიაზე საქონლის გაფორმების ხარჯები, მიღება, შენახვა, ტრანსპორტირება და ბენეფიციარებზე გაცემა სამედიცინო დაწესებულებების/აფთიაქების მეშვეობით)</t>
  </si>
  <si>
    <t>27 03 02 09</t>
  </si>
  <si>
    <t>ნარკომანიით დაავადებულ პაციენტთა მკურნალობა</t>
  </si>
  <si>
    <t xml:space="preserve">სტაციონარული დეტოქსიკაცია და პირველადი რეაბილიტაცია ოპიოიდების, სტიმულატორებისა და სხვა ფსიქოაქტიური ნივთიერებების მოხმარებით გამოწვეული ფსიქიკური და ქცევითი აშლილობების დროს </t>
  </si>
  <si>
    <t>ჩანაცვლებითი თერაპიის განხორციელება და ჩამანაცვლებელი ფარმაცევტული პროდუქტის მიწოდების (ტრანსპორტირება, ბადრაგირება) უზრუნველყოფა ქ. თბილისსა და რეგიონებში (მ.შ ფსიქო-სოციალური რეაბილიტაციის უზრუნველყოფა)</t>
  </si>
  <si>
    <t>№2 და №8 პენიტენციურ დაწესებულებებში ჩამანაცვლებელი ფარმაცევტული პროდუქტით ხანმოკლე და ხანგრძლივი დეტოქსიკაციის უზრუნველყოფა</t>
  </si>
  <si>
    <t>ჩამანაცვლებელი ფარმაცევტული პროდუქტის შესყიდვა</t>
  </si>
  <si>
    <t>ჩამანაცვლებელი ფარმაცევტული პროდუქტის ტრანსპორტირება, შენახვა და გაცემა</t>
  </si>
  <si>
    <t>ეფექტურობის შეფასების კომპონენტი</t>
  </si>
  <si>
    <t>ალკოჰოლის მიღებით გამოწვეული ფსიქიკური და ქცევითი აშლილობების სტაციონარული მომსახურება</t>
  </si>
  <si>
    <t>27 03 02 10</t>
  </si>
  <si>
    <t>ჯანმრთელობის ხელშეწყობა</t>
  </si>
  <si>
    <t>თამბაქოს მოხმარების კონტროლის გაძლიერება</t>
  </si>
  <si>
    <t xml:space="preserve">ალკოჰოლის ჭარბი მოხმარების შესახებ ცნობიერების ამაღლება </t>
  </si>
  <si>
    <t xml:space="preserve">ჯანსაღი კვების შესახებ განათლება </t>
  </si>
  <si>
    <t>ფიზიკური აქტივობის ხელშეწყობა</t>
  </si>
  <si>
    <t>C ჰეპატიტის პრევენცია და მოსახლეობის განათლების ხელშეწყობა</t>
  </si>
  <si>
    <t xml:space="preserve">ფსიქიკური ჯანმრთელობის ხელშეწყობა  </t>
  </si>
  <si>
    <t xml:space="preserve">ნივთიერებადამოკიდებულების და აზარტულ თამაშებზე დამოკიდებულების პრევენცია </t>
  </si>
  <si>
    <t xml:space="preserve">გარემო და ჯანმრთელობა </t>
  </si>
  <si>
    <t xml:space="preserve">ჯანმრთელობის ხელშეწყობის პოპულარიზაცია და გაძლიერება (მათ შორის, მასმედიასთან ურთიერთობა, სატელეკომუნიკაციო და/ან საეთერო დროის (მ.შ. სამედიცინო პროფილის) შესყიდვა ჯანმრთელობასთან დაკავშირებულ სხვადასხვა თემაზე) </t>
  </si>
  <si>
    <t>27 03 02 11</t>
  </si>
  <si>
    <t>C ჰეპატიტის მართვა</t>
  </si>
  <si>
    <t xml:space="preserve">სკრინინგული კვლევის კომპონენტი </t>
  </si>
  <si>
    <t>დიაგნოსტიკის კომპონენტი</t>
  </si>
  <si>
    <t xml:space="preserve">მკურნალობის კომპონენტი </t>
  </si>
  <si>
    <t xml:space="preserve">მედიკამენტების ლოჯისტიკის კომპონენტი </t>
  </si>
  <si>
    <t>27 03 03</t>
  </si>
  <si>
    <t>მოსახლეობის სამედიცინო მომსახურების მიწოდება პრიორიტეტულ სფეროებში</t>
  </si>
  <si>
    <t>27 03 03 01</t>
  </si>
  <si>
    <t xml:space="preserve">ფსიქიკური ჯანმრთელობა </t>
  </si>
  <si>
    <t>სათემო ამბულატორიული მომსახურება</t>
  </si>
  <si>
    <t>ფსიქოსოციალური რეაბილიტაცია</t>
  </si>
  <si>
    <t>ბავშვთა ფსიქიკური ჯანმრთელობა</t>
  </si>
  <si>
    <t>ფსიქიატრიული კრიზისული ინტერვენციის სამსახური მოზრდილთათვის</t>
  </si>
  <si>
    <t>თემზე დაფუძნებული მობილური გუნდის მომსახურება</t>
  </si>
  <si>
    <t>ფსიქიკური აშლილობის მქონე მოზრდილთა ფსიქიატრიული სტაციონარული მომსახურება</t>
  </si>
  <si>
    <t>ფსიქიკური აშლილობის მქონე ბავშვთა ფსიქიატრიული სტაციონარული მომსახურება</t>
  </si>
  <si>
    <t>ფსიქიკური დარღვევების მქონე შშმ პირთა თავშესაფრით უზრუნველყოფის კომპონენტი</t>
  </si>
  <si>
    <t>საცხოვრისების განვითარება</t>
  </si>
  <si>
    <t>27 03 03 02</t>
  </si>
  <si>
    <t>დიაბეტის მართვა</t>
  </si>
  <si>
    <t>შაქრიანი დიაბეტით დაავადებულ ბავშვთა მომსახურება</t>
  </si>
  <si>
    <t>სპეციალიზებული ამბულატორიული დახმარება</t>
  </si>
  <si>
    <t>შაქრიანი დიაბეტით დაავადებულ პაციენტთა მედიკამენტებით უზრუნველყოფა</t>
  </si>
  <si>
    <t>უშაქრო დიაბეტით დაავადებულთა მედიკამენტებით უზრუნველყოფა</t>
  </si>
  <si>
    <t>სპეციალურ სამკურნალო საშუალებათა ტრანსპორტირების, შენახვისა და გაცემის ხარჯები</t>
  </si>
  <si>
    <t>27 03 03 03</t>
  </si>
  <si>
    <t>ბავშვთა ონკოჰემატოლოგიური მომსახურება</t>
  </si>
  <si>
    <t>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t>
  </si>
  <si>
    <t>27 03 03 04</t>
  </si>
  <si>
    <t>დიალიზი და თირკმლის ტრანსპლანტაცია</t>
  </si>
  <si>
    <t>ჰემოდიალიზით უზრუნველყოფა</t>
  </si>
  <si>
    <t>პერიტონეული დიალიზით უზრუნველყოფა</t>
  </si>
  <si>
    <t>ჰემო და პერიტონეული დიალიზისათვის საჭირო სადიალიზე საშუალებების, მასალისა და მედიკამენტების შესყიდვა და მიწოდება</t>
  </si>
  <si>
    <t>თირკმლის ტრანსპლანტაცია</t>
  </si>
  <si>
    <t>ორგანოგადანერგილთა იმუნოსუპრესული მედიკამენტებით უზრუნველყოფა</t>
  </si>
  <si>
    <t>სამკურნალო საშუალებათა ტრანსპორტირება, შენახვა და გაცემა</t>
  </si>
  <si>
    <t>27 03 03 05</t>
  </si>
  <si>
    <t>ინკურაბელურ პაციენტთა პალიატიური მზრუნველობა</t>
  </si>
  <si>
    <t>ინკურაბელურ პაციენტთა ამბულატორიული პალიატიური მზრუნველობა</t>
  </si>
  <si>
    <t xml:space="preserve">ინკურაბელურ პაციენტთა სტაციონარული პალიატიური მზრუნველობა და სიმპტომური მკურნალობა </t>
  </si>
  <si>
    <t>ინკურაბელურ პაციენტთა მედიკამენტებით უზრუნველყოფა, მათ შორის: ინკურაბელურ პაციენტთა მედიკამენტებით უზრუნველყოფა, სპეციალურ სამკურნალო საშუალებათა ტრანსპორტირების, შენახვისა და გაცემის ხარჯები</t>
  </si>
  <si>
    <t>27 03 03 06</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</si>
  <si>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</si>
  <si>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იშვიათი დაავადებების მქონე  18 წლამდე ასაკის ბავშვთა ამბულატორიული მომსახურება</t>
  </si>
  <si>
    <t>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t>
  </si>
  <si>
    <t>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t>
  </si>
  <si>
    <t xml:space="preserve">იშვიათი დაავადებების მქონე პაციენტების სპეციფიკური მედიკამენტებით უზრუნველყოფა, მ.შ:  სპეციალურ სამკურნალო საშუალებათა ტრანსპორტირების, შენახვისა და გაცემის ხარჯები </t>
  </si>
  <si>
    <t>27 03 03 07</t>
  </si>
  <si>
    <t>პირველადი და გადაუდებელი სამედიცინო დახმარების უზრუნველყოფა</t>
  </si>
  <si>
    <t xml:space="preserve">პირველადი და გადაუდებელი სამედიცინო დახმარების უზრუნველყოფის ქვეპროგრამა </t>
  </si>
  <si>
    <t xml:space="preserve">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და სასწრაფო სამედიცინო დახმარება </t>
  </si>
  <si>
    <t>27 03 03 08</t>
  </si>
  <si>
    <t>რეფერალური მომსახურება</t>
  </si>
  <si>
    <t xml:space="preserve">სტიქიური უბედურებების, კატასტროფების, საგანგებო სიტუაციების,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t>
  </si>
  <si>
    <t>ყოფილი უმაღლესი პოლიტიკური თანამდებობის პირების ოჯახის წევრთა სამედიცინო დაზღვევის კომპონენტი</t>
  </si>
  <si>
    <t>ფილტვის ქრონიკული დაავადებების რეაბილიტაციის კომპონენტი</t>
  </si>
  <si>
    <t>27 03 03 09</t>
  </si>
  <si>
    <t>თავდაცვის ძალებში გასაწვევ მოქალაქეთა სამედიცინო შემოწმება</t>
  </si>
  <si>
    <t>თავდაცვის ძალებში გასაწვევ პირთა ამბულატორიული შემოწმების კომპონენტი</t>
  </si>
  <si>
    <t>თავდაცვის ძალებში გასაწვევ პირთა დამატებითი გამოკვლევის კომპონენტი</t>
  </si>
  <si>
    <t>27 03 04</t>
  </si>
  <si>
    <t>დიპლომისშემდგომი სამედიცინო განათლების პროგრამა</t>
  </si>
  <si>
    <t>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 ერთიან დიპლომისშემდგომ საკვალიფიკაციო გამოცდაზე მაღალი შეფასების მქონე მაძიებელთა ფინანსური მხარდაჭერა</t>
  </si>
  <si>
    <t>27 04</t>
  </si>
  <si>
    <t>სამედიცინო დაწესებულებათა რეაბილიტაცია და აღჭურვა</t>
  </si>
  <si>
    <t>სამედიცინო დაწესებულებათა მშენებლობა, რეაბილიტაცია, აღჭურვა და  ფუნქციონირების ხელშეწყობა</t>
  </si>
  <si>
    <t>27 05</t>
  </si>
  <si>
    <t>შრომისა და დასაქმების სისტემის რეფორმების პროგრამა</t>
  </si>
  <si>
    <t>დასაქმების ხელშეწყობის მომსახურებათა განვითარება</t>
  </si>
  <si>
    <t>შრომის ინსპექტირების სახელმწიფო პროგრამა</t>
  </si>
  <si>
    <t>სამუშაოს მაძიებელთა პროფესიული მომზადება-გადამზადება და კვალიფიკაციის ამაღლება</t>
  </si>
  <si>
    <t>27 06</t>
  </si>
  <si>
    <t>იძულებით გადაადგილებულ პირთა და მიგრანტთა ხელშეწყობა</t>
  </si>
  <si>
    <t>27 06 01</t>
  </si>
  <si>
    <t>სარეინტეგრაციო დახმარება საქართველოში დაბრუნებული მიგრანტებისათვის</t>
  </si>
  <si>
    <t>27 06 02</t>
  </si>
  <si>
    <t>ეკომიგრანტთა მიგრაციის მართვა</t>
  </si>
  <si>
    <t>ეკომიგრანტებისათვის საცხოვრებელი პირობების შექმნა</t>
  </si>
  <si>
    <t>27 06 03</t>
  </si>
  <si>
    <r>
      <rPr>
        <b/>
        <sz val="12"/>
        <color theme="1"/>
        <rFont val="Calibri"/>
        <family val="2"/>
        <charset val="204"/>
        <scheme val="minor"/>
      </rPr>
      <t xml:space="preserve">განსახლების ადგილებში </t>
    </r>
    <r>
      <rPr>
        <b/>
        <sz val="12"/>
        <color theme="1"/>
        <rFont val="Calibri"/>
        <family val="2"/>
        <scheme val="minor"/>
      </rPr>
      <t>დევნილთა შენახვა და მათი საცხოვრებელი პირობების გაუმჯობესება</t>
    </r>
  </si>
  <si>
    <t xml:space="preserve">იძულებით გადაადგილებულ პირთა განსახლების, სოციალური და საცხოვრებელი პირობების შექმნა </t>
  </si>
  <si>
    <t>27 06 04</t>
  </si>
  <si>
    <t>საერთაშორისო დაცვის  მქონე პირთა ინტეგრაციის ხელშეყობა</t>
  </si>
  <si>
    <t>27 06 05</t>
  </si>
  <si>
    <t>საარსებო წყაროებით უზრუნველყოფის პროგრამა</t>
  </si>
  <si>
    <t>27 06 06</t>
  </si>
  <si>
    <t>ეკონომიკური მონაწილეობა,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(KFW)</t>
  </si>
  <si>
    <t>მიმართული დაფინანსება 2020 წლისათვის (ათასი ლარი)</t>
  </si>
  <si>
    <t>მ.შ. დაფინანსება სახელმწიფო ბიუჯეტიდან (ათასი ლარი)</t>
  </si>
  <si>
    <t xml:space="preserve">2020 წლის მოსალოდნელი შედეგები </t>
  </si>
  <si>
    <t>მოსალოდნელი შედეგის შეფასების ინდიკატორი</t>
  </si>
  <si>
    <r>
      <t xml:space="preserve">საბაზისო მაჩვენებელი </t>
    </r>
    <r>
      <rPr>
        <b/>
        <vertAlign val="superscript"/>
        <sz val="11"/>
        <rFont val="Sylfaen"/>
        <family val="1"/>
      </rPr>
      <t>4</t>
    </r>
  </si>
  <si>
    <t>მიზნობრივი მაჩვენებელი</t>
  </si>
  <si>
    <t>სამედიცინო საქმიანობის ხარისხის კონტროლი-200; სალიცენზიო/სანებართვო/ტექნიკური რეგლამენტის პირობების/ინფექციების კონტროლის სისტემის ფუნქციონირების შემოწმება-150; ფარმაცევტული პროდუქტის სახელმწიფო რეგისტრაცია-5000; ავტორიზებულ აფთიაქზე, ფარმცევტულ წარმოებაზე და სპეცკონტროლს დაქვემდებარებული სამკურნალო საშუალებების იმპორტ/ექსპორტზე ნებართვის გაცემა-300; ფარმაკოლოგიური საშუალებების კლინიკური კვლევის ნებართვის გაცემა 70; ფარმაცევტულ დაწესებულებების ლიცენზიების და ნებართვების გაცემა-120; ფარმაცევტული პროდუქტის მიმოქცევის სფეროში კონტროლის ღონისძიებების განხორციელება 650</t>
  </si>
  <si>
    <t>პირველადი და გადაუდებელი სამედიცინო დახმარებით კმაყოფილი მოსახლეობა; გამოძახებების 100%-ით შესრულება;</t>
  </si>
  <si>
    <t>ჯანმრთელობის პროგრამებში ჩართული სამიზნე ჯგუფების შესაბამისი სერვისებით უზრუნველყოფა; საქართველოს მთავრობის დადგენილებით დამტკიცებული ჯანმრთელობის დაცვის სახელმწიფო პროგრამები; მოსახლეობის კმაყოფილება (კვლევა); ხორციელდება შრომის ბაზრის მონიტორინგი და მტკიცებულებებზე დაფუძნებული პოლიტიკა;
შემოწმებული 900 ობიექტის აღრიცხვა, მიღებული ინფორმაციის დამუშავება და ანალიზი;</t>
  </si>
  <si>
    <t xml:space="preserve">სოციალური დაცვის პროგრამები მიმართულია ყველაზე შეჭირვებული მოსახლეობისთვის; 
ბენეფიცარების მაქსიმალური სიზუსტით აღრიცხვის უზრუნველყოფა;
გასაცემლების/მომსახურების სრული და დროული მიწოდება;
შშმ პირთა უწყვეტი ფინანსური მხარდაჭერა; 
გასაცემლის/მომსახურების დაგვიანებით ან არასრულად მიღებაზე საჩივრების განხილვა; 
</t>
  </si>
  <si>
    <t>ადამიანით ვაჭრობის (ტრეფიკინგის), ქალთა მიმართ ძალადობის ან/და ოჯახში ძალადობის, სექსუალური ხასიათის ძალადობის მსხვერპლთა/დაზარალებულთა/ დაცვა და მხარდაჭერა. ასევე, მზრუნველობამოკლებულ ბავშვთა, ხანდაზმულთა და შეზღუდული შესაძლებლობის მქონე პირთა/ბავშვთა მოვლა-პატრონობა გრძელვადიან პერიოდში;</t>
  </si>
  <si>
    <t xml:space="preserve">1.მოსახლეობა საჭიროების შესაბამისად უზრუნველყოფილია ჯანმრთელობის დაცვის პროგრამების შეუფერხებელი ფუნქციონირებით; ხორციელდება შრომის ბაზრის მონიტორინგი და მტკიცებულებებზე დაფუძნებული პოლიტიკა;
2.საზოგადოებრივი ჯანმრთელობის დაცვის სფეროში მოსახლეობის ჯანმრთელობის მდგომარეობის მონიტორინგი და ანალიზი; უზრუნველყოფილია ქვეყანაში კეთილსაიმედო ეპიდემიოლოგიური მდგომარეობა; ლაბორატორიული საქმიანობა, ეროვნული რეფერალური ლაბორატორიების ორგანიზება და ფუნქციონირება, განსაკუთრებით საშიშ ინფექციებთან დაკავშირებული საქმიანობა; იმუნოპროფილაქტიკის დაგეგმვა, ლოჯისტიკური უზრუნველყოფა და მისი განხორციელების ზედამხედველობა;
3.სოციალური დაცვის პროგრამები მიმართულია ყველაზე შეჭირვებული მოსახლეობისთვის; ბენეფიცარების მაქსიმალური სიზუსტით აღრიცხვის უზრუნველყოფა; გასაცემლების/მომსახურების სრული და დროული მიწოდება; შშმ პირთა უწყვეტი ფინანსური მხარდაჭერა; გასაცემლის/მომსახურების დაგვიანებით ან არასრულად მიღებაზე საჩივრების განხილვა; 
4.საარსებო წყაროების შექმნის/გაუმჯობესებისაკენ მიმართული სახელმწიფო პროგრამების შესახებ მოეწყო 4 საინფორმაციო კამპანია და ინფორმირებული იქნა 230 000 პირი; სახელმწიფო პროფესიულ სასწავლებლებში ჩარიცხულ 576 იძულებით გადაადგილებულ პირს აუნაზღაურდა ტრანსპორტირების ხარჯი;
5.სამედიცინო საქმიანობის ხარისხის კონტროლი-200; სალიცენზიო/სანებართვო/ტექნიკური რეგლამენტის პირობების/ინფექციების კონტროლის სისტემის ფუნქციონირების შემოწმება-150; ფარმაცევტული პროდუქტის სახელმწიფო რეგისტრაცია-5000; ავტორიზებულ აფთიაქზე, ფარმცევტულ წარმოებაზე და სპეცკონტროლს დაქვემდებარებული სამკურნალო საშუალებების იმპორტ/ექსპორტზე ნებართვის გაცემა-300; ფარმაკოლოგიური საშუალებების კლინიკური კვლევის ნებართვის გაცემა 70; ფარმაცევტულ დაწესებულებების ლიცენზიების და ნებართვების გაცემა-120; ფარმაცევტული პროდუქტის მიმოქცევის სფეროში კონტროლის ღონისძიებების განხორციელება 650;
6.პირველადი და გადაუდებელი სამედიცინო დახმარებით კმაყოფილი მოსახლეობა; გამოძახებების 100%-ით შესრულება;
7.შრომითი ურთიერთობებისა და დასაქმების ხელშეწყობა, შრომის უსაფრთხოებისა და ჯანმრთელობის დაცვის ადმინისტრაციულ-სამართლებრივი აქტების რაოდენობა-4;
8. შრომის ინსპექტირების სახელმწიფო პროგრამის და „შრომის უსაფრთხოების შესახებ“ საქართველოს ორგანული კანონით ნაკისრი ვალდებულებების ფარგლებში შემოწმებული 800 ობიექტის აღრიცხვა, მიღებული ინფორმაციის დამუშავება და ანალიზი;
9. მომზადებულია და დანერგილია მომსახურების სახელმძღვანელო პრინციპები მინიმუმ 6 საკვანძო პროცესისთვის;
</t>
  </si>
  <si>
    <t xml:space="preserve">1.ჯანმრთელობის პროგრამებში ჩართული სამიზნე ჯგუფების შესაბამისი სერვისებით უზრუნველყოფა; საქართველოს მთავრობის დადგენილებით დამტკიცებული ჯანმრთელობის დაცვის სახელმწიფო პროგრამები; მოსახლეობის კმაყოფილება (კვლევა); ხორციელდება შრომის ბაზრის მონიტორინგი და მტკიცებულებებზე დაფუძნებული პოლიტიკა;
2.საზოგადოებრივი ჯანმრთელობის და ბიოლოგიური უსაფრთხოების სფეროში უზრუნველყოფილი ეპიდემიოლოგიური და ბიოლოგიური უსაფრთხოება; დროულად ინფორმირებული საზოგადოება, გამოვლენილი გადამდები და საზოგადოებრივი მნიშვნელობის მქონე არაგადამდები დაავადებების და ჯანმრთელობის რისკები; გამართულად ფუნქციონირებადი ზედამხედველობისა და რეაგირების ერთიანი ლაბორატორიული სისტემები; საზოგადოებრივი ჯანმრთელობის სფეროში სახელმწიფო პროგრამების და საზოგადოებრივი ჯანმრთელობის დაცვის ღონისძიებების განხორციელება და მონიტორინგი;
3.სოციალური დაცვის პროგრამები მიმართულია ყველაზე შეჭირვებული მოსახლეობისთვის; ბენეფიცარების მაქსიმალური სიზუსტით აღრიცხვის უზრუნველყოფა; გასაცემლების/მომსახურების სრული და დროული მიწოდება; შშმ პირთა უწყვეტი ფინანსური მხარდაჭერა; გასაცემლის/მომსახურების დაგვიანებით ან არასრულად მიღებაზე საჩივრების განხილვა; 
4.საარსებო წყაროების შექმნის/გაუმჯობესებისაკენ მიმართული სახელმწიფო პროგრამების შესახებ მოეწყო 4 საინფორმაციო კამპანია და ინფორმირებული იქნა 230 000 პირი; სახელმწიფო პროფესიულ სასწავლებლებში ჩარიცხულ 576 იძულებით გადაადგილებულ პირს აუნაზღაურდა ტრანსპორტირების ხარჯი;
5.სამედიცინო საქმიანობის ხარისხის კონტროლი-200; სალიცენზიო/სანებართვო/ტექნიკური რეგლამენტის პირობების/ინფექციების კონტროლის სისტემის ფუნქციონირების შემოწმება-150; ფარმაცევტული პროდუქტის სახელმწიფო რეგისტრაცია-5000; ავტორიზებულ აფთიაქზე, ფარმცევტულ წარმოებაზე და სპეცკონტროლს დაქვემდებარებული სამკურნალო საშუალებების იმპორტ/ექსპორტზე ნებართვის გაცემა-300; ფარმაკოლოგიური საშუალებების კლინიკური კვლევის ნებართვის გაცემა 70; ფარმაცევტულ დაწესებულებების ლიცენზიების და ნებართვების გაცემა-120; ფარმაცევტული პროდუქტის მიმოქცევის სფეროში კონტროლის ღონისძიებების განხორციელება 650;
6.პირველადი და გადაუდებელი სამედიცინო დახმარებით კმაყოფილი მოსახლეობა; გამოძახებების 100%-ით შესრულება;
7.შრომითი ურთიერთობებისა და დასაქმების ხელშეწყობა, შრომის უსაფრთხოებისა და ჯანმრთელობის დაცვის ადმინისტრაციულ-სამართლებრივი აქტების რაოდენობა-4;
8. შრომის ინსპექტირების სახელმწიფო პროგრამის და „შრომის უსაფრთხოების შესახებ“ საქართველოს ორგანული კანონით ნაკისრი ვალდებულებების ფარგლებში შემოწმებული 900 ობიექტის აღრიცხვა, მიღებული ინფორმაციის დამუშავება და ანალიზი;
9.მომზადებული და დანერგილი მომსახურების სახელმძღვანელო პრინციპების რაოდენობის ზრდა მინიმუმ ერთით;
</t>
  </si>
  <si>
    <t>გაუმჯობესდება მაღალმთიან დასახლებებში მცხოვრები ოჯახების სოციალური მდგომარეობა, მაღალმთიან დასახლებაში მცხოვრები პენსიონერები/სოციალური პაკეტის მიმღები პირები/სამედიცინო დაწესებულებაში დასაქმებული სამედიცინო პერსონალი მიიღებენ სახელმწიფო გასაცემელს გაზრდილი ოდენობით.</t>
  </si>
  <si>
    <t>-მოქალაქეთათვის კანონმდებლობით გარანტირებული და რეალიზებული სოციალურ-ეკონომიკური უფლებები;
-მოწყვლადი ჯგუფების სოციალურ-ეკონომიკური მდგომარეობის გაუმჯობესება, დეინსტიტუციონალიზაცია, მიტოვების პრევენცია, რეინტეგრაცია;
-შშმ პირთა უწყვეტი ფინანსური მხარდაჭერა;
-ოჯახების გაძლიერება, ალტერნატიული სერვისების  განვითარება და მათი ხელმისაწვდომობის გაზრდა;
-საზოგადოების ცნობიერების მაღალი დონე, ნდობა და ჩართულობა ძალადობის მსხვერპლთა დაცვასთან დაკავშირებით.</t>
  </si>
  <si>
    <t>საპენსიო ასაკის მოსახლეობა და სპეციფიური კატეგორიები უზრუნველყოფილია პენსიით და სახელმწიფო კომპენსაციით.</t>
  </si>
  <si>
    <t>მიზნობრივი სოციალური ჯგუფებისათვის სოციალური ტრანსფერის გაცემა.</t>
  </si>
  <si>
    <t xml:space="preserve">საზოგადოების ცნობიერების მაღალი დონე, ნდობა და ჩართულობა ძალადობის მსხვერპლთა დაცვასთან დაკავშირებულ საქმიანობაში;
ალტერნატიულ ფორმებში გადაყვანილი ფონდის ზრუნვის ქვეშ მყოფი ბავშვები (მინდობით აღზრდა, შვილად აყვანა, მცირე საოჯახო ტიპის სახლი, ნათესაური მინდობით აღზრდა);
ფიზიკურად და სოციალურად აქტიური და სათემო ცხოვრებაში ჩართული ფონდის მზრუნველობაში მყოფი შშმპ დაწესებულების ბენეფიციარები.
</t>
  </si>
  <si>
    <t xml:space="preserve">კანონით განსაზღვრული ბენეფიციარები და მიზნობრივი სოციალური ჯგუფები დროულად იღებენ პენსიას/კომპენსაციას, საარსებო შემწეობას, სოციალურ პაკეტს და სხვა მიზნობრივ დახმარებას; განსაზღვრული საჭიროების მქონე მოსახლეობა დაფარულია: მიზნობრივი სოციალური დახმარებით, სქესის მიხედვით:7.6% (გარდა სოციალური პაკეტის მიმღებების და პენსიონრებისა), ბავშვები: 39.6%, ქალები: 54.2%;  სოციალური პაკეტი: 4.6%, საიდანაც 19.4% არიან ბავშვები, ხოლო 35.5% - ქალები, პენსიები 20.5% - ქალები 71.2%. (გაეროს მდგრადი განვითარების მიზნები (1.3.1)) სულ 32.7%;
„სოციალური რეაბილიტაციისა და ბავშვზე ზრუნვის“ პროგრამის ქვეპროგრამებში ჩართული ბენეფიციარების რაოდენობა - 11 000-მდე;
</t>
  </si>
  <si>
    <t>კანონით განსაზღვრული ბენეფიციარები და მიზნობრივი სოციალური ჯგუფები დროულად იღებენ პენსიას/კომპენსაციას, საარსებო შემწეობას, სოციალურ პაკეტს და სხვა მიზნობრივ დახმარებას; შენარჩუნებულია საჭიროების მქონე მოსახლეობის დაფარვა მიზნობრივი ფულადი ტრანსფერებით არანაკლებ - 33%;
2023  წლისთვის „სოციალური რეაბილიტაციისა და ბავშვზე ზრუნვის“ პროგრამის ქვეპროგრამებში ჩართულ ბენეფიციართა რაოდენობის დაახლოებით 20%-ით ზრდა;</t>
  </si>
  <si>
    <t xml:space="preserve">ასაკით პენსია გაიცემოდა თვეში საშუალოდ 753 ათას პირზე. პენსიის მიმღებთა გადანაწილება სქესობრივ ჭრილში შენარჩუნებულია, მიმღებთა დაახლოებით 71% ქალია.; „მოსახლეობის კეთილდღეობის კვლევის“ მიხედვით პენსიის გავლენა უკიდურეს სიღარიბეზე - პენსიის გამოკლებით უკიდურესი სიღარიბე საშუალოდ 2.43%-დან გაიზრდებოდა 30.5%-მდე; (http://unicef.ge/uploads/WMS_2013_geo.pdf;
http://unicef.ge/uploads/Welfare_Monitoring_Survey_Georgia-GEO_WEB.pdf; http://unicef.ge/uploads/WMS_brochure_unicef_geo_web.pdf
</t>
  </si>
  <si>
    <t>შენარჩუნდება  პენსიის დროულად გაცემის მაჩვენებელი; შენარჩუნდება პენსიის გავლენის მაჩვენებელი უკიდურეს სიღარიბეზე;</t>
  </si>
  <si>
    <t>შენარჩუნდება  კომპენსაციის დროულად გაცემის მაჩვენებელი;</t>
  </si>
  <si>
    <t>კომპენსაცია გაიცემოდა თვეში საშუალოდ 22 ათასზე მეტ პირზე პირზე. კომპენსაციის მიმღებთა გადანაწილება სქესობრივ ჭრილში შენარჩუნებულია, მიმღებთა დაახლოებით 20% ქალია.</t>
  </si>
  <si>
    <t xml:space="preserve">საარსებო შემწეობა სრულად და დროულად გაიცემოდა თვეში საშუალოდ 441 ათასზე მეტ პირზე. შენარჩუნებულია მიმღებთა შორის პენსიონერთა, შშმ პირთა და ბავშვთა რაოდენობა 50%. ბავშვის ბენეფიტის მიმღებთა რაოდენობამ შეადგინა 140 000 ბავშვი, მათ შორის 83 000 ბავშვმა ისარგებლა „ბავშვის კვების ბარათით“. </t>
  </si>
  <si>
    <t>შენარჩუნდება დახმარებების დროულად გაცემის მაჩვენებელი.</t>
  </si>
  <si>
    <t>სოციალური პაკეტი სრულად და დროულად გაიცემოდა თვეში საშუალოდ 167 ათასზე მეტ პირზე. სოციალური პაკეტის მიმღებთა გადანაწილება სქესობრივ ჭრილში შენარჩუნებულია, მიმღებთა დაახლოებით 35.5% ქალია.</t>
  </si>
  <si>
    <t>დევნილი, ლტოლვილი და ჰუმანიტარული სტატუსის მქონე პირთა შემწეობა სრულად და დროულად გაიცემოდა თვეში საშუალოდ 227 ათასზე მეტ პირზე. შემწეობის მიმღებთა დაახლოებით 43.9% ქალია.</t>
  </si>
  <si>
    <t xml:space="preserve">მოწყვლადი ჯგუფები უზრუნველყოფილნი არიან სხვა სოციალური დახმარებებით (რეინტეგრაციის შემწეობა, დემოგრაფიული მდგომარეობის გაუმჯობესების ხელშეწყობის პროგრამის ფარგლებში - სოციალური დახმარება, ფულადი დახმარება ორსულობის, მშობიარობის, ბავშვის მოვლის, ასევე ახალშობილის შვილად აყვანის გამო, დახმარება შრომითი მოვალეობის შესრულებისას მიღებული ზიანის ანაზღაურებისთვის, საყოფაცხოვრებო სუბსიდია)  გაიცა სხვადასხვა სახის სოციალური დახმარებები. სულ დაახლოებით 37 350 პირზე. </t>
  </si>
  <si>
    <t>შენარჩუნდება სოციალური პაკეტის დროულად გაცემის მაჩვენებელი;</t>
  </si>
  <si>
    <t xml:space="preserve">შენარჩუნდება სოციალური დახმარებების  დროულად გაცემის მაჩვენებელი </t>
  </si>
  <si>
    <t>1.სოციალური სერვისებით და პროდუქტებით  დამატებით უზრუნველყოფილია ბენეფიციარების 5%;
2.შენარჩუნებულია 24 საათიანი სერვისით მოსარგებლე ბენეფიციართა ყოველთვიური რაოდენობა;
3.შენარჩუნებულია მიტოვების პრევენციისა და ადრეული ინტერვენციის ქვეპროგრამებით ყოველთვიურად  დაფარული ბენეფიციარების რაოდენობა;
4. დამონიტორინგებული სერვისების მინიმუმ 10%-ში ჩატარებულია განმეორებითი მონიტორინგი (რეკომენდაციების შესრულების მდგომარეობის მიზნით);</t>
  </si>
  <si>
    <t>1.სოციალური სერვისებით და პროდუქტებით უზრუნველყოფილია 11 000 ბენეფიციარი;
2.24 საათიანი სერვისით უზრუნველყოფილია თვეში დაახლოებით 2071 ბენეფიციარი. აღნიშნული განპირობებულია  დეინსტიტუციონალიზაციის პროცესით და  ბავშვების ბიოლოგიურ ოჯახებში დაბრუნებით;
3.მიტოვების პრევენციისა და ოჯახის მხარდამჭერი ქვეპროგრამებით დაფარულია თვეში დაახლოებით 5670 ბენეფიციარი;
4.2019 წელს სტანდარტებთან შესაბამისობის დადგენის მიზნით, მონიტორინგი ჩაუტარდა 71 სერვისს, მათ შორის 14 მომსახურებას რეგისტრაციის მიზნით, აქედან 25 სერვისს ჩაუტარდა განმეორებითი მონიტორინგი;</t>
  </si>
  <si>
    <t>ბავშვთა ხელოვნური კვების პროდუქტებით უზრუნველყოფილია არანაკლებ 1050 ბენეფიციარი, გადაუდებელი პირველადი საჭიროებების დაკმაყოფილების მიზნით, საქონლის/მომსახურებით უზრუნველყოფილია არანაკლებ 1150 ბენეფიციარი</t>
  </si>
  <si>
    <t>ბავშვთა ხელოვნური კვების პროდუქტებით უზრუნველყოფილი იქნა თვეში საშუალოდ 1 042 ბენეფიციარი, გადაუდებელი პირველადი საჭიროებების დაკმაყოფილების მიზნით, საქონლის/მომსახურებით უზრუნველყოფილი იქნა თვეში საშუალოდ 1200-ზე მეტი ბენეფიციარი</t>
  </si>
  <si>
    <t>არანაკლებ 1200 ბენეფიციარისთვის  განვითარების დარღვევების იდენტიფიკაცია, ინდივიდუალური განვითარების გეგმის შემუშავება და მულტიდისციპლინური გუნდის ერთი ან, საჭიროების შემთხვევაში, რამდენიმე სპეციალისტის მიერ  ბავშვის საბაზისო უნარების განვითარება</t>
  </si>
  <si>
    <t>თვეში საშუალოდ 1300 ბენეფიციარს გაეწია მომსახურება (განვითარების დარღვევების იდენტიფიკაცია, ინდივიდუალური განვითარების გეგმის შემუშავება და მულტიდისციპლინური გუნდის ერთი ან, საჭიროების შემთხვევაში, რამდენიმე სპეციალისტის მიერ  ბავშვის საბაზისო უნარების განვითარება)</t>
  </si>
  <si>
    <t>არანაკლებ 1300 ბენეფიციარისთვის რეაბილიტაციის საჭირო კურსების რაოდენობით უზრუნველყოფა</t>
  </si>
  <si>
    <t xml:space="preserve">საშაულოდ თვეში 900-მდე ბენეფიციარი უზრუნველფოილ იქნა რეაბილიტაციის საჭირო კურსებით </t>
  </si>
  <si>
    <t>ბენეფიციარისთვის ინდივიდუალური სამკურნალო-პროფილაქტიკური და სარეაბილიტაციო კურსი</t>
  </si>
  <si>
    <t>მომსახურება გაეწია თვეში საშუალოდ 10 ბენეფიციარს</t>
  </si>
  <si>
    <t xml:space="preserve">არანაკლებ 2100 ბენეფიციარისთვის დღის მომსახურების მიწოდება  </t>
  </si>
  <si>
    <t>მომსახურება გაეწია თვეში საშუალოდ 1 800-მდე ბენეფიციარს</t>
  </si>
  <si>
    <t>არანაკლებ 3500 ბენეფიციარისთვის საჭირო  დამხმარე საშუალების გადაცემა</t>
  </si>
  <si>
    <t>მომსახურებათა შემთხვევების რაოდენობამ შეადგინა თვეში საშუალოდ 308</t>
  </si>
  <si>
    <t>10 სურდოთარჯიმანი  სმენადაქვეითებულ პირებს მოემსახურება საქართველოს 8 რეგიონში</t>
  </si>
  <si>
    <t>10 სურდოთარჯიმანი  სმენადაქვეითებულ პირებს, თვეში საშუალოდ 136 ბენეფიციარს, მოემსახურა საქართველოს 8 რეგიონში</t>
  </si>
  <si>
    <t>არანაკლებ 70 ბენეფიციარის 24-საათიანი თავშესაფრით, კვების პროდუქტებით, ასაკის, სქესისა და სეზონის შესაბამისი სამოსითა და პირადი ჰიგიენისათვის აუცილებელი ნივთებით უზრუნველყოფა, პროფესიული და არაფორმალური განათლების მიღებაში დახმარება, საჭიროების შემთხვევაში, ამბულატორიული და სტაციონარული სამედიცინო მომსახურების ორგანიზება, ფსიქოლოგის მომსახურება, სხვა დამატებითი საჭიროებების უზრუნველყოფა</t>
  </si>
  <si>
    <t xml:space="preserve"> მომსახურება გაეწია თვეში საშუალოდ - 71 ბენეფიციარს</t>
  </si>
  <si>
    <t>არანაკლებ 1480 ბენეფიციარის ინდივიდუალური განვითარებისა და საჭიროებების შესაბამისი 24 საათიანი ზრუნვა,  დამოუკიდებელი  ცხოვრებისათვის მომზადება</t>
  </si>
  <si>
    <t>მომსახურება გაეწია თვეში 1534 ბენეფიციარს</t>
  </si>
  <si>
    <t>არანაკლებ 330 ბენეფიციარის 24-საათიანი მომსახურება - მინიმუმ სამჯერადი კვება, სამოსითა და პირადი ჰიგიენისათვის აუცილებელი ნივთებით უზრუნველყოფა, ყოფითი უნარების სწავლება, განათლების მიღებაში დახმარება, საჭიროების შემთხვევაში, ამბულატორიული და სტაციონარული სამედიცინო მომსახურების ორგანიზება, საჭიროების შემთხვევაში – ფსიქოლოგიური მომსახურების ორგანიზება</t>
  </si>
  <si>
    <t>მომსახურება გაეწია თვეში 320 ბენეფიციარს</t>
  </si>
  <si>
    <t>არანაკლებ 130 ბენეფიციარის მობილური ჯგუფის (ფსიქოლოგი, მძღოლი, თანასწორ განმანათლებელი), დღის ცენტრის, სადღეღამისო თავშესაფრის მომსახურება, ფსიქო-სოციალური რეაბილიტაცია და ინტეგრაციის ხელშეწყობა</t>
  </si>
  <si>
    <t>მომსახურება გაეწია თვეში საშუალოდ 140 ბენეფიციარს</t>
  </si>
  <si>
    <t xml:space="preserve">არანაკლებ 300 ბენეფიციარის საცხოვრებლით, სამჯერადი კვებით, სამოსითა და პირადი ჰიგიენისათვის აუცილებელი ნივთებით უზრუნველყოფა, საჭიროებისამებრ, პირველადი სამედიცინო დახმარების გაწევა, ამბულატორიული და სტაციონარული სამედიცინო მომსახურების მიღების </t>
  </si>
  <si>
    <t>მომსახურება გაეწია თვეში საშუალოდ 282 ბენეფიციარს</t>
  </si>
  <si>
    <t>არანაკლებ 50 ბენეფიციარის ბინაზე მოვლის მომსახურება</t>
  </si>
  <si>
    <t>მომსახურება გაეწია თვეში საშუალოდ 47 ბენეფიციარს (ბინაზე მოვლის მომსახურება)</t>
  </si>
  <si>
    <t>14 ბენეფიციარისთვის ინდივიდუალურ საჭიროებებზე მორგებული სერვისის მიწოდება</t>
  </si>
  <si>
    <t>თვეში საშუსალოდ 14 ბენეფიციარს მიეწოდა ინდივიდუალურ საჭიროებებზე მორგებული სერვისი</t>
  </si>
  <si>
    <t>სოციალური სერვისებით და პროდუქტებით მიზნობრივი ჯგუფების უზრუნველყოფა.</t>
  </si>
  <si>
    <t>კრიზისში მყოფი ბავშვიანი ოჯახების პირველადი საჭიროებები დაკმაყოფილებულია მათ შორის 1 წლამდე ასაკის ბავშვები, რომელთა ოჯახებს „სოციალურად დაუცველი ოჯახების მონაცემთა ერთიან ბაზაში“ მინიჭებული აქვთ 65 001-ზე ნაკლები სარეიტინგო ქულა, ასევე, სამი წლის ჩათვლით ასაკის  შშმ სტატუსის ან განსხვავებული საჭიროების მქონე ბავშვი, რომლის ოჯახი რეინტეგრაციის შემწეობის მიმღებია ან ჩართულია მინდობითი აღზრდის (ნათესაური) ქვეპროგრამაში,  უზრუნველყოფილია ხელოვნური კვების პროდუქტებით.</t>
  </si>
  <si>
    <t xml:space="preserve">განვითარების შეფერხების რისკის ან შეზღუდული შესაძლებლობების მქონე ბავშვების განვითარება სტიმულირებულია, რომლის საფუძველზე მათი სოციალური ინტეგრაცია ხელშეწყობილია, შესაძლებლობის შეზღუდვისა და მიტოვების პრევენცია განხორციელებულია. </t>
  </si>
  <si>
    <t>უზრუნველყოფილია სამიზნე ჯგუფის ბავშვთა სპეციფიკური რეაბილიტაცია/აბილიტაცია, ფიზიკური ჯანმრთელობა გაუმჯობესებულია/შენარჩუნებულია, ადაპტაციური შესაძლებლობები გაძლიერებულია და სოციალური ინტეგრაცია ხელშეწყობილია.</t>
  </si>
  <si>
    <t>შეზღუდული შესაძლებლობის სტატუსის მქონე ან ხანდაზმული (ქალები – 60 წლიდან, მამაკაცები – 65 წლიდან) ომის მონაწილეები უზრუნველყოფილი არიან რეაბილიტაციის კურსით, რაც ხელს უწყობს მათი ჯანმრთელობის მდგომარეობის გაუმჯობესებას.</t>
  </si>
  <si>
    <t>მიტოვების რისკის ქვეშ მყოფი ბავშვებისა და შშმ ბავშვების/პირების მომსახურებაში ჩართვით მათი ოჯახები მხარდაჭერილია და უზრუნველყოფილია მიტოვების პრევენცია.</t>
  </si>
  <si>
    <t>შეზღუდული შესაძლებლობის მქონე პირები და ხანდაზმულები უზრუნველყოფილნი არიან დამხმარე საშუალებებით, რომელიც ხელს უწყობს მათ სოციალურ ინტეგრაციას.</t>
  </si>
  <si>
    <t xml:space="preserve">საქართველოში მცხოვრები ყრუ პირებისათვის სურდოთარჯიმნის მომსახურებით ხელშეწყობილის მათი სოციალური ინტეგრაცია. </t>
  </si>
  <si>
    <t>ბავშვთა მიტოვების პრევენცია უზრუნველყოფილია, ხელი ეწყობა დედების მომზადებას დამოუკიდებელი ცხოვრებისათვის.</t>
  </si>
  <si>
    <t>მზრუნველობამოკლებული ბავშვები იზრდებიან ოჯახურ გარემოში</t>
  </si>
  <si>
    <t>მზრუნველობამოკლებული ბავშვების აღზრდა ხორციელდება ოჯახურ გარემოსთან მიახლოებულ პირობებში;</t>
  </si>
  <si>
    <t>ქუჩაში მცხოვრები და/ან მომუშავე ბავშვთათვის გათვალისწინებული მომსახურებების მიწოდებით უზრუნველყოფილია მათი ფსიქო-სოციალური რეაბილიტაცია.</t>
  </si>
  <si>
    <t>18 წლისა და უფროსი ასაკის შშმ პირები და ხანდაზმულები (ქალები – 60 წლიდან, მამაკაცები – 65 წლიდან) უზრუნველყოფილნი არიან 24 საათიანი, ოჯახურ გარემოსთან მიახლოებული მომსახურებით.</t>
  </si>
  <si>
    <t>მძიმე და ღრმა (ფიზიკური/ინტელექტუალური/ფსიქიკური)შეფერხების მქონე ბავშვთა რეაბილიტაცია განხორციელებულია და მიტოვების პრევენცია უზრუნველყოფილია.</t>
  </si>
  <si>
    <t>მზრუნველობამოკლებული შშმ ბავშვები უზრუნველყოფილი არიან სპეციალიზებული ზრუნვითა და მოვლით.</t>
  </si>
  <si>
    <t>მაღალმთიან დასახლებაში მუდმივად მცხოვრები პენსიონერები/სოციალური პაკეტის მიმღები პირები უზრუნველყოფილნი არიან დანამატით და გაცემა ხდება დროულად;</t>
  </si>
  <si>
    <t xml:space="preserve">შენარჩუნდება დანამატის დროულად გაცემის მაჩვენებელი; </t>
  </si>
  <si>
    <t>1.ცნობიერების ამაღლების კუთხით  ჩატარებული პრევენციული ღონისძიებების შედეგად ადამიანით ვაჭრობის (ტრეფიკინგის) და ოჯახში ძალადობის შემთხვევებთან დაკავშირებით მომართვიანობის (მ.შ. თავშესაფარი, იურიდიული, ფსიქოლოგიური და სამედიცინო მომსახურება, კომპენსაცია, ცხელი ხაზი) მაჩვენებელმა შეადგინა  2137 ერთეული;
2.ბავშვების ალტერნატიულ ფორმებში (მინდობით აღზრდა, შვილად აყვანა, მცირე საოჯახო ტიპის სახლი, ნათესაური მინდობით აღზრდა) გადაყვანილია  22 ბენეფიციარი;
3.2019 წელს (იანვარი-დეკემბერი) სახელმწიფო ფონდის შშმპ დაწესებულების ბენეფიციარებმა მონაწილეობა მიიღეს 94 კულტურულ ღონისძიებაში.</t>
  </si>
  <si>
    <t>1. საბაზისო მაჩვენებლის ზრდა 10%;
2.საბაზისო მაჩვენებლის ზრდა 15%;
3. საბაზისო მაჩვენებლის ზრდა 10%</t>
  </si>
  <si>
    <t>მოსახლეობის სამედიცინო მომსახურებით უნივერსალური მოცვა;</t>
  </si>
  <si>
    <t>1.ჰოსპიტალიზაციის მაჩვენებელი 100 მოსახლეზე: 13.3 (2018 წელი);
2.1 წლამდე ასაკის ბავშვთა სიკვდილიანობა 1000 ცოცხლადშობილზე - 8.1 (2018 წელი);
3.მიღწეული საბოლოო შედეგების შეფასების ინდიკატორი -სამედიცინო სერვისებით მოცვის მაჩვენებელი - 99%;
4.ამბულატორიული მიმართვების რაოდენობა: 1 სულ მოსახლეზე მიმართვების რაოდენობა - 3,1 (2018 წელი);</t>
  </si>
  <si>
    <t>1. შენარჩუნებულია საბაზისო მაჩვენებელი;
2.სიკვდილიანობის მაჩვენებლის შემცირება 0,5%-ით;
3.კვალიფიციური სამედიცინო პერსონალის მიერ მიღებული მშობიარობების არსებული წილის შენარჩუნება;
4.მიმართვიანობის გაზრდა 0,5%-ით;</t>
  </si>
  <si>
    <t>სახელმწიფოს მიერ მიღწეულია სამედიცინო სერვისებით მოსახლეობის უნივერსალური მოცვა,  მიზნობრივი ჯგუფები უზრუნველყოფილნი არიან შესაბამისი სამედიცინო მომსახურებით.</t>
  </si>
  <si>
    <t xml:space="preserve">.ჰოსპიტალიზაციის მაჩვენებელი 100 მოსახლეზე: 13,3 (2018 წელი); 1 სულ მოსახლეზე მიმართვების რაოდენობა - 3,1 (2018 წელი); სამედიცინო სერვისებით მოცვის მაჩვენებელი- 99%;
</t>
  </si>
  <si>
    <t>შენარჩუნებულია საბაზისო მაჩვენებელი  (ჯოსპიტალიზაციის მაჩვენებელი); ამბულატორიული მიმართვიანობის გაზრდა 0,5%-ით; სამედიცინო სერვისებით მოცვის მაჩვენებლის  შენარჩუნება; მომართული ინკურაბელური პაციენტების 100% უზრუნველყოფილია სტაციონარული პალიატიური მზრუნველობით; ბენეფიციარები უზრუნველყოფილი არიან ქრონიკული დაავადების დიაგნოზების შესაბამისი მედიკამენტებით შესაბამისი მიმართულების თვიური/წლიური ლიმიტის ფარგლებში;</t>
  </si>
  <si>
    <t>სხვადასხვა ლოკალიზაციის კიბოს ადრეულ სტადიაზე გამოვლენის  მაჩვენებლების გაუმჯობესება;</t>
  </si>
  <si>
    <t>ბავშვთა ასაკის მენტალური დარღვევების ადრეული გამოვლენა და სერვისზე ხელმისაწვდომობის უზრუნველყოფა;</t>
  </si>
  <si>
    <t>ეპილეფსიის დიაგნოსტიკის და სერვისზე ხელმისაწვდომობის გაუმჯობესება;</t>
  </si>
  <si>
    <t>დღენაკლულთა რეტინოპათიის ადრეული გამოვლენა და მკურნალობის სქემებში დროული ჩართვა;</t>
  </si>
  <si>
    <t xml:space="preserve">2018 წლის მრავალინდიკატორული პოპულაციური  კვლევა MICS-ის ფარგლებში გამოვლენილი ბავშვების მეთვალყურეობა და ტყვიის ბიომონიტორინგის შედეგების გათვალისწინებით პრევენციული ღონისძიებების დაგეგმვა. </t>
  </si>
  <si>
    <t>სახელმწიფო პროგრამების გაუმჯობესებული ადმინისტრირება; საშვილოსნოს ყელის კიბოს ადრეულ სტადიაზე გამოვლენის მაჩვენებლის გაზრდა, სოფლის ექიმების აქტიური ჩართულობის (Pap-ტესტის აღება) და მოსახლეობის ინფორმირებულობის დონის ამაღლების გზით სკრინინგული კვლევით მოცვის მაჩვენებლის გაუმჯობესება, მონიტორინგის სისტემის სრულყოფა;</t>
  </si>
  <si>
    <t>კიბოს სკრინინგული კვლევების მოცვის (დასკრინული პაციენტების ოდენობის) გაზრდა 5%-ით წინა წელთან შედარებით</t>
  </si>
  <si>
    <t>ძუძუს კიბოს სკრინინგი - 24.0 ათასზე მეტ ბენეფიციარს, საშვილოსნოს ყელის კიბოს სკრინინგი (Pap–ტესტი) – 18.0 ათასზე მეტ ბენეფიციარს, პროსტატის კიბოს სკრინინგი - 8.0 ათასზე მეტ ბენეფიციარს, კოლორექტალური კიბოს სკრინინგი - 5.0 ათასზე მეტ ბენეფიციარს,</t>
  </si>
  <si>
    <t>საშვილოსნოს ყელის კიბოს სკრინინგი (Pap–ტესტი) ჩაუტარდა 653 ბენეფიციარს (შესრულების მაჩვენებელი 84.8%), ხოლო საშვილოსნოს ყელის კოლპოსკოპიური სკრინინგი 52 ბენეფიციარს (შესრულების მაჩვენებელი  62.7%);</t>
  </si>
  <si>
    <t xml:space="preserve">1-დან 6 წლამდე ასაკის ბავშვთა მსუბუქი და საშუალო ხარისხის მენტალური განვითარების დარღვევების პრევენციის შესრულების მაჩვენებელი საპროგნოზო რაოდენობასთან მიმართებით შეადგენს - 99,8%, სერვისის ხელმისაწვდომობა უზრუნველყოფილია ქ.თბილისში და ქ. ქუთაისში (2018 წლის მაჩვენებლები); </t>
  </si>
  <si>
    <t>საბაზისო მაჩვენებლის შენარჩუნება, სერვისის ხელმისაწვდომობის უზრუნველყოფა ქ.თბილისის და დამატებით 2 ქალაქის მასშტაბით;</t>
  </si>
  <si>
    <t>2019  წელს გამოკვლეული იქნა - 2738 ბენეფიციარი. გამოკვლეულ პირთა 33,0% (903) - თბილისის მაცხოვრებელია;  სხვადასხვა რეგიონებიდან სულ იყო 1835 (67,0%) ბენეფიციარი.</t>
  </si>
  <si>
    <t xml:space="preserve"> საბაზისო მაჩვენებლის შენარჩუნება;</t>
  </si>
  <si>
    <t>საბაზისე მაჩვენებლის შენარჩუნება</t>
  </si>
  <si>
    <t>მიზნობრივი პოპულაციის მოცვის მაჩვენებლის (დასკრინული პაციენტების ოდენობის) ზრდა- 15%; სკრინინგული კვლევის გაფართოვება ქვეყნის მასშტაბით</t>
  </si>
  <si>
    <t>2018 წლის მრავალინდიკატორული პოპულაციური კვლევა MICS-ის ფარგლებში გამოვლენილი ბავშვების და მათი ოჯახის წევრების (18 წლამდე ასაკის და ორსული) კვლევებითა და მედიკამენტებით უზრუნველყოფა;</t>
  </si>
  <si>
    <t>სკრინინგული კვლევის გაფართოვება ქვეყნის მასშტაბით</t>
  </si>
  <si>
    <t>პირველადი სკრინინგი ჩაუტარდა 842 დღენაკლულ ახალშობილს. რაც შეადგენს საბაზისო მაჩვენებლის 120%-ს.</t>
  </si>
  <si>
    <t>მონიტორინგისა და ლოჯისტიკის სისტემის გაუმჯობესება.</t>
  </si>
  <si>
    <t>მოსახლეობის მართვადი ინფექციებისაგან დაცვა ვაქცინებითა და ვაქცინაციისათვის საჭირო სახარჯი მასალებით უწყვეტად უზრუნველყოფის გზით;</t>
  </si>
  <si>
    <t>იმუნიზაციით მიზნობრივი პოპულაციის მაქსიმალური მოცვის მაჩვენებელი - დყტ-ჰიბ-ჰეპბ -იპვ 3-95%, წწყ 1-საბაზისო მაჩვენებლის შენარჩუნება/არანაკლებ 95%, წწყ 2- საბაზისოს შენარჩუნება/არანაკლებ 95%; ეროვნული კალენდრით გათვალისწინებული ვაქცინებისა და ასაცრელი მასალების შესყიდვა დაგეგმილი მოცვის შესაბამისი რაოდენობით; მიზნობრივი ჯგუფებისათვის ადამიანის პაპილომავირუსის საწინააღმდეგო ვაქცინაციის ხელმისაწვდომობა;</t>
  </si>
  <si>
    <r>
      <t>დყტ-ჰიბ-ჰეპბ-იპვ 3– 93.3%; წწყ 1–  99.8%;</t>
    </r>
    <r>
      <rPr>
        <b/>
        <sz val="11"/>
        <color theme="1"/>
        <rFont val="Sylfaen"/>
        <family val="1"/>
      </rPr>
      <t xml:space="preserve"> </t>
    </r>
    <r>
      <rPr>
        <sz val="11"/>
        <color theme="1"/>
        <rFont val="Sylfaen"/>
        <family val="1"/>
      </rPr>
      <t>წწყ 2– 97.3%; ადამიანის პაპილომავირუსის საწინააღმდეგოდ  ჩატარებულია 22 504 აცრა;</t>
    </r>
  </si>
  <si>
    <t>სპეციფიკური შრატები და ვაქცინები შესყიდულია დაგეგმილი რაოდენობის შესაბამისად;</t>
  </si>
  <si>
    <t>ქვეყნის მასშტაბით უზრუნველყოფილია ანტირაბიულ სამკურნალო საშუალებებზე ხელმისაწვდომობა;</t>
  </si>
  <si>
    <t>2019 წელს გრიპის საწინააღმდეგო ვაქცინაცია ჩაიტარა 95 321 ბენეფიციარმა.</t>
  </si>
  <si>
    <t>წითელას მასიური გავრცელების პრევენციისა და გლობალური ელიმინაციის სტრატეგიით განსაზღვრული ღონისძიებების ფარგლებში უზრუნველყოფილია ექიმისა და ექთნის მომსახურებაზე 100 %-იანი ხელმისაწვდომობა;</t>
  </si>
  <si>
    <t>საბაზისე მაჩვენებლის შენარჩუნება;</t>
  </si>
  <si>
    <t>უზრუნველყოფილია ხელმისაწვდომობა ანტირაბიულ სამკურნალო საშუალებებზე ქვეყნის მასშტაბით</t>
  </si>
  <si>
    <t>მაღალი რისკის ჯგუფების და მათი მიზნობრივი პოპულაციის მოცვის მაჩვენებელი არანაკლებ - 99%;</t>
  </si>
  <si>
    <t xml:space="preserve">გადამდები დაავადებების დროულად გამოვლენის მაჩვენებლის გაზრდა; იმუნოპროფილაქტიკისათვის საჭირო მასალის და აღჭურვილობის აუცილებელი მარაგით უზრუნველყოფა და მონიტორინგი; ლოჯისტიკისა და მონიტორინგის ეფექტური სისტემის დანერგვა;
</t>
  </si>
  <si>
    <t>მალარიის და სხვა პარაზიტული დაავადებების პროფილაქტიკისა და კონტროლის გაუმჯობესება;</t>
  </si>
  <si>
    <t>ნოზოკომიური ინფექციების პრევენციისა და გამოვლენის გაუმჯობესება;</t>
  </si>
  <si>
    <t>მწვავე დიარეულ დაავადებებზე ზედამხედველობის გაუმჯობესება;</t>
  </si>
  <si>
    <t>B და C ჰეპატიტებზე ზედამხედველობის გაუმჯობესება;</t>
  </si>
  <si>
    <t>გრიპზე, გრიპისმაგვარ დაავადებებსა და მძიმე მწვავე რესპირაციულ დაავადებებზე ეპიდზედამხედველობის გაუმჯობესება სენტინელური მეთვალყურეობის გზით.</t>
  </si>
  <si>
    <t>ნოზოკომიური  ინფექციების ზედამხედველობა დამყარებულია ქ. თბილისის და ქ. ბათუმის საყრდენ ბაზებზე (სულ 8 სტაციონარული სამედიცინო დაწესებულება). იდენტიფიცირებული მიკროორგანიზმების 100%-ში განისაზღვრა  ნოზოკომიური ინფექციების გამომწვევი წამყვანი პათოგენები და მათი ანტიბიოტიკებისადმი რეზისტენტობა;</t>
  </si>
  <si>
    <t>მწვავე დიარეულ დაავადებებზე ზედამხედველობა (როტავირუსულ, ადენოვირუსულ და ნოროვირუსულ ინფექციებზე) დამყარებულია ქ. თბილისის „ბავშვთა ინფექციური საავადმყოფოს“ ბაზაზე; პროგრამის მიმწოდებელი დაწესებულებების მიერ მოწოდებულ იქნა ნიმუშების დაგეგმილი რაოდენობის 90%, რომლებსაც ჩაუტარდა ლაბორატორიული დიაგნოსტიკა როტა, ნორო და ადენოვირუსულ ინფექციებზე;</t>
  </si>
  <si>
    <t>საყრდენი ბაზიდან მოწოდებული კლინიკური ნიმუშის არანაკლებ 95%-ში ჩატარებულია კონფირმაციული კვლევა გრიპის ვირუსზე.</t>
  </si>
  <si>
    <t>ეპიდზედამხედველობის ერთიან სისტემაში ჩართული და მონაწილე მუნიციპალური სჯდ ცენტრების 100%; მუნიციპალური სჯდ ცენტრების მიერ სამოქმედო არეალზე იმუნიზაციის დაგეგმვის და სერვისის მიწოდების თაობაზე ინფორმაციის წარმოდგენა 100%-ით; იმუნიზაციის მოდული დანერგვა სჯდ ცენტრების 100%-ში; რაიონების 100% - ით უზრუნველყოფა ვაქცინების, შრატებისა და ასაცრელი მასალების ცივი ჯაჭვის პრინციპის დაცვით შენახვის საშუალებებით და ლოჯისტიკის სერვისით;
მალარიისა და სხვა ტრანსმისიური დაავადებების გადამტანების გავრცელების, ინსექტიციდით დამუშავებული ტერიტორიების (საცხოვრებელი და არასაცხოვრებელი) პროცენტული წილი შეადგენს დასახული მიზნის 85%-ს (8 141 906 კვ.მ.); მალარიის ადგილობრივი შემთხვევების რაოდენობა არ დაფიქსირებულა;
სტატისტიკური ინფორმაციის შეგროვება და წარმოდგენა ხორციელდება მუნიციპალური სჯდ ცენტრების 100%-ის მიერ;  სამოქმედო არეალზე იმუნიზაციის დაგეგმვის და სერვისის მიწოდების თაობაზე ინფორმაციის წარმოდგენა ხორციელდება მუნიციპალური სჯდ ცენტრების 100%-ის მიერ; იმუნიზაციის მოდული დანერგილია სჯდ ცენტრების არანაკლებ 100%-ში; რაიონები 100%- ით უზრუნველყოფილია ვაქცინების, შრატებისა და ასაცრელი მასალების ცივი ჯაჭვის პრინციპის დაცვით შენახვის საშუალებებით და ლოჯისტიკის სერვისით;</t>
  </si>
  <si>
    <t>საბაზისო მაჩვენებლის შენარჩუნება;</t>
  </si>
  <si>
    <t>მწვავე დიარეულ დაავადებებზე ზედამხედველობა (როტავირუსულ, ადენოვირუსულ და ნოროვირუსულ ინფექციებზე) დამყარებულია ქ.თბილისის არანაკლებ 2 ბავშვთა საავადმყოფოს და დამატებით 1 ქალაქის ბაზაზე; -მიმწოდებელი დაწესებულებების მიერ მოწოდებულია ნიმუშების დაგეგმილი რაოდენობის არანაკლებ 75% როტა, ნორო და ადენოვირუსულ ინფექციებზე ლაბორატორიული დიაგნოსტიკის მიზნით;</t>
  </si>
  <si>
    <t>1. საბაზისო მაჩვენებლის შენარჩუნება; 2. საყრდენი ბაზების მიერ, B და C ჰეპატიტებზე საეჭვო პაციენტების არანაკლებ 95%-ის დიაგნოსტირება და იდენტიფიცირებული პირების არანაკლებ 95%-ში რისკ-ფაქტორების გამოვლენა;</t>
  </si>
  <si>
    <r>
      <t xml:space="preserve">პროგრამაში ჩართულ სისხლის ბანკებში დონორული სისხლის 100% კვლევა ხდება B და C ჰეპატიტზე, აივ-ინფექცია/შიდსზე (EIA მეთოდით) და სიფილისზე (ჰემაგლუტინაციის (TPHA) ან იმუნოფერმენტული (EIA) ანალიზის მეთოდით); დონაციების არანაკლებ 50%-ისკვლევა აივ-ინფექცია/შიდსზე, В და С ჰეპატიტებზე ნუკლეინის მჟავას ტესტირების (NAT) მეთოდოლოგიით; სისხლის დონორებში C ჰეპატიტზე და აივ-ინფექცია/შიდსზე სკრინინგით საეჭვო-დადებითი შემთხვევების 100%-ის კონფირმაციული კვლევა; </t>
    </r>
    <r>
      <rPr>
        <sz val="9"/>
        <color theme="1"/>
        <rFont val="Sylfaen"/>
        <family val="1"/>
      </rPr>
      <t xml:space="preserve">              </t>
    </r>
  </si>
  <si>
    <t>უანგარო დონაციების ხვედრითი წილის ზრდა 3% წინა წელთან შედარებით;</t>
  </si>
  <si>
    <t xml:space="preserve">პროგრამაში მონაწილე ყველა სისხლის ბანკში პროფესიული ტესტირების განხორციელება.                       </t>
  </si>
  <si>
    <t>პროგრამაში მონაწილე სისხლის ბანკების მიერ წარმოებული დონაციების 100%-ის ტესტირება В და C ჰეპატიტებზე და აივ-ინფექცია/შიდსზე განხორციელდა EIA/ELISA მეთოდით;</t>
  </si>
  <si>
    <t>მთლიან დონაციებში უანგარო დონაციების ხვედრითი წილი - 32%;</t>
  </si>
  <si>
    <t>ხარისხის კონტროლის მიზნით, ლუგარის ცენტრის მიერ განხორციელებული სისხლის ბანკებიდან შერჩევითად ამოღებული რეტროსპექტული ტესტირება - 3000 ნიმუში; C ჰეპატიტზე და აივ-ინფექცია/შიდსზე სკრინინგით საეჭვო-დადებითი შემთხვევების კონფირმაციული კვლევების ჩატარება; (2018 წლის მაჩვენებლები);</t>
  </si>
  <si>
    <t>პროფესიული დაავადებების რეგისტრაცია დარგების მიხედვით, მათი გამომწვევი მიზეზების იდენტიფიცირება და სათანადო რეკომენდაციების მომზადება არსებული სიტუაციის გასაუმჯობესებლად.</t>
  </si>
  <si>
    <t>საბაზისო მაჩვენებელი შენარჩუნებულია</t>
  </si>
  <si>
    <t xml:space="preserve">საწარმოში მიზნობრივი ჯგუფის 90%-ს ჩატარებული აქვს რეფერენს-კვლევა;
თითოეული საწარმოს პროფილისა და რისკების გათვალისწინებით შემუშავებულია რეკომენდაციები და საინფორმაციო-სატრენინგო მასალა;
განახლებულია პროფესიული რისკების ეპიდემიოლოგიური რუქის მონაცემთა ბაზა.
შემოწმებულ  საწარმოებს გადაეცა პროფესიული რისკ-ფაქტორების პირველადი პრევენციის ღონისძიებათა კომპლექსისა და მავნე ფაქტორების ექსპოზიციის დონის შემცირების რეკომენდაციები;  შემოწმებული საწარმოებში განისაზღვრა დასაქმებულთა ჯანმრთელობის მონიტორინგის ოპტიმალური სქემები და სამედიცინო შემოწმების პერიოდულობა მიზნობრივი ჯგუფების მიხედვით; შეფასებულ საწარმოებში ადმინისტრაციასა და დასაქმებულებს ჩაუტარდათ სწავლება პროფესიული დაავადებების პრევენციის, პროფესიული რისკების შეფასებისა და კონტროლის მექანიზმების საკითხებზე;
</t>
  </si>
  <si>
    <t xml:space="preserve">ტუბერკულოზის პრევალენტობა და ინციდენტობა ქვეყანაში ხასიათდება კლების ტენდენციით;
საქართველოს ყველა მოქალაქე უზრუნველყოფილია უფასო სადიაგნოსტიკო და სამკურნალო მომსახურებით;
ხანგრძლივვადიან ამბულატორიულ მკურნალობაზე მყოფი რეზისტენტული პაციენტების დამყოლობისთვის  უზრუნველყოფილია ფულადი წახალისების მექანიზმი.
</t>
  </si>
  <si>
    <t>მკურნალობაზე კარგი დამყოლობისათვის საჭიროების მქონე ბენეფიციარების 100% უზრუნველყოფილია ფულადი წახალისებით;</t>
  </si>
  <si>
    <t>ტუბერკულოზით დაავადებულ ბენეფიციართა 100% უზრუნველყოფილია  ტუბერკულოზის საწინააღმდეგო მედიკამენტებით</t>
  </si>
  <si>
    <t>მედიკამენტები შესყიდულია დაგეგმილი რაოდენობის მიხედვით</t>
  </si>
  <si>
    <t>ტუბერკულოზის ახალი შემთხვევები და რეციდივები 100 000 მოსახლეზე-62,3 (2018 წლის მონაცემი);</t>
  </si>
  <si>
    <t>ტუბერკულოზის ახალი შემთხვევების და რეციდივების მაჩვენებლის შემცირება საბაზისო მაჩვენებელთან შედარებით 3%;</t>
  </si>
  <si>
    <t>ტუბერკულოზის პრევალენტობის მაჩვენებელი 100 000 მოსახლეზე -69,5 (2018 წელი).</t>
  </si>
  <si>
    <t>ტუბერკულოზის პრევალენტობის მაჩვენებლის შემცირება  საბაზისო მაჩვენებელთან შედარებით 3%;</t>
  </si>
  <si>
    <t xml:space="preserve">მაღალი რისკის ქცევის მქონე ჯგუფების აივ-ინფექცია/შიდსზე ნებაყოფლობითი სკრინინგით მაქსიმალური მოცვა;
ამბულატორიული და სტაციონარული მკურნალობით სრულად უზრუნველყოფა;
შიდსით დაავადებულებში აივ-ინფექციასთან დაკავშირებული ლეტალობის შემცირება;
აივ ინფექციის ახალი შემთხვევების შემცირების ტენდეცნიის შენარჩუნება.
</t>
  </si>
  <si>
    <t>აივ-ინფექციაზე/შიდსზე ნებაყოფლობითი  კონსულტირება  და  სკრინინგული კვლევა-55 179-ზე მეტი;</t>
  </si>
  <si>
    <t>პროგრამის ფარგლებში მოსარგებლეები 100% უზრუნველყოფილნი არიან უფასო ამბულატორიული და სტაციონარული მკურნალობით;</t>
  </si>
  <si>
    <t>ყველა შესაბამისი საჭიროების მქონე პაციენტი 100 % -ით უზრუნველყოფილია აივ-ინფექციის/შიდსის სამკურნალო  მედიკამენტებით;</t>
  </si>
  <si>
    <t>საბაზისო მაჩვენებლის ზრდა 3% წინა წელთან შედარებით</t>
  </si>
  <si>
    <t>საჭირო მედიკამენტებით ორსულთა  უზრუნველყოფის მოცვის გაზრდა.</t>
  </si>
  <si>
    <t xml:space="preserve">დედათა სიკვდილიანობის მაჩვენებლის შემცირება;
ჩვილ ბავშვთა სიკვდილიანობის მაჩვენებლის შემცირება;
ანტენატალური ვიზიტით მოცვის გაზრდა; 
</t>
  </si>
  <si>
    <t>ახალშობილთა სმენის სკრინინგული გამოკვლევით მოცვის ზრდა;</t>
  </si>
  <si>
    <t>ანტენატალური მეთვალყურეობის კომპონენტის ფარგლებში დაფიქსირდა ორსულთა ვიზიტების 220.5 ათასზე მეტი შემთხვევა;</t>
  </si>
  <si>
    <t>სკრინინგებით მოცული ორსულების რაოდენობა შეადგენს - 94%-ს;</t>
  </si>
  <si>
    <t>46.0 ათასზე მეტი (46 608) ახალშობილის გამოკვლევა;</t>
  </si>
  <si>
    <t>სამშობიარო სახლებში  გამოკვლეულ იქნა 47 646 ახალშობილი.</t>
  </si>
  <si>
    <t>ფოლიუმი გაიცა 23 817 ორსულზე (732758 ტაბლეტი); სორბიფერ დურულესი 783 ორსულზე (45992 ტაბლეტი); ვიტამინების და მინერალების ნარევი ფხვნილი (1X30) - 631 6 დან 24 თვემდე ასაკის ბავშვზე (2588 შეკვრა);</t>
  </si>
  <si>
    <t>სრული ანტენატალური ვიზიტებით მოცვის მაჩვენებელის ზრდა 3-5% წინა წელთან შედარებით;</t>
  </si>
  <si>
    <t>სკრინინგული კვლევით მოცვის ზრდა 1% წინა წელთან შედარებით</t>
  </si>
  <si>
    <t xml:space="preserve">სკრინინგული კვლევით მოცვა საქართველოს მასშტაბით; </t>
  </si>
  <si>
    <t>ანტენატალური სერვისის მიმღებ ორსულთა 100%-ის უზრუნველყოფა ფოლიუმის მჟავით; რკინადეფიციტური ანემიის დიაგნოზის მქონე ორსულთა 100%-ის უზრუნველყოფა რკინის პრეპარატით. სოციალურად დაუცველი ოჯახების 6-23 თვის ასაკის ბავშვების 100%-ის უზრუნველყოფა მიკროელემენტების შემცველი საკვები დანამატით;</t>
  </si>
  <si>
    <t>ალკოჰოლის მიღებით გამოწვეული ფსიქიკური აშლილობის მქონე პაციენტების სტაციონარული მომსახურება.</t>
  </si>
  <si>
    <t>ნარკომანიით დაავადებულ პირთა მკურნალობა (სტაციონარული დეტოქსიკაცია) და პირველადი რეაბილიტაცია, მათი ჩამანაცვლებელი ნარკოტიკით უზრუნველყოფა და სამედიცინო მეთვალყურეობა;</t>
  </si>
  <si>
    <t>სტაციონარული დეტოქსიკაციით ნამკურნალებ პირთა რაოდენობა - 1184;</t>
  </si>
  <si>
    <t>ოპიოიდების, სტიმულატორების და სხვა ფსიქოაქტიური ნივთიერებების,  მოხმარებით გამოწვეული ფსიქიკური და ქცევითი აშლილობების დროს სააგენტოში მომართული პაციენტების 90%-ის უზრუნველყოფა სტაციონარული დეტქოსიკაციითა და პირველადი რეაბილიტაციით</t>
  </si>
  <si>
    <t>ჩანაცვლებითი თერაპიით მომსახურება გაეწია 12 ათასზე მეტ ბენეფიციარს, ყველა მათგანი უზრუნველყოფილი იყო ჩამანაცვლებელი ფარმაცევტული პროდუქტით;</t>
  </si>
  <si>
    <t>ჩანაცვლებით თერაპიაზე მყოფი პაციენტების 100%-ით უზრუნველყოფა ჩამანაცვლებელი ფარმაცევტული პროდუქტით</t>
  </si>
  <si>
    <t>ჩამანაცვლებელი ფარმაცევტული პროდუქტი შესყიდულია დაგეგმილი რაოდენობის მიხედვით;</t>
  </si>
  <si>
    <t>პროგრამაში მომართულ პაციენტთა 100%-ით უზრუნველყოფა სტაციონარული მომსახურებით</t>
  </si>
  <si>
    <t>ალკოჰოლის მიღებით გამოწვეული ფსიქიკური და ქცევითი აშლილობების სტაციონარული მომსახურებით ისარგებლა 457-მა პირმა; საჭიროების მქონე პაციენტთა 100% უზრუნველყოფილი იყო სტაციონარული მომსახურებით;</t>
  </si>
  <si>
    <t xml:space="preserve">მომსახურება გაეწია 1 008 პირს, დაფიქსირდა 48.4 ათასზე მეტი შემთხვევა. </t>
  </si>
  <si>
    <t xml:space="preserve">თამბაქოს კონტროლის მექანიზმის გაძლიერება;
თამბაქოს კონტროლის შესახებ საკანონმდებლო აქტების იმპლემენტაციის ხელშეწყობა;
თამბაქოს საკითხებზე მოსახლეობისა და პროგრამით განსაზღვრული კონტინგენტის ინფორმირებულობის დონის ამაღლება;
თამბაქოს ცხელი ხაზის საშუალებით თამბაქოს საკითხებზე კონსულტირებული მოსახლეობის მოცვის მაღალი მაჩვენებელი;
თამბაქოსთვის თავის დანებების კონსულტირების პრინციპების შესახებ პჯდ მედ.პერსონალის ცოდნის დონის გაზრდა;                                              
მოსახლეობის ცნობიერების ამაღლება C ჰეპატიტის პრევენციის, ადრეული გამოვლენისა და დროული მკურნალობის მნიშვნელობის შესახებ;
ჯანმრთელობის საკითხების, მ.შ. ჯანსაღი კვებისა და ალკოჰოლის ჭარბი მოხმარების მავნეობის თაობაზე მოსახლეობის განათლება და ცნობიერების ამაღლება; 
სწორი ქცევის ფორმირების ხელშეწყობა;
ჯანმრთელობის ხელშემწყობი საინფორმაციო გარემოს შექმნა, რაც მოსახლეობას ჯანმრთელობის განმსაზღვრელი ფაქტორების უკეთესი კონტროლისა და მათი გაუმჯობესების საშუალებას მისცემს.
</t>
  </si>
  <si>
    <t>წინა წლის საბაზისო მაჩვენებლის შენარჩუნება;</t>
  </si>
  <si>
    <t xml:space="preserve">თამბაქოს კონტროლის კანონმდებლობის აღსრულების მონიტორინგი განხორციელდა დაგეგმილი საბაზისო მაჩვენებლის მიხედვით 100%.
დაგეგმილი საბაზისო მაჩვენებელის მიხედვით, დაიბეჭდა საგანმანათლებლო მასალის 100%.
განთავსდა საინფორმაციო სახის ბანერები თბილისსა და რეგიონებში; 
განხორციელდა სამუშაო შეხვედრები აღმასრულებელი სტრუქტურების წარმომადგენლებთან და დაინტერესებულ მხარეებთან თბილისსა და რეგიონებში; 
განხორციელდა  ტრენინგი სამედიცინო პერსონალის მონაწილეობით;
სოციალური მედიის მეშვეობით 100%-ით მოცულ იქნა სამიზნე პოპულაცია დასახული მიზნების შესაბამისად; 
სხვადასხვა ონლაინ პორტალზე განთავსებული  5 სტატია; 3 რადიო სტუმრობა; 5 გადაცემა. ვიდეო რგოლების და ისტორიების გავრცელება სოც.მედიაში და წვდომა თითოეულ გაზიარებაზე; 3 კრეატიული აქტივობა ბავშვების მონაწილეობით. 3 შეხვედრა ჯანსაღი კვების ადვოკატირებისათვის. 2 შეხვედრა „სასარგებლო საუბრები“ თბილისსა და სხვა რეგიონში;
საპოპულარიზაციო ბანერები და სტიკერები განთავსებული 2 თვის განმავლობაში 2 სხვადასხვა მეტროსადგურში;
სემინარი მედიის წარმომადგენლებისთვის - დამსწრეთა რაოდენობა 20;
კამპანიის ფარგლებში 70-ზე მეტი კრეატიული პოსტი, მათ შორის, 20 ინფოგრაფიკი ალკოჰოლის შესახებ. 5 ბლოგი ალკოჰოლის ჭარბი მოხმარების პრევენციის შესახებ. 2 საჯარო დისკუსია ალკოჰოლის ჭარბი მოხმარების თემატიკაზე;
განთავსებული ბანერები მეტრო-სადგურებში - დაგეგმილის 100%-ით მოცვა;
ალკოჰოლის თემატიკაზე მომზადებული 9 კომიქსი. 2 ვიდეო რგოლი;
ფიზიკური აქტივობის წამახალისებელი 4 სახალისო სპორტულ-გასართობი თამაშების მოწყობა ეზოებსა და სხვა სივრცეებში; ამხანაგური საკალათბურთო მატჩები ადგილობრივ მაცხოვრებლებსა და მოწვეულ მოყვარულ სპორტსმენებს შორის - „სახალისო სპორტულ-გასართობი თამაშების მოწყობა ეზოებსა და სხვა სივრცეებში;
4 გარბენი თბილისსა და რეგიონებში.
</t>
  </si>
  <si>
    <t>პროგრამაში ჩართული განკურნებული პაციენტების რაოდენობის ზრდა;
C ჰეპატიტის პრევალენტობის და ინციდენტობის შემცირება.</t>
  </si>
  <si>
    <t xml:space="preserve">C ჰეპატიტის სკრინინგული კვლევების მოცვის არეალის გაფართოება;  </t>
  </si>
  <si>
    <t>სკრინინგით გამოვლენილ, პროგრამაში მომართულ პაციენტთა 100% უზრუნველყოფილია დიაგნოსტიკური კვლევებითა და მკურნალობით. 2019 წელს პროგრამას მომართა და სადიაგნოსტიკო კვლევები ჩაუტარდა 21 900-ზე მეტ პირს;</t>
  </si>
  <si>
    <t xml:space="preserve">C ჰეპატიტზე დასკრინულ ბენეფიციართა რაოდენობა სულ შეადგენს 1 179 315 ბენეფიციარს, მათგან საეჭვო დადებითი აღმოჩნდა 21 413 (1.82%).
</t>
  </si>
  <si>
    <t>პროგრამაში მომართულ პაციენტთა 100% უზრუნველყოფილია C ჰეპატიტის სამკურნალო ფარმაცევტული პროდუქტით; პროგრამაში ჩართულ  პაციენტთა შორის, რომლებმაც დაასრულეს მკურნალობა, 98,7%-ში მიღწეულია დადებითი შედეგი.</t>
  </si>
  <si>
    <t>მოცვის გაზრდა 30% წინა წელთან შედარებით</t>
  </si>
  <si>
    <t>ფსიქიკური აშლილობის მქონე პირებისთვის ამბულატორიული და სტაციონარული მომსახურების მიწოდება.</t>
  </si>
  <si>
    <t>უზრუნველყოფილია 31 სათემო მობილური გუნდის მომსახურება;</t>
  </si>
  <si>
    <t>ფსიქიკური დარღვევების მქონე პირთა თავშესაფრით უზრუნველყოფის კომპონენტის ფარგლებში მომსახურება გაეწია 104 ბენეფიციარს. უზრუნველყოფილია მომართული პაციენტების 100%.</t>
  </si>
  <si>
    <t>ამბულატორიულ სერვისებით ისარგებლა 23 ათასზე მეტმა პირმა;</t>
  </si>
  <si>
    <t>ფსიქიატრიული კრიზისული ინტერვენცია განხორციელდა  585 ბენეფიციართან;</t>
  </si>
  <si>
    <t xml:space="preserve">ბავშვთა ფსიქიკური ჯანმრთელობის ამბულატორიული მომსახურებით 2019 წელს ისარგებლა 324 ბავშვმა. </t>
  </si>
  <si>
    <t>სტაციონარული სერვისებით ისარგებლა 5 000-ზე მეტმა პირმა; მომართული პაციენტების 100% უზრუნველყოფილია სტაციონარული სერვისით;</t>
  </si>
  <si>
    <t>მოცვის მაჩვენებლის ზრდა 10%-ით</t>
  </si>
  <si>
    <t>ფსიქიკური მდგომარეობის და ქცევის ცვლილების მქონე, 18 წლამდე ასაკის ბავშვები უზრუნველყოფილი არიან ნეიროგანვითარებითი და ფსიქიატრიული გუნდის მომსახურებით. მომართვის შემთხვევაში  100%</t>
  </si>
  <si>
    <t>თემზე დაფუძნებული ფსიქიატრიული სერვისების მოცვის გაზრდა 30%</t>
  </si>
  <si>
    <t>მომართულ/გადმომისამართებულ პაციენტთა 100% უზრუნველყოფილია სტაციონარული სერვისით</t>
  </si>
  <si>
    <t>2020 წელს პრიორიტეტებისა და მათ ფარგლებში განსახორციელებელი პროგრამები</t>
  </si>
  <si>
    <t xml:space="preserve">პროგრამაში ჩართულ ბენეფიციართა რაოდენობა;დიაბეტით გამოწვეული სპეციფიკური გართულებების შემცირება.
</t>
  </si>
  <si>
    <t>წინა წელთან შედარებით მოცვის მაჩვენებლის ზრდა 10%</t>
  </si>
  <si>
    <t>პროგრამაში ჩართულ პაციენტთა 100% უზრუნველყოფილია მედიკამენტებით;</t>
  </si>
  <si>
    <t>საანგარიშო პერიოდში პროგრამის ფარგლებში მომსახურებით ისარგებლა საშუალოდ 1 140-მა დიაბეტით დაავადებულმა ბავშვმა.</t>
  </si>
  <si>
    <t>სპეციალიზებული ამბულატორიული დახმარების კომპონენტით ისარგებლა 5000-ზე მეტმა პირმა. უზრუნველყოფილია მომართული პაციენტების 100%.</t>
  </si>
  <si>
    <t xml:space="preserve">პროგრამაში ჩართულ პაციენტთა 100% უზრუნველყოფილია მედიკამენტებით; </t>
  </si>
  <si>
    <t>ბავშვთა ონკოჰემატოლოგიური მომსახურებით მოცული ბენეფიციარები.</t>
  </si>
  <si>
    <t>ბავშვთა ასაკის  ონკოჰემატოლოგიური მომსახურების საჭიროების მქონე პაციენტების 100% აქვს შესაძლებლობა, ისარგებლოს პროგრამული სერვისებით.</t>
  </si>
  <si>
    <t>თირკმლის ტერმინალური უკმარისობით დაავადებული პირების დიალიზით უზრუნველყოფა და მოცვა;</t>
  </si>
  <si>
    <t xml:space="preserve">ჰემოდიალიზით ისარგებლა 3 000-ზე მეტმა (3421) ბენეფიციარმა, საჭიროების მქონე ბენეფიციარების 100% უზრუნველყოფილია ჰემოდიალიზით. </t>
  </si>
  <si>
    <t xml:space="preserve">პერიტონეული დიალიზით ისარგებლა 100 ბენეფიციარმა. საჭიროების მქონე ბენეფიციარების 100% უზრუნველყოფილია პერიტონეული დიალიზით. </t>
  </si>
  <si>
    <t>ჰემო და პერიტონეული დიალიზისათვის საჭირო სადიალიზე საშუალებები, მასალები და მედიკამენტები შესყიდულია დაგეგმილი რაოდენობის მიხედვით და უზრუნველყოფილია მიწოდება სერვისის მიმწოდებელ დაწესებულებებამდე;</t>
  </si>
  <si>
    <t>დაფიქსირდა თირკმლის ტრანსპლანტაციის 22 შემთხვევა. უზრუნველყოფილია მომართული პაციენტების 100%.</t>
  </si>
  <si>
    <t>ორგანოგადანერგილ პაციენტთა 100% უზრუნველყოფილია იმუნოსუპრესული მედიკამენტებით.</t>
  </si>
  <si>
    <t>ჰემოდიალიზის საჭიროების მქონე პაციენტთა 100%-ით მოცვა</t>
  </si>
  <si>
    <t>პერიტონეული დიალიზის საჭიროების მქონე პაციენტთა 100% მოცვა</t>
  </si>
  <si>
    <t>სერვისით უზრუნველყოფის მაჩვენებლის შენარჩუნება</t>
  </si>
  <si>
    <t>პალიატიური ზრუნვით მოცული ინკურაბელური ბენეფიციარები.</t>
  </si>
  <si>
    <t>პროგრამით მოცულ არეალში მიზნობრივი პოპულაცია უზრუნველყოფილია ამბულატორიულ პალიატიურ მზრუნველობაზე ხელმისაწვდომობით;</t>
  </si>
  <si>
    <t>სტაციონარული პალიატიური ზრუნვით მოცული ინკურაბელური ბენეფიციარების რაოდენობა - 2160. მომართული ინკურაბელური პაციენტების 100% უზრუნველყოფილია სტაციონარული პალიატიური მზრუნველობით;</t>
  </si>
  <si>
    <t>ინკურაბელური პაციენტები, პროგრამული მომსახურების ფარგლებში, უზრუნველყოფილნი არიან ადეკვატური სამედიცინო მომსახურებით და სპეციფიკური მედიკამენტებით.</t>
  </si>
  <si>
    <t xml:space="preserve">ინკურაბელური პაციენტები 100% უზრუნველყოფილია ნარკოტიკული ტკივილგამაყუჩებელი მედიკამენტებით; </t>
  </si>
  <si>
    <t xml:space="preserve">მომართული ინკურაბელური პაციენტების 100% უზრუნველყოფილია სტაციონარული პალიატიური მზრუნველობით; </t>
  </si>
  <si>
    <t xml:space="preserve">ქვეპროგრამით მოცული ბენეფიციარები; 
ქვეპროგრამით მოცული იშვიათ დაავადებათა და ჩანაცვლებით მკურნალობას დაქვემდებარებული ნოზოლოგიების რაოდენობა.
</t>
  </si>
  <si>
    <t xml:space="preserve">იშვიათი დაავადებების მქონე და მუდმივ ჩანაცვლებით მკურნალობას დაქვემდებარებული პაციენტები, რომელებიც ჩართულები არიან პროგრამაში უზრუნველყოფილნი არიან ადეკვატური სამედიცინო მომსახურებით და მედიკამენტებით. </t>
  </si>
  <si>
    <t>ჰემოფილიით დაავადებულ ბავშვთა და მოზრდილთა ამბულატორიული და სტაციონარული მკურნალობა გაეწია - 259 პაციენტს, ჰემოფილიით და სისხლის შედედების სხვა მემკვიდრული პათოლოგიებით დაავადებული პირები უზრუნველყოფილნი არიან ამბულატორიული და სტაციონარული მომსახურებით -100%;</t>
  </si>
  <si>
    <t>საჭიროების მქონე პაციენტები (100%) უზრუნველყოფილი არიან შესაბამისი მედიკამენტებით.</t>
  </si>
  <si>
    <t>პროგრამით განსაზღვრული ნოზოლოგიების მქონე 18 წლამდე პაციენტები უზრუნველყოფილნი არიან ამბულატორიული მეთვალყურეობით -მიმართვის შემთხვევაში 100%</t>
  </si>
  <si>
    <t>პროგრამის ფარგლებში სტაციონარული მომსახურება გაეწია იშვიათი დაავადებების მქონე და მუდმივ ჩანაცვლებით მკურნალობას დაქვემდებარებულ 18 წლამდე ასაკის 609 ბავშვს; პროგრამით განსაზღვრული ნოზოლოგიების მქონე 18 წლამდე პაციენტები უზრუნველყოფილნი არიან სტაციონარული მომსახურებით;</t>
  </si>
  <si>
    <t>პროგრამით განსაზღვრული ნოზოლოგიების მქონე 18 წლამდე პაციენტები უზრუნველყოფილნი არიან სტაციონარული მომსახურებით.</t>
  </si>
  <si>
    <t>ჰემოფილიით და სისხლის შედედების სხვა მემკვიდრული პათოლოგიებით დაავადებული პირები უზრუნველყოფილნი არიან ამბუალტორიული და სტაციონარული მომსახურებით -100%</t>
  </si>
  <si>
    <t>100%-ით უზრუნველყოფილია კრიტიკულ მდგომარეობაში მყოფ ბენეფიციართა რეფერალური დახმარება და სამედიცინო ტრანსპორტირება;</t>
  </si>
  <si>
    <t xml:space="preserve">შესრულებული გამოძახებების საერთო რაოდენობა;
სოფლად მცხოვრები მოსახლეობის  პირველადი ჯანდაცვის მომსახურებით უზრუნველყოფა.
პროგრამის ფარგლებში სტაბილურად ნარჩუნდება მიღწეული შედეგები
</t>
  </si>
  <si>
    <t>მოსახლეობა უზრუნველყოფილია სასწრაფო სამედიცინო დახმარებით;
რეფერალურ შემთხვევებში პროგრამის ფარგლებში სრულად უზრუნველყოფილია ბენეფიციარების სამედიცინო ტრანსპორტირება. დაფიქსირებლია 17.5 ათასზე მეტი გამოძახება;
პროგრამის ფარგლებში 2019 წელს ჯამურად  გამოძახებათა რაოდენობამ შეადგინა 17 565 მდე; დაფიქსირდა ცენტრში შემოსული სასწრაფო სამედიცინო გამოძახებათა შესრულების 100%-ანი მაჩვენებელი. 
ამბულატორიული მიმართვების რაოდენობა: 1 სულ მოსახლეზე მიმართვების რაოდენობა - 3,1 (2018 წელი)</t>
  </si>
  <si>
    <t xml:space="preserve">პროგრამის ფარგლებში დაფინანსებული შემთხვევები;
ფილტვის ქრონიკული დაავადებების რეაბილიტაცია მიზნობრივ ჯგუფებში.
</t>
  </si>
  <si>
    <t>დაფინანსებული იქნა 12.9 ათასზე მეტი შემთხვევა</t>
  </si>
  <si>
    <t>ფილტვის ქრონიკული დაავადების მქონე პირებისათვის (მიზნობრივ ჯგუფებში) უზრუნველყოფილია მხოლოდ გარკვეული მედიკამენტებით უზრუნველყოფა, სარეაბილიტაციო ცენტრი არ ფუნქციონირებს</t>
  </si>
  <si>
    <t>ფილტვის ქრონიკული დაავადებების მქონე პირთა სარეაბილიტაციო ცენტრი ფუნქციონირებს</t>
  </si>
  <si>
    <t>საბაზისო მაჩვენებელის შენერჩუნება;</t>
  </si>
  <si>
    <t>თავდაცვის ძალების შევსება ჯანმრთელი კონტინგენტით.</t>
  </si>
  <si>
    <t>თავდაცვის ძალებში გასაწვევი სრული კონტიგენტის 100% შემოწმებულია</t>
  </si>
  <si>
    <t>თავდაცვის ძალებში გასაწვევი პირები სრულად უზრუნველყოფილნი არიან პროგრამით გათვალისწინებული დამატებითი კვლევებით</t>
  </si>
  <si>
    <t xml:space="preserve">პროგრამის ფარგლებში გამოკვლეულ იქნა 15.0 ათასზე მეტი წვევამდელი, წვევამდელთა რიცხვი ყოველწლიურად დგინდება ,,სამხედრო სავალდებულო სამსახურში მოქალაქეთა გაწვევის შესახებ“ საქართველოს მთავრობის შესაბამისი წლის დადგენილებებით. </t>
  </si>
  <si>
    <t>პროგრამის ფარგლებში დამატებითი კვლევების კომპონენტით გამოკვლეულ იქნა 1 399 წვევამდელი (საჭიროების მქონე პირთა 100%).</t>
  </si>
  <si>
    <t xml:space="preserve">მაღალმთიან და საზღვრისპირა მუნიციპალიტეტებსა და  „ოკუპირებული ტერიტორიების შესახებ“ საქართველოს კანონით განსაზღვრულ ტერიტორიებში სამედიცინო სერვისების შენარჩუნება და მათი უწყვეტობის უზრუნველყოფა;
დიპლომისშემდგომ განათლებაზე (პროფესიულ მზადებაზე) ფინანსური ხელმისაწვდომობის გაზრდა (მ.შ. სოციალურად დაუცველი საექიმო სპეციალობის მაძიებელთათვის, ასევე, მაძიებელთა დაფინანსება პრიორიტეტულ საექიმო სპეციალობებში);
ექიმთა შეფასების ინსტრუმენტის გაუმჯობესება;
ექიმთა კვალიფიკაციის ამაღლება.
</t>
  </si>
  <si>
    <t xml:space="preserve">დიპლომისშემდგომ განათლებაზე პროგრამაში ჩართული მაძიებლების რაოდენობა  28;
პროფესიული რეგულირების არსებული მექანიზმების (სასერტიფიკაციო და საკვალიფიკაციო ტესტები) განახლების მაჩვენებელი - 2019 წელს განახლდა საკვალიფიკაციო ტესტები პროფილით მედიცინა და სტომატოლოგია და სახელმწიფო სასერტიფიკაციო ტესტები 20 საექიმო სპეციალობაში.
საქართველოს რეგიონებში სოფლის ექიმები გადამზადებულნი არიან გავრცელებული ქრონიკული დაავადებების მართვის მიმართულებით.
</t>
  </si>
  <si>
    <t>რეაბილიტირებული და აღჭურვილი სამედიცინო  დაწესებულებები.</t>
  </si>
  <si>
    <t>„ინფექციური პათოლოგიის, შიდსისა და კლინიკური იმუნოლოგიის სამეცნიერო-პრაქტიკული ცენტრის“ აღჭურვა სამედიცინო აპარატურით და სამედიცინო ავეჯით - 100%; ,,უნივერსალური სამედიცინო ცენტრის" აღჭურვა სამედიცინო აპარატურით და სამედიცინო ავეჯით - 100%; თბილისის, ქუთაისისა და რუსთავის ,,სისხლის ბანკების" რეაბილიტაცია/აღჭურვა - 100%; პირველადი ჯანდაცვის ცენტრების აღჭურვა - 100%; ფსიქიატრიული და ადიქტოლოგიური სერვისების მიმწოდებელი დაწესებულებების აღჭურვა - 80%; ბაკურიანსა და გუდაურში გადაუდებელი სამედიცინო დახმარების ცენტრების (ემერჯენსი) მშენებლობა და აღჭურვა - 100%; სასწრაფო სამედიცინო დახმარების ავტოპარკის შევსება/განახლება - 100%; პირველადი ჯანდაცვის ცენტრების აღჭურვა - 50%; შპს „რეგიონული ჯანდაცვის ცენტრის“ მართვაში არსებული სამედიცინო დაწესებულების სარემონტო სამუშაოები - 80%;</t>
  </si>
  <si>
    <t>განხორციელდა სსიპ – საგანგებო სიტუაციების კოორდინაციისა და გადაუდებელი დახმარების ცენტრის რეგიონალური ოფისების აღჭურვა ავეჯით, საოჯახო ტექნიკითა და ინვენტარით - 100%, შეძენილ იქნა 12 ერთეული სპეციალიზებული მაღალი გამავლობის სასწრაფო სამედიცინო დახმარების ავტომანქანა; საქართველოს სხვადასხვა მუნიციპალიტეტის სამედიცინო დაწესებულებებისათვის განხორციელდა სამედიცინო მოწყობილობების: ულტრაბგერითი დიაგნოსტიკის აპარატი (შპს „ნიქოზის ამბულატორიისთვის“) და კომპიუტერული ტომოგრაფი (სს „ინფექციური პათოლოგიის, შიდსისა კლინიკური იმუნოლოგიის სამეცნიერო-პრაქტიკული ცენტრის“ ფუნქციონირებისათვის); შპს „რეგიონული ჯანდაცვის ცენტრის” მართვაში არსებული სამედიცინო დაწესებულების ფუნქციონირებისათვის შესყიდულ იქნა სამედიცინო აპარატურის/მოწყობილობები და სარემონტო სამუშაოები (მათ შორის ცენტრალური გათბობის სისტემის მონტაჟი სტეფანწმინდის კლინიკაში; ხოლო რკინის კონსტრუქციების ნარჩენების შესანახი ოთახის მოწყობის სამუშაოებ ქ. წალკის, ქ. ცაგერის, დაბა ხარაგაულისა და დაბა თიანეთის საავადმყოფოებში), ასევე განხორციელდა სამედიცინო დაწესებულებების (ბაკურიანი და ამბროლაური) ფუნქციონირებისათვის საჭირო სამედიცინო აპარატურისა და მოწყობილობების შესყიდვა.დაბა აბასთუმანში ფილტვის დაავადებათა სარეაბილიტაციო ცენტრის ფუნქციონირებისათვის განხორციელდა სამედიცინო და სარეაბილიტაციო აპარატურისა და ინვენტარის შესყიდვა; განხორციელდა შპს ,,აღმოსავლეთ საქართველოს ფსიქიკური ჯანმრთელობის ცენტრის"  ბედიანის კლინიკაში გათბობის სისტემის სამონტაჟო სამუშაოების შესყიდვა და სურამის კლინიკის სარემონტო სამუშაოები;</t>
  </si>
  <si>
    <t>„შრომის ინსპექტირების სახელმწიფო  პროგრამის" და „შრომის უსაფრთხოების შესახებ“ საქართველოს ორგანული კანონით ნაკისრი ვალდებულებების ფარგლებში შემოწმებული ობიექტები; გაუმჯობესებული შრომითი პირობები;</t>
  </si>
  <si>
    <t>დასაქმების ხელშეწყობის მომსახურებათა განვითარების პროგრამით გათვალისინებული ღონისძიებების შედეგად დასაქმებულთა, როგორც მამაკაცთა, ისე ქალთა რაოდენობის ზრდა;</t>
  </si>
  <si>
    <t xml:space="preserve">შრომის ბაზრის მოთხოვნების შესაბამისად სამუშაოს მაძიებელთა პროფესიული უნარ-ჩვევების ამაღლება და მათი კონკურენტუნარიანობის გაზრდა, ქალთა მომატებული მაჩვენებლით. </t>
  </si>
  <si>
    <t>2020 წლის 1 იანვრის მონაცემებით დასაქმების ხელშეწყობის მომსახურებათა განვითარების პროგრამის ფარგლებში, დასაქმების ხელშეწყობის სხვადასხვა აქტივობებით დასაქმებულია 618 სამუშაოს მაძიებელი, მათ შორის 76 შშმ პირი.</t>
  </si>
  <si>
    <t xml:space="preserve">პროგრამის ფარგლებში შემოწმდა 785 კომპანია/ობიექტი და მომზადდა 4 806 რეკომენდაცია;
მომზადებულია სამუშაო ადგილზე შრომის უსაფრთხოებისა და ჯანმრთელობის დაცვის შესახებ 6 ნორმატიული აქტის პროექტი </t>
  </si>
  <si>
    <t>პროგრამის ფარგლებში  მომზადება-გადამზადების კომპონენტის ფარგლებში გადამზადებულია 2 101 სამუშაოს მაძიებელი (მათ შორის საქართველოს სოფლის განვითარების 2017-2020  წლების სტრატეგიის ფარგლებში რეგიონებში 1255, მ.შ ქალი 795 ), მათ შორის 1 471 ქალი (70%).</t>
  </si>
  <si>
    <t>დასაქმების ხელშეწყობის სხვადასხვა აქტივობების შედეგად დასაქმებულ ქალთა და კაცთა რაოდენობის 10%-ით ზრდა ყოველწლიურად;</t>
  </si>
  <si>
    <t>შრომის ინსპექტირების სახელმწიფო პროგრამის და „შრომის უსაფრთხოების შესახებ“ საქართველოს ორგანული კანონით ნაკისრი ვალდებულებების ფარგლებში 2020 წელს - 900 ობიექტის შემოწმება, 2021 წელს - 1050, 2022 წელს - 1100, 2023 წელს-1200</t>
  </si>
  <si>
    <t>პროგრამის ფარგლებში გადამზადებულთა რაოდენობა 1500- 2000, მათ შორის მოსარგებლე ქალთა რაოდენობა-70%</t>
  </si>
  <si>
    <t>დაბრუნებული ქართველი მიგრანტების სოციალურ-ეკონომიკური რეინტეგრაცია.</t>
  </si>
  <si>
    <r>
      <t>64</t>
    </r>
    <r>
      <rPr>
        <sz val="11"/>
        <color rgb="FF000000"/>
        <rFont val="Sylfaen"/>
        <family val="1"/>
      </rPr>
      <t xml:space="preserve"> დაბრუნებულ ქართველ მიგრანტს სოციალურ-ეკონომიკური რეინტეგრაციის მიზნით გაეწია სხვადასხვა სახის მომსახურება.</t>
    </r>
  </si>
  <si>
    <t>სტიქიით დაზარალებული და გადაადგილებას დაქვემდებარებული ოჯახების საცხოვრებელი სახლებით უზრუნველყოფა.</t>
  </si>
  <si>
    <r>
      <t xml:space="preserve">საცხოვრებლით დაკმაყოფილდა </t>
    </r>
    <r>
      <rPr>
        <sz val="11"/>
        <color theme="1"/>
        <rFont val="Sylfaen"/>
        <family val="1"/>
      </rPr>
      <t xml:space="preserve">164 </t>
    </r>
    <r>
      <rPr>
        <sz val="11"/>
        <color rgb="FF000000"/>
        <rFont val="Sylfaen"/>
        <family val="1"/>
      </rPr>
      <t xml:space="preserve">ოჯახი(მათ შორის სოფლის განვითარების 2018-2020 წლების სამოქმედო გეგმით გათვალისწინებული 2019 წლის მაჩვენებელი: საქართველოს რეგიონებში შესყიდულ იქნა </t>
    </r>
    <r>
      <rPr>
        <sz val="11"/>
        <color theme="1"/>
        <rFont val="Sylfaen"/>
        <family val="1"/>
      </rPr>
      <t>125</t>
    </r>
    <r>
      <rPr>
        <sz val="11"/>
        <color rgb="FFFF0000"/>
        <rFont val="Sylfaen"/>
        <family val="1"/>
      </rPr>
      <t xml:space="preserve"> </t>
    </r>
    <r>
      <rPr>
        <sz val="11"/>
        <color rgb="FF000000"/>
        <rFont val="Sylfaen"/>
        <family val="1"/>
      </rPr>
      <t>სახლი)</t>
    </r>
  </si>
  <si>
    <t>დევნილთა სოციალურ-ეკონომიკური პირობების გაუმჯობესება.</t>
  </si>
  <si>
    <t xml:space="preserve">საანგარიშო პრიოდში კომპაქტური ჩასახლებების რეაბილიტაცია არ განხორციელებულა;
1047 დევნილ ოჯახს გადაეცათ ქართველო მენაშენეებისაგან შესყიდული ბინა; 1050 ოჯახს გადაეცა საკუთრებაში საცხოვრებელი სახლი (მათ შორის სოფლის განვითარების 2018-2020 წლების სამოქმედო გეგმის ფარგლებში 2019 წელს საქართველოს რეგიონებში შეძენილ იქნა 567 სახლი) 
გრძელვადიანი განსახლებით 50 ოჯახის დაკმაყოფილება არ მომხდარა;
საანგარიშო პერიოდში იპოთეკური სესხის 20 000 ლარის ფარგლებში დაფარვის დაგეგმილი ღონისძიებები არ განხორციელებულა.
ყოფილი ორგანიზებულად განსახლების 20  ობიექტზე განხორციელდა ადმინისტრაციული ხარჯის დაფინანსება;
დევნილთა საყოფაცხოვრებო პირობების გაუმჯობესების მიზნით  განხორციელდა მათ საკუთრებაში არსებულ ობიექტებში (სულ 63 ობიექტი) ჩატარებელი სამუშაოების ღირებულების თანადაფინანსება;
</t>
  </si>
  <si>
    <r>
      <t>·</t>
    </r>
    <r>
      <rPr>
        <sz val="12"/>
        <color theme="1"/>
        <rFont val="Sylfaen"/>
        <family val="1"/>
      </rPr>
      <t>პროგრამის ფარგლებში ისარგებლა 93-მა ბენეფიციარმა.</t>
    </r>
  </si>
  <si>
    <t xml:space="preserve">მოხდება საშუალოდ 4 დევნილთა ყოფილი კომპაქტურად ჩასახლების ობიექტის შესწავლა და შემდგომში მათი რეაბილიტაცია;
370-მდე დევნილ ოჯახს გადაეცემა ქართველი მენაშენეებისაგან შესყიდული ბინა. 925-მდე ოჯახს საკუთრებაში გადაეცემა საცხოვრებელი ბინა, მათ შორის: მოხდება 2013 წლის 1 ივნისამდე თბილისში რეგისტრირებული 150-მდე დევნილი ოჯახის განსახლება თანადაფინანსებით, ხოლო 200-მდე დევნილ ოჯახს გადაეცემა საცხოვრებელი სახლი საკუთრებაში სოფლის განვითარების სტრატეგიის ფარგლებში. 50 ოჯახი დაკმაყოფილდება;
იპოთეკური სესხის დაფარვისა და სოციალურ-ეკონომიკური პირობების გაუმჯობესების მიზნით ფულადი დახმარების გაწევა;
ყოფილი ორგანიზებულად განსახლების 100-მდე  ობიექტზე განხორციელდება  ადმინისტრაციული ხარჯის დაფინანსება;
დევნილთა საყოფაცხოვრებო პირობების გაუმჯობესების მიზნით განხორციელდება მათ საკუთრებაში არსებულ ობიექტებში (სულ 100-მდე ობიექტი) ჩასატარებელი სამუშაოების ღირებულების თანადაფინანსება; </t>
  </si>
  <si>
    <t xml:space="preserve">საინტეგრაციო პროექტის ფარგლებში განხორციელებული აქტივობების შედეგად, საერთაშორისო დაცვის, თავშესაფრის მაძიებლებისა და საქართველოში სტატუსის მქონე, მოქალაქეობის არმქონე პირებს ეცოდინებათ ქართული ენა, რათა შეძლონ საზოგადოებასთან კომუნიკაცია; გაეცნობიან ქვეყნის ისტორიას და კულტურას, სტატუსიდან გამომდინარე ეცოდინებათ თავიანთი უფლება-მოვალეობები და ქვეყნის კანონმდებლობის ის მიმართულებები, რისი ცოდნაც აუცილებელია მათი ყოველდღიური ცხოვრების, განათლების მიღებისა თუ ეკონომიკური აქტივობის პროცესში და სხვა.
</t>
  </si>
  <si>
    <t>საბაზისო მაჩვენებელი შენარჩუნებულია;</t>
  </si>
  <si>
    <t xml:space="preserve">სახელმწიფო პროფესიულ საგანმანათლებლო დაწესებულებაში ჩარიცხული ყველა დევნილის ტრანსპორტირებასთან დაკავშირებული ხარჯების ანაზღაურება;
საარსებო წყაროების სექტორში მიმდინარე პროგრამების შესახებ საინფორმაციო კამპანიების განხორციელება;სააგენტოს მიერ დევნილთა და ეკომიგრანტთათვის განხორციელებული საგრანტო პროგრამის ფარგლებში გამარჯვებულად გამოვლენილი იძულებით გადაადგილებული პირისება და ეკომიგრანტების დაფინანსება.
</t>
  </si>
  <si>
    <t>576 იძულებით გადაადგილებული პირს აუნაზღაურდა ტრანსპორტირების ხარჯი;
მოეწყო 4 საინფორმაციო კამპანია საარსებო წყაროების პროგრამების და მათი მიმწოდებლების შესახებ, რის შედეგადაც ინფორმირებულ იქნა 230 000 პირი,;
საგრანტო პროგრამის ფარგლებში 200-მდე დაფინანსებული ბენეფიციარი, მათ შორის 40% არის ქა</t>
  </si>
  <si>
    <t>600-მდე იძულებით გადაადგილებული პირს აუნაზღაურდება ტრანსპორტირების ხარჯი; 
საბაზისო მაჩვენებლის შენაჩუნება;</t>
  </si>
  <si>
    <t xml:space="preserve">ხარისხიანი საზოგადოებრივი ჯანმრთელობის დაცვა;
საზოგადოებრივი ჯანმრთელობის სფეროში სახელმწიფო პროგრამების და საზოგადოებრივი ჯანმრთელობის დაცვის ღონისძიებების განხორციელება და მონიტორინგი;
ბენეფიციარებისათვის დადგენილი გასაცემლების სრული და დროული მიწოდება, ინდივიდუალურ საჭიროებებზე მორგებული, ხარისხის მაღალი სტანდარტების შესაბამისი მომსახურება;
უკანონო სამედიცინო და საექიმო საქმიანობისაგან დაცული მოსახლეობა;
ფარმაცევტული ბაზრის დაცვა გაუვარგისებული, უხარისხო და წუნდებული პროდუქტისაგან;
საქართველოს მოსახლეობისათვის პირველადი სასწრაფო გადაუდებელი დახმარების სერვისის გამართული, დროული და ეფექტური მიწოდება რეგიონებში და ადმინისტრაციულ ტერიტორიულ ერთეულებში;
ქვეყანაში შრომის ბაზრის აქტიური პოლიტიკის, დასაქმების ხელშეწყობისა და შრომის უსაფრთხოების დაცვის მექანიზმების მართვა, გაუმჯობესებული შრომითი პირობები;
შრომის უსაფრთხოების, საწარმოო სანიტარულ-ჰიგიენური პირობების, ტრეფიკინგისა და  შრომითი უფლებების დაცვის მიზნით მომზადებული ადმინისტრაციულ-სამართლებრივი აქტები;
იძულებით გადაადგილებულ პირთა - დევნილთა,  ეკომიგრანტთა და მიგრანტთა გაუმჯობესებული სოციალურ-ეკონომიკური მდგომარეობა.
</t>
  </si>
  <si>
    <t>ინფორმაცია 2020 წლის სამოქმედო გეგმის შესახებ</t>
  </si>
  <si>
    <t xml:space="preserve">სისხლისა და სისხლის კომპონენტების ხარისხის კონტროლის გაუმჯობესება;
უანგარო დონაციათა მაჩვენებლის გაზრდა.
</t>
  </si>
  <si>
    <r>
      <t>საცხოვრებლით</t>
    </r>
    <r>
      <rPr>
        <sz val="10"/>
        <color rgb="FF000000"/>
        <rFont val="Sylfaen"/>
        <family val="1"/>
      </rPr>
      <t xml:space="preserve"> დაკმაყოფილდება ეკომიგრანტთა 190-მდე ოჯახი (მათ შორის 90-მდე ეკომიგრანტი ოჯახის საცხოვრებლით უზრუნველყოფა სოფლის განვითარების სტრატეგიის ფარგლებში)</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</si>
</sst>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36" x14ac:knownFonts="1">
    <font>
      <sz val="11"/>
      <color theme="1"/>
      <name val="Calibri"/>
      <family val="2"/>
      <charset val="1"/>
      <scheme val="minor"/>
    </font>
    <font>
      <sz val="11"/>
      <name val="Sylfaen"/>
      <family val="1"/>
    </font>
    <font>
      <b/>
      <sz val="11"/>
      <name val="Sylfaen"/>
      <family val="1"/>
    </font>
    <font>
      <b/>
      <sz val="12"/>
      <name val="Sylfaen"/>
      <family val="1"/>
    </font>
    <font>
      <b/>
      <sz val="16"/>
      <name val="Sylfaen"/>
      <family val="1"/>
    </font>
    <font>
      <b/>
      <sz val="11"/>
      <color rgb="FFFF0000"/>
      <name val="Sylfaen"/>
      <family val="1"/>
      <charset val="204"/>
    </font>
    <font>
      <sz val="10"/>
      <name val="Sylfaen"/>
      <family val="1"/>
    </font>
    <font>
      <b/>
      <sz val="15"/>
      <name val="Calibri"/>
      <family val="2"/>
      <scheme val="minor"/>
    </font>
    <font>
      <b/>
      <sz val="15"/>
      <name val="Sylfaen"/>
      <family val="1"/>
    </font>
    <font>
      <b/>
      <sz val="12"/>
      <name val="Calibri"/>
      <family val="2"/>
      <scheme val="minor"/>
    </font>
    <font>
      <b/>
      <sz val="12"/>
      <name val="Arial"/>
      <family val="2"/>
    </font>
    <font>
      <sz val="12"/>
      <name val="Calibri"/>
      <family val="2"/>
      <scheme val="minor"/>
    </font>
    <font>
      <sz val="11"/>
      <name val="Calibri"/>
      <family val="2"/>
      <scheme val="minor"/>
    </font>
    <font>
      <b/>
      <sz val="11"/>
      <name val="Calibri"/>
      <family val="2"/>
      <scheme val="minor"/>
    </font>
    <font>
      <sz val="11"/>
      <color rgb="FFFF0000"/>
      <name val="Sylfaen"/>
      <family val="1"/>
      <charset val="204"/>
    </font>
    <font>
      <b/>
      <sz val="12"/>
      <color theme="1"/>
      <name val="Calibri"/>
      <family val="2"/>
      <scheme val="minor"/>
    </font>
    <font>
      <sz val="12"/>
      <color theme="1"/>
      <name val="Sylfaen"/>
      <family val="1"/>
    </font>
    <font>
      <sz val="12"/>
      <color theme="1"/>
      <name val="Calibri"/>
      <family val="2"/>
      <scheme val="minor"/>
    </font>
    <font>
      <b/>
      <sz val="13"/>
      <name val="Calibri"/>
      <family val="2"/>
      <scheme val="minor"/>
    </font>
    <font>
      <b/>
      <sz val="13"/>
      <name val="Sylfaen"/>
      <family val="1"/>
    </font>
    <font>
      <sz val="13"/>
      <name val="Calibri"/>
      <family val="2"/>
      <scheme val="minor"/>
    </font>
    <font>
      <sz val="11"/>
      <color theme="1"/>
      <name val="Sylfaen"/>
      <family val="1"/>
    </font>
    <font>
      <sz val="11"/>
      <color theme="1"/>
      <name val="Calibri"/>
      <family val="2"/>
      <scheme val="minor"/>
    </font>
    <font>
      <sz val="11"/>
      <name val="Calibri"/>
      <family val="2"/>
      <charset val="204"/>
      <scheme val="minor"/>
    </font>
    <font>
      <b/>
      <sz val="12"/>
      <name val="Calibri"/>
      <family val="2"/>
      <charset val="204"/>
      <scheme val="minor"/>
    </font>
    <font>
      <b/>
      <sz val="12"/>
      <color theme="1"/>
      <name val="Calibri"/>
      <family val="2"/>
      <charset val="204"/>
      <scheme val="minor"/>
    </font>
    <font>
      <b/>
      <vertAlign val="superscript"/>
      <sz val="11"/>
      <name val="Sylfaen"/>
      <family val="1"/>
    </font>
    <font>
      <sz val="11"/>
      <color rgb="FF000000"/>
      <name val="Sylfaen"/>
      <family val="1"/>
    </font>
    <font>
      <sz val="10"/>
      <color theme="1"/>
      <name val="Sylfaen"/>
      <family val="1"/>
    </font>
    <font>
      <sz val="10"/>
      <color rgb="FF000000"/>
      <name val="Sylfaen"/>
      <family val="1"/>
    </font>
    <font>
      <b/>
      <sz val="11"/>
      <color theme="1"/>
      <name val="Sylfaen"/>
      <family val="1"/>
    </font>
    <font>
      <sz val="9"/>
      <color theme="1"/>
      <name val="Sylfaen"/>
      <family val="1"/>
    </font>
    <font>
      <sz val="12"/>
      <color rgb="FF000000"/>
      <name val="Sylfaen"/>
      <family val="1"/>
    </font>
    <font>
      <sz val="11"/>
      <color rgb="FFFF0000"/>
      <name val="Sylfaen"/>
      <family val="1"/>
    </font>
    <font>
      <sz val="12"/>
      <name val="Sylfaen"/>
      <family val="1"/>
    </font>
    <font>
      <sz val="13"/>
      <name val="Sylfaen"/>
      <family val="1"/>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17">
    <border>
      <left/>
      <right/>
      <top/>
      <bottom/>
      <diagonal/>
    </border>
    <border>
      <left style="hair">
        <color theme="1"/>
      </left>
      <right style="hair">
        <color theme="1"/>
      </right>
      <top style="hair">
        <color theme="1"/>
      </top>
      <bottom style="hair">
        <color theme="1"/>
      </bottom>
      <diagonal/>
    </border>
    <border>
      <left style="hair">
        <color theme="1"/>
      </left>
      <right/>
      <top style="hair">
        <color theme="1"/>
      </top>
      <bottom style="hair">
        <color theme="1"/>
      </bottom>
      <diagonal/>
    </border>
    <border>
      <left/>
      <right style="hair">
        <color theme="1"/>
      </right>
      <top style="hair">
        <color theme="1"/>
      </top>
      <bottom style="hair">
        <color theme="1"/>
      </bottom>
      <diagonal/>
    </border>
    <border>
      <left style="hair">
        <color theme="1"/>
      </left>
      <right style="hair">
        <color theme="1"/>
      </right>
      <top style="hair">
        <color theme="1"/>
      </top>
      <bottom/>
      <diagonal/>
    </border>
    <border>
      <left style="hair">
        <color theme="1"/>
      </left>
      <right style="hair">
        <color theme="1"/>
      </right>
      <top/>
      <bottom style="hair">
        <color theme="1"/>
      </bottom>
      <diagonal/>
    </border>
    <border>
      <left style="hair">
        <color indexed="64"/>
      </left>
      <right style="hair">
        <color indexed="64"/>
      </right>
      <top style="hair">
        <color indexed="64"/>
      </top>
      <bottom style="hair">
        <color indexed="64"/>
      </bottom>
      <diagonal/>
    </border>
    <border>
      <left style="hair">
        <color theme="1"/>
      </left>
      <right style="hair">
        <color theme="1"/>
      </right>
      <top/>
      <bottom/>
      <diagonal/>
    </border>
    <border>
      <left style="hair">
        <color theme="1"/>
      </left>
      <right/>
      <top style="hair">
        <color theme="1"/>
      </top>
      <bottom/>
      <diagonal/>
    </border>
    <border>
      <left style="hair">
        <color theme="1"/>
      </left>
      <right/>
      <top/>
      <bottom style="hair">
        <color theme="1"/>
      </bottom>
      <diagonal/>
    </border>
    <border>
      <left/>
      <right style="hair">
        <color theme="1"/>
      </right>
      <top/>
      <bottom/>
      <diagonal/>
    </border>
    <border>
      <left/>
      <right style="hair">
        <color theme="1"/>
      </right>
      <top/>
      <bottom style="hair">
        <color theme="1"/>
      </bottom>
      <diagonal/>
    </border>
    <border>
      <left/>
      <right style="hair">
        <color theme="1"/>
      </right>
      <top style="hair">
        <color theme="1"/>
      </top>
      <bottom/>
      <diagonal/>
    </border>
    <border>
      <left/>
      <right/>
      <top style="hair">
        <color theme="1"/>
      </top>
      <bottom/>
      <diagonal/>
    </border>
    <border>
      <left/>
      <right/>
      <top/>
      <bottom style="hair">
        <color theme="1"/>
      </bottom>
      <diagonal/>
    </border>
    <border>
      <left style="hair">
        <color theme="1"/>
      </left>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21">
    <xf numFmtId="0" fontId="0" fillId="0" borderId="0" xfId="0"/>
    <xf numFmtId="0" fontId="1" fillId="2" borderId="0" xfId="0" applyFont="1" applyFill="1" applyAlignment="1">
      <alignment horizontal="center" vertical="center" wrapText="1"/>
    </xf>
    <xf numFmtId="0" fontId="1" fillId="2" borderId="0" xfId="0" applyFont="1" applyFill="1" applyAlignment="1">
      <alignment vertical="center" wrapText="1"/>
    </xf>
    <xf numFmtId="164" fontId="1" fillId="2" borderId="0" xfId="0" applyNumberFormat="1" applyFont="1" applyFill="1" applyAlignment="1">
      <alignment vertical="center" wrapText="1"/>
    </xf>
    <xf numFmtId="164" fontId="5" fillId="2" borderId="0" xfId="0" applyNumberFormat="1" applyFont="1" applyFill="1" applyAlignment="1">
      <alignment vertical="center" wrapText="1"/>
    </xf>
    <xf numFmtId="0" fontId="2" fillId="2"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49" fontId="10" fillId="3" borderId="1" xfId="0" applyNumberFormat="1" applyFont="1" applyFill="1" applyBorder="1" applyAlignment="1">
      <alignment horizontal="center" vertical="center" wrapText="1"/>
    </xf>
    <xf numFmtId="164" fontId="11" fillId="3" borderId="1" xfId="0" applyNumberFormat="1" applyFont="1" applyFill="1" applyBorder="1" applyAlignment="1">
      <alignment horizontal="center" vertical="center" wrapText="1"/>
    </xf>
    <xf numFmtId="164" fontId="9" fillId="3"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0" fontId="1" fillId="2" borderId="1" xfId="0" applyFont="1" applyFill="1" applyBorder="1" applyAlignment="1">
      <alignment vertical="center" wrapText="1"/>
    </xf>
    <xf numFmtId="164" fontId="11" fillId="2" borderId="1" xfId="0" applyNumberFormat="1" applyFont="1" applyFill="1" applyBorder="1" applyAlignment="1">
      <alignment horizontal="center" vertical="center" wrapText="1"/>
    </xf>
    <xf numFmtId="164" fontId="13" fillId="2" borderId="1" xfId="0" applyNumberFormat="1" applyFont="1" applyFill="1" applyBorder="1" applyAlignment="1">
      <alignment horizontal="center" vertical="center" wrapText="1"/>
    </xf>
    <xf numFmtId="164" fontId="11" fillId="0" borderId="1" xfId="0" applyNumberFormat="1" applyFont="1" applyFill="1" applyBorder="1" applyAlignment="1">
      <alignment horizontal="center" vertical="center" wrapText="1"/>
    </xf>
    <xf numFmtId="0" fontId="3" fillId="3" borderId="1" xfId="0" applyFont="1" applyFill="1" applyBorder="1" applyAlignment="1">
      <alignment vertical="center" wrapText="1"/>
    </xf>
    <xf numFmtId="0" fontId="9" fillId="2" borderId="1" xfId="0" applyFont="1" applyFill="1" applyBorder="1" applyAlignment="1">
      <alignment horizontal="center" vertical="center" wrapText="1"/>
    </xf>
    <xf numFmtId="164" fontId="12" fillId="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0" fontId="16" fillId="2" borderId="1" xfId="0" applyFont="1" applyFill="1" applyBorder="1" applyAlignment="1">
      <alignment vertical="center" wrapText="1"/>
    </xf>
    <xf numFmtId="164" fontId="17" fillId="2" borderId="1" xfId="0" applyNumberFormat="1" applyFont="1" applyFill="1" applyBorder="1" applyAlignment="1">
      <alignment horizontal="center" vertical="center" wrapText="1"/>
    </xf>
    <xf numFmtId="0" fontId="18" fillId="3" borderId="1" xfId="0" applyFont="1" applyFill="1" applyBorder="1" applyAlignment="1">
      <alignment horizontal="center" vertical="center" wrapText="1"/>
    </xf>
    <xf numFmtId="0" fontId="19" fillId="3" borderId="1" xfId="0" applyFont="1" applyFill="1" applyBorder="1" applyAlignment="1">
      <alignment vertical="center" wrapText="1"/>
    </xf>
    <xf numFmtId="164" fontId="20" fillId="3"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164" fontId="12" fillId="0" borderId="1" xfId="0" applyNumberFormat="1" applyFont="1" applyFill="1" applyBorder="1" applyAlignment="1">
      <alignment horizontal="center" vertical="center" wrapText="1"/>
    </xf>
    <xf numFmtId="164" fontId="22" fillId="2" borderId="1" xfId="0" applyNumberFormat="1" applyFont="1" applyFill="1" applyBorder="1" applyAlignment="1">
      <alignment horizontal="center" vertical="center" wrapText="1"/>
    </xf>
    <xf numFmtId="164" fontId="23" fillId="2" borderId="1" xfId="0" applyNumberFormat="1" applyFont="1" applyFill="1" applyBorder="1" applyAlignment="1">
      <alignment horizontal="center" vertical="center" wrapText="1"/>
    </xf>
    <xf numFmtId="164" fontId="24" fillId="3" borderId="1" xfId="0" applyNumberFormat="1" applyFont="1" applyFill="1" applyBorder="1" applyAlignment="1">
      <alignment horizontal="center" vertical="center" wrapText="1"/>
    </xf>
    <xf numFmtId="164" fontId="25" fillId="2"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vertical="center" wrapText="1"/>
    </xf>
    <xf numFmtId="164" fontId="7" fillId="3" borderId="1" xfId="0" applyNumberFormat="1"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2" borderId="0" xfId="0" applyFont="1" applyFill="1" applyAlignment="1">
      <alignment horizontal="left" vertical="center" wrapText="1"/>
    </xf>
    <xf numFmtId="0" fontId="27" fillId="0" borderId="0" xfId="0" applyFont="1" applyAlignment="1">
      <alignment horizontal="justify" vertical="center"/>
    </xf>
    <xf numFmtId="0" fontId="28" fillId="0" borderId="0" xfId="0" applyFont="1"/>
    <xf numFmtId="0" fontId="7" fillId="4" borderId="1" xfId="0" applyFont="1" applyFill="1" applyBorder="1" applyAlignment="1">
      <alignment horizontal="center" vertical="center" wrapText="1"/>
    </xf>
    <xf numFmtId="0" fontId="8" fillId="4" borderId="1" xfId="0" applyFont="1" applyFill="1" applyBorder="1" applyAlignment="1">
      <alignment vertical="center" wrapText="1"/>
    </xf>
    <xf numFmtId="164" fontId="7" fillId="4" borderId="1" xfId="0" applyNumberFormat="1" applyFont="1" applyFill="1" applyBorder="1" applyAlignment="1">
      <alignment horizontal="center" vertical="center" wrapText="1"/>
    </xf>
    <xf numFmtId="0" fontId="16" fillId="0" borderId="0" xfId="0" applyFont="1" applyAlignment="1">
      <alignment horizontal="justify" vertical="center"/>
    </xf>
    <xf numFmtId="0" fontId="29" fillId="0" borderId="0" xfId="0" applyFont="1"/>
    <xf numFmtId="0" fontId="21" fillId="0" borderId="0" xfId="0" applyFont="1" applyAlignment="1">
      <alignment horizontal="justify" vertical="center"/>
    </xf>
    <xf numFmtId="0" fontId="16" fillId="0" borderId="0" xfId="0" applyFont="1" applyAlignment="1">
      <alignment vertical="center"/>
    </xf>
    <xf numFmtId="0" fontId="16" fillId="0" borderId="0" xfId="0" applyFont="1" applyAlignment="1">
      <alignment vertical="center" wrapText="1"/>
    </xf>
    <xf numFmtId="0" fontId="3" fillId="2" borderId="0" xfId="0" applyFont="1" applyFill="1" applyBorder="1" applyAlignment="1">
      <alignment horizontal="center" vertical="center" wrapText="1"/>
    </xf>
    <xf numFmtId="0" fontId="28" fillId="0" borderId="16" xfId="0" applyFont="1" applyBorder="1" applyAlignment="1">
      <alignment horizontal="left" vertical="center" wrapText="1"/>
    </xf>
    <xf numFmtId="0" fontId="21" fillId="0" borderId="0" xfId="0" applyFont="1" applyAlignment="1">
      <alignment horizontal="justify" vertical="center" wrapText="1"/>
    </xf>
    <xf numFmtId="0" fontId="32" fillId="0" borderId="0" xfId="0" applyFont="1" applyAlignment="1">
      <alignment horizontal="justify" vertical="center"/>
    </xf>
    <xf numFmtId="0" fontId="32" fillId="0" borderId="0" xfId="0" applyFont="1" applyAlignment="1">
      <alignment horizontal="justify" vertical="center" wrapText="1"/>
    </xf>
    <xf numFmtId="0" fontId="29" fillId="0" borderId="0" xfId="0" applyFont="1" applyAlignment="1">
      <alignment vertical="center"/>
    </xf>
    <xf numFmtId="0" fontId="34" fillId="2" borderId="1" xfId="0" applyFont="1" applyFill="1" applyBorder="1" applyAlignment="1">
      <alignment vertical="center" wrapText="1"/>
    </xf>
    <xf numFmtId="0" fontId="9" fillId="4" borderId="1" xfId="0" applyFont="1" applyFill="1" applyBorder="1" applyAlignment="1">
      <alignment horizontal="center" vertical="center" wrapText="1"/>
    </xf>
    <xf numFmtId="0" fontId="3" fillId="4" borderId="1" xfId="0" applyFont="1" applyFill="1" applyBorder="1" applyAlignment="1">
      <alignment vertical="center" wrapText="1"/>
    </xf>
    <xf numFmtId="164" fontId="24" fillId="4" borderId="1" xfId="0" applyNumberFormat="1" applyFont="1" applyFill="1" applyBorder="1" applyAlignment="1">
      <alignment horizontal="center" vertical="center" wrapText="1"/>
    </xf>
    <xf numFmtId="49" fontId="8" fillId="3" borderId="1" xfId="0" applyNumberFormat="1" applyFont="1" applyFill="1" applyBorder="1" applyAlignment="1">
      <alignment horizontal="center" vertical="center" wrapText="1"/>
    </xf>
    <xf numFmtId="49" fontId="8" fillId="3" borderId="1" xfId="0" applyNumberFormat="1" applyFont="1" applyFill="1" applyBorder="1" applyAlignment="1">
      <alignment horizontal="left" vertical="center" wrapText="1"/>
    </xf>
    <xf numFmtId="49" fontId="34" fillId="3" borderId="1" xfId="0" applyNumberFormat="1" applyFont="1" applyFill="1" applyBorder="1" applyAlignment="1">
      <alignment horizontal="left" vertical="center" wrapText="1"/>
    </xf>
    <xf numFmtId="49" fontId="34" fillId="2" borderId="1" xfId="0" applyNumberFormat="1" applyFont="1" applyFill="1" applyBorder="1" applyAlignment="1">
      <alignment horizontal="left" vertical="center" wrapText="1"/>
    </xf>
    <xf numFmtId="49" fontId="1" fillId="2" borderId="1" xfId="0" applyNumberFormat="1" applyFont="1" applyFill="1" applyBorder="1" applyAlignment="1">
      <alignment horizontal="left" vertical="center" wrapText="1"/>
    </xf>
    <xf numFmtId="49" fontId="8" fillId="4" borderId="1" xfId="0" applyNumberFormat="1" applyFont="1" applyFill="1" applyBorder="1" applyAlignment="1">
      <alignment horizontal="left" vertical="center" wrapText="1"/>
    </xf>
    <xf numFmtId="49" fontId="35" fillId="3" borderId="1" xfId="0" applyNumberFormat="1" applyFont="1" applyFill="1" applyBorder="1" applyAlignment="1">
      <alignment horizontal="center" vertical="center" wrapText="1"/>
    </xf>
    <xf numFmtId="49" fontId="35" fillId="3" borderId="1" xfId="0" applyNumberFormat="1" applyFont="1" applyFill="1" applyBorder="1" applyAlignment="1">
      <alignment horizontal="left" vertical="center" wrapText="1"/>
    </xf>
    <xf numFmtId="49" fontId="34" fillId="3" borderId="1" xfId="0" applyNumberFormat="1" applyFont="1" applyFill="1" applyBorder="1" applyAlignment="1">
      <alignment horizontal="center" vertical="center" wrapText="1"/>
    </xf>
    <xf numFmtId="49" fontId="34"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left" vertical="center" wrapText="1"/>
    </xf>
    <xf numFmtId="49" fontId="8" fillId="4" borderId="1" xfId="0" applyNumberFormat="1" applyFont="1" applyFill="1" applyBorder="1" applyAlignment="1">
      <alignment horizontal="center" vertical="center" wrapText="1"/>
    </xf>
    <xf numFmtId="49" fontId="3" fillId="4" borderId="1" xfId="0" applyNumberFormat="1" applyFont="1" applyFill="1" applyBorder="1" applyAlignment="1">
      <alignment horizontal="center" vertical="center" wrapText="1"/>
    </xf>
    <xf numFmtId="49" fontId="3" fillId="4" borderId="1" xfId="0" applyNumberFormat="1" applyFont="1" applyFill="1" applyBorder="1" applyAlignment="1">
      <alignment horizontal="left" vertical="center" wrapText="1"/>
    </xf>
    <xf numFmtId="0" fontId="21" fillId="0" borderId="13" xfId="0" applyFont="1" applyBorder="1" applyAlignment="1">
      <alignment horizontal="left" vertical="center"/>
    </xf>
    <xf numFmtId="0" fontId="21" fillId="0" borderId="14" xfId="0" applyFont="1" applyBorder="1" applyAlignment="1">
      <alignment horizontal="left" vertical="center"/>
    </xf>
    <xf numFmtId="0" fontId="1" fillId="2" borderId="4"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6" fillId="0" borderId="7" xfId="0" applyFont="1" applyBorder="1" applyAlignment="1">
      <alignment horizontal="left" vertical="center" wrapText="1"/>
    </xf>
    <xf numFmtId="0" fontId="16" fillId="0" borderId="7" xfId="0" applyFont="1" applyBorder="1" applyAlignment="1">
      <alignment horizontal="left" vertical="center"/>
    </xf>
    <xf numFmtId="0" fontId="16" fillId="0" borderId="5" xfId="0" applyFont="1" applyBorder="1" applyAlignment="1">
      <alignment horizontal="left" vertical="center"/>
    </xf>
    <xf numFmtId="0" fontId="16" fillId="0" borderId="5" xfId="0" applyFont="1" applyBorder="1" applyAlignment="1">
      <alignment horizontal="left" vertical="center" wrapText="1"/>
    </xf>
    <xf numFmtId="0" fontId="16" fillId="0" borderId="0" xfId="0" applyFont="1" applyAlignment="1">
      <alignment horizontal="left" vertical="center" wrapText="1"/>
    </xf>
    <xf numFmtId="0" fontId="16" fillId="0" borderId="14" xfId="0" applyFont="1" applyBorder="1" applyAlignment="1">
      <alignment horizontal="left" vertical="center" wrapText="1"/>
    </xf>
    <xf numFmtId="0" fontId="16" fillId="0" borderId="4" xfId="0" applyFont="1" applyBorder="1" applyAlignment="1">
      <alignment horizontal="left" vertical="center" wrapText="1"/>
    </xf>
    <xf numFmtId="0" fontId="21" fillId="0" borderId="8" xfId="0" applyFont="1" applyBorder="1" applyAlignment="1">
      <alignment horizontal="left" vertical="center"/>
    </xf>
    <xf numFmtId="0" fontId="21" fillId="0" borderId="9" xfId="0" applyFont="1" applyBorder="1" applyAlignment="1">
      <alignment horizontal="left" vertical="center"/>
    </xf>
    <xf numFmtId="0" fontId="21" fillId="0" borderId="7" xfId="0" applyFont="1" applyBorder="1" applyAlignment="1">
      <alignment horizontal="left" vertical="center" wrapText="1"/>
    </xf>
    <xf numFmtId="0" fontId="21" fillId="0" borderId="5" xfId="0" applyFont="1" applyBorder="1" applyAlignment="1">
      <alignment horizontal="left" vertical="center" wrapText="1"/>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49" fontId="34" fillId="2" borderId="4" xfId="0" applyNumberFormat="1" applyFont="1" applyFill="1" applyBorder="1" applyAlignment="1">
      <alignment horizontal="left" vertical="center" wrapText="1"/>
    </xf>
    <xf numFmtId="49" fontId="34" fillId="2" borderId="5" xfId="0" applyNumberFormat="1" applyFont="1" applyFill="1" applyBorder="1" applyAlignment="1">
      <alignment horizontal="left" vertical="center" wrapText="1"/>
    </xf>
    <xf numFmtId="49" fontId="34" fillId="2" borderId="7" xfId="0" applyNumberFormat="1" applyFont="1" applyFill="1" applyBorder="1" applyAlignment="1">
      <alignment horizontal="left" vertical="center" wrapTex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3" fillId="2" borderId="0"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2" borderId="0" xfId="0" applyFont="1" applyFill="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6" fillId="0" borderId="8"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10" xfId="0" applyFont="1" applyBorder="1" applyAlignment="1">
      <alignment horizontal="left" vertical="center" wrapText="1"/>
    </xf>
    <xf numFmtId="0" fontId="16" fillId="0" borderId="11" xfId="0" applyFont="1" applyBorder="1" applyAlignment="1">
      <alignment horizontal="left" vertical="center" wrapText="1"/>
    </xf>
    <xf numFmtId="0" fontId="16" fillId="0" borderId="12" xfId="0" applyFont="1" applyBorder="1" applyAlignment="1">
      <alignment horizontal="left" vertical="center" wrapText="1"/>
    </xf>
    <xf numFmtId="49" fontId="1" fillId="2" borderId="4" xfId="0" applyNumberFormat="1" applyFont="1" applyFill="1" applyBorder="1" applyAlignment="1">
      <alignment horizontal="center" vertical="center" wrapText="1"/>
    </xf>
    <xf numFmtId="49" fontId="1" fillId="2" borderId="7"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0" fontId="28" fillId="0" borderId="8" xfId="0" applyFont="1" applyBorder="1" applyAlignment="1">
      <alignment horizontal="left" vertical="center" wrapText="1"/>
    </xf>
    <xf numFmtId="0" fontId="28" fillId="0" borderId="15" xfId="0" applyFont="1" applyBorder="1" applyAlignment="1">
      <alignment horizontal="left" vertical="center" wrapText="1"/>
    </xf>
    <xf numFmtId="0" fontId="28" fillId="0" borderId="9" xfId="0" applyFont="1" applyBorder="1" applyAlignment="1">
      <alignment horizontal="left" vertical="center" wrapText="1"/>
    </xf>
    <xf numFmtId="0" fontId="16" fillId="0" borderId="4" xfId="0" applyFont="1" applyBorder="1" applyAlignment="1">
      <alignment horizontal="left" vertical="center"/>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204"/>
  <sheetViews>
    <sheetView tabSelected="1" view="pageBreakPreview" zoomScale="50" zoomScaleNormal="100" zoomScaleSheetLayoutView="50" workbookViewId="0">
      <selection activeCell="G70" sqref="G70"/>
    </sheetView>
  </sheetViews>
  <sheetFormatPr defaultRowHeight="14.5" x14ac:dyDescent="0.35"/>
  <cols>
    <col min="2" max="2" width="15.1796875" style="1" customWidth="1"/>
    <col min="3" max="3" width="68.36328125" style="2" customWidth="1"/>
    <col min="4" max="4" width="19.7265625" style="2" customWidth="1"/>
    <col min="5" max="5" width="17.453125" style="2" bestFit="1" customWidth="1"/>
    <col min="6" max="6" width="82.26953125" style="2" customWidth="1"/>
    <col min="7" max="7" width="81.453125" style="2" customWidth="1"/>
    <col min="8" max="8" width="85.26953125" style="34" customWidth="1"/>
  </cols>
  <sheetData>
    <row r="2" spans="2:12" ht="16" customHeight="1" x14ac:dyDescent="0.35">
      <c r="F2" s="45"/>
      <c r="G2" s="94"/>
      <c r="H2" s="94"/>
      <c r="I2" s="94"/>
    </row>
    <row r="3" spans="2:12" ht="22" customHeight="1" x14ac:dyDescent="0.35">
      <c r="B3" s="97" t="s">
        <v>513</v>
      </c>
      <c r="C3" s="97"/>
      <c r="D3" s="97"/>
      <c r="E3" s="97"/>
      <c r="F3" s="97"/>
      <c r="G3" s="97"/>
      <c r="H3" s="97"/>
      <c r="K3" s="94"/>
      <c r="L3" s="94"/>
    </row>
    <row r="4" spans="2:12" x14ac:dyDescent="0.35">
      <c r="E4" s="3"/>
    </row>
    <row r="5" spans="2:12" ht="29.5" customHeight="1" x14ac:dyDescent="0.35">
      <c r="D5" s="3"/>
      <c r="E5" s="4"/>
    </row>
    <row r="6" spans="2:12" ht="35" customHeight="1" x14ac:dyDescent="0.35">
      <c r="B6" s="100" t="s">
        <v>440</v>
      </c>
      <c r="C6" s="101"/>
      <c r="D6" s="102" t="s">
        <v>248</v>
      </c>
      <c r="E6" s="104" t="s">
        <v>249</v>
      </c>
      <c r="F6" s="95" t="s">
        <v>250</v>
      </c>
      <c r="G6" s="98" t="s">
        <v>251</v>
      </c>
      <c r="H6" s="99"/>
    </row>
    <row r="7" spans="2:12" ht="83" customHeight="1" x14ac:dyDescent="0.35">
      <c r="B7" s="5" t="s">
        <v>0</v>
      </c>
      <c r="C7" s="5" t="s">
        <v>1</v>
      </c>
      <c r="D7" s="103"/>
      <c r="E7" s="105"/>
      <c r="F7" s="96"/>
      <c r="G7" s="33" t="s">
        <v>252</v>
      </c>
      <c r="H7" s="33" t="s">
        <v>253</v>
      </c>
    </row>
    <row r="8" spans="2:12" ht="60" x14ac:dyDescent="0.35">
      <c r="B8" s="30" t="s">
        <v>2</v>
      </c>
      <c r="C8" s="31" t="s">
        <v>3</v>
      </c>
      <c r="D8" s="32">
        <f>D9+D32+D63+D190+D192+D196</f>
        <v>4364200</v>
      </c>
      <c r="E8" s="32">
        <f>E9+E32+E63+E190+E192+E196</f>
        <v>4363000</v>
      </c>
      <c r="F8" s="55"/>
      <c r="G8" s="55"/>
      <c r="H8" s="56"/>
    </row>
    <row r="9" spans="2:12" ht="60" customHeight="1" x14ac:dyDescent="0.35">
      <c r="B9" s="30" t="s">
        <v>4</v>
      </c>
      <c r="C9" s="31" t="s">
        <v>5</v>
      </c>
      <c r="D9" s="32">
        <f>D10+D15+D19+D21+D24+D26+D28+D30</f>
        <v>61438</v>
      </c>
      <c r="E9" s="32">
        <f>E10+E15+E19+E21+E24+E26+E28+E30</f>
        <v>60238</v>
      </c>
      <c r="F9" s="89" t="s">
        <v>512</v>
      </c>
      <c r="G9" s="89" t="s">
        <v>259</v>
      </c>
      <c r="H9" s="89" t="s">
        <v>260</v>
      </c>
    </row>
    <row r="10" spans="2:12" ht="62" customHeight="1" x14ac:dyDescent="0.35">
      <c r="B10" s="6" t="s">
        <v>6</v>
      </c>
      <c r="C10" s="7" t="s">
        <v>7</v>
      </c>
      <c r="D10" s="8">
        <f>SUM(D11:D14)</f>
        <v>11015</v>
      </c>
      <c r="E10" s="8">
        <f>SUM(E11:E14)</f>
        <v>11015</v>
      </c>
      <c r="F10" s="91"/>
      <c r="G10" s="91"/>
      <c r="H10" s="91" t="s">
        <v>256</v>
      </c>
    </row>
    <row r="11" spans="2:12" ht="48.5" customHeight="1" x14ac:dyDescent="0.35">
      <c r="B11" s="10"/>
      <c r="C11" s="11" t="s">
        <v>8</v>
      </c>
      <c r="D11" s="12">
        <v>5015</v>
      </c>
      <c r="E11" s="12">
        <v>5015</v>
      </c>
      <c r="F11" s="91"/>
      <c r="G11" s="91"/>
      <c r="H11" s="91"/>
    </row>
    <row r="12" spans="2:12" ht="48.5" customHeight="1" x14ac:dyDescent="0.35">
      <c r="B12" s="10"/>
      <c r="C12" s="11" t="s">
        <v>9</v>
      </c>
      <c r="D12" s="12">
        <v>2000</v>
      </c>
      <c r="E12" s="12">
        <v>2000</v>
      </c>
      <c r="F12" s="91"/>
      <c r="G12" s="91"/>
      <c r="H12" s="91"/>
    </row>
    <row r="13" spans="2:12" ht="48.5" customHeight="1" x14ac:dyDescent="0.35">
      <c r="B13" s="10"/>
      <c r="C13" s="11" t="s">
        <v>10</v>
      </c>
      <c r="D13" s="12">
        <v>2000</v>
      </c>
      <c r="E13" s="12">
        <v>2000</v>
      </c>
      <c r="F13" s="91"/>
      <c r="G13" s="91"/>
      <c r="H13" s="91"/>
    </row>
    <row r="14" spans="2:12" ht="48.5" customHeight="1" x14ac:dyDescent="0.35">
      <c r="B14" s="10"/>
      <c r="C14" s="11" t="s">
        <v>11</v>
      </c>
      <c r="D14" s="12">
        <v>2000</v>
      </c>
      <c r="E14" s="12">
        <v>2000</v>
      </c>
      <c r="F14" s="91"/>
      <c r="G14" s="91"/>
      <c r="H14" s="91"/>
    </row>
    <row r="15" spans="2:12" ht="31" customHeight="1" x14ac:dyDescent="0.35">
      <c r="B15" s="6" t="s">
        <v>12</v>
      </c>
      <c r="C15" s="7" t="s">
        <v>13</v>
      </c>
      <c r="D15" s="8">
        <f>D16+D17+D18</f>
        <v>4575</v>
      </c>
      <c r="E15" s="8">
        <f>E16+E17+E18</f>
        <v>4575</v>
      </c>
      <c r="F15" s="91"/>
      <c r="G15" s="91"/>
      <c r="H15" s="91" t="s">
        <v>254</v>
      </c>
    </row>
    <row r="16" spans="2:12" ht="26.5" customHeight="1" x14ac:dyDescent="0.35">
      <c r="B16" s="10"/>
      <c r="C16" s="11" t="s">
        <v>14</v>
      </c>
      <c r="D16" s="14">
        <v>4325</v>
      </c>
      <c r="E16" s="14">
        <v>4325</v>
      </c>
      <c r="F16" s="91"/>
      <c r="G16" s="91"/>
      <c r="H16" s="91"/>
    </row>
    <row r="17" spans="2:8" ht="15.5" x14ac:dyDescent="0.35">
      <c r="B17" s="10"/>
      <c r="C17" s="11" t="s">
        <v>15</v>
      </c>
      <c r="D17" s="12">
        <v>100</v>
      </c>
      <c r="E17" s="12">
        <v>100</v>
      </c>
      <c r="F17" s="91"/>
      <c r="G17" s="91"/>
      <c r="H17" s="91"/>
    </row>
    <row r="18" spans="2:8" ht="37.5" customHeight="1" x14ac:dyDescent="0.35">
      <c r="B18" s="10"/>
      <c r="C18" s="11" t="s">
        <v>16</v>
      </c>
      <c r="D18" s="12">
        <v>150</v>
      </c>
      <c r="E18" s="12">
        <v>150</v>
      </c>
      <c r="F18" s="91"/>
      <c r="G18" s="91"/>
      <c r="H18" s="91"/>
    </row>
    <row r="19" spans="2:8" ht="46.5" customHeight="1" x14ac:dyDescent="0.35">
      <c r="B19" s="6" t="s">
        <v>17</v>
      </c>
      <c r="C19" s="7" t="s">
        <v>18</v>
      </c>
      <c r="D19" s="8">
        <f>SUM(D20)</f>
        <v>12045</v>
      </c>
      <c r="E19" s="8">
        <f>SUM(E20)</f>
        <v>11300</v>
      </c>
      <c r="F19" s="91"/>
      <c r="G19" s="91"/>
      <c r="H19" s="91"/>
    </row>
    <row r="20" spans="2:8" ht="35.5" customHeight="1" x14ac:dyDescent="0.35">
      <c r="B20" s="10"/>
      <c r="C20" s="11" t="s">
        <v>19</v>
      </c>
      <c r="D20" s="14">
        <f>11300+745</f>
        <v>12045</v>
      </c>
      <c r="E20" s="14">
        <v>11300</v>
      </c>
      <c r="F20" s="91"/>
      <c r="G20" s="91"/>
      <c r="H20" s="91"/>
    </row>
    <row r="21" spans="2:8" ht="31" customHeight="1" x14ac:dyDescent="0.35">
      <c r="B21" s="6" t="s">
        <v>20</v>
      </c>
      <c r="C21" s="7" t="s">
        <v>21</v>
      </c>
      <c r="D21" s="8">
        <f>SUM(D22:D23)</f>
        <v>21617</v>
      </c>
      <c r="E21" s="8">
        <f>SUM(E22:E23)</f>
        <v>21577</v>
      </c>
      <c r="F21" s="91"/>
      <c r="G21" s="91"/>
      <c r="H21" s="91"/>
    </row>
    <row r="22" spans="2:8" ht="201.5" customHeight="1" x14ac:dyDescent="0.35">
      <c r="B22" s="10"/>
      <c r="C22" s="11" t="s">
        <v>22</v>
      </c>
      <c r="D22" s="12">
        <f>11577+40</f>
        <v>11617</v>
      </c>
      <c r="E22" s="12">
        <v>11577</v>
      </c>
      <c r="F22" s="91"/>
      <c r="G22" s="91" t="s">
        <v>257</v>
      </c>
      <c r="H22" s="91" t="s">
        <v>257</v>
      </c>
    </row>
    <row r="23" spans="2:8" ht="58" x14ac:dyDescent="0.35">
      <c r="B23" s="10"/>
      <c r="C23" s="11" t="s">
        <v>23</v>
      </c>
      <c r="D23" s="12">
        <v>10000</v>
      </c>
      <c r="E23" s="12">
        <v>10000</v>
      </c>
      <c r="F23" s="91"/>
      <c r="G23" s="91"/>
      <c r="H23" s="91"/>
    </row>
    <row r="24" spans="2:8" ht="46.5" customHeight="1" x14ac:dyDescent="0.35">
      <c r="B24" s="6" t="s">
        <v>24</v>
      </c>
      <c r="C24" s="7" t="s">
        <v>25</v>
      </c>
      <c r="D24" s="8">
        <f>SUM(D25)</f>
        <v>1115</v>
      </c>
      <c r="E24" s="8">
        <f>SUM(E25)</f>
        <v>1100</v>
      </c>
      <c r="F24" s="91"/>
      <c r="G24" s="91" t="s">
        <v>258</v>
      </c>
      <c r="H24" s="91" t="s">
        <v>258</v>
      </c>
    </row>
    <row r="25" spans="2:8" ht="29" x14ac:dyDescent="0.35">
      <c r="B25" s="10"/>
      <c r="C25" s="11" t="s">
        <v>26</v>
      </c>
      <c r="D25" s="12">
        <f>1100+15</f>
        <v>1115</v>
      </c>
      <c r="E25" s="12">
        <v>1100</v>
      </c>
      <c r="F25" s="91"/>
      <c r="G25" s="91"/>
      <c r="H25" s="91"/>
    </row>
    <row r="26" spans="2:8" ht="31" x14ac:dyDescent="0.35">
      <c r="B26" s="6" t="s">
        <v>27</v>
      </c>
      <c r="C26" s="7" t="s">
        <v>28</v>
      </c>
      <c r="D26" s="8">
        <f>SUM(D27)</f>
        <v>5753</v>
      </c>
      <c r="E26" s="8">
        <f>SUM(E27)</f>
        <v>5353</v>
      </c>
      <c r="F26" s="91"/>
      <c r="G26" s="91" t="s">
        <v>255</v>
      </c>
      <c r="H26" s="91" t="s">
        <v>255</v>
      </c>
    </row>
    <row r="27" spans="2:8" ht="15.5" x14ac:dyDescent="0.35">
      <c r="B27" s="10"/>
      <c r="C27" s="11" t="s">
        <v>29</v>
      </c>
      <c r="D27" s="12">
        <f>5353+400</f>
        <v>5753</v>
      </c>
      <c r="E27" s="12">
        <v>5353</v>
      </c>
      <c r="F27" s="91"/>
      <c r="G27" s="91"/>
      <c r="H27" s="91"/>
    </row>
    <row r="28" spans="2:8" ht="31" x14ac:dyDescent="0.35">
      <c r="B28" s="6" t="s">
        <v>30</v>
      </c>
      <c r="C28" s="7" t="s">
        <v>31</v>
      </c>
      <c r="D28" s="8">
        <f>SUM(D29:D29)</f>
        <v>4215</v>
      </c>
      <c r="E28" s="8">
        <f>SUM(E29:E29)</f>
        <v>4215</v>
      </c>
      <c r="F28" s="91"/>
      <c r="G28" s="91"/>
      <c r="H28" s="91"/>
    </row>
    <row r="29" spans="2:8" ht="87" x14ac:dyDescent="0.35">
      <c r="B29" s="10"/>
      <c r="C29" s="11" t="s">
        <v>32</v>
      </c>
      <c r="D29" s="12">
        <v>4215</v>
      </c>
      <c r="E29" s="12">
        <v>4215</v>
      </c>
      <c r="F29" s="91"/>
      <c r="G29" s="91"/>
      <c r="H29" s="91"/>
    </row>
    <row r="30" spans="2:8" ht="17" customHeight="1" x14ac:dyDescent="0.35">
      <c r="B30" s="6" t="s">
        <v>33</v>
      </c>
      <c r="C30" s="7" t="s">
        <v>34</v>
      </c>
      <c r="D30" s="8">
        <f>SUM(D31:D31)</f>
        <v>1103</v>
      </c>
      <c r="E30" s="8">
        <f>SUM(E31:E31)</f>
        <v>1103</v>
      </c>
      <c r="F30" s="91"/>
      <c r="G30" s="91"/>
      <c r="H30" s="91"/>
    </row>
    <row r="31" spans="2:8" ht="33" customHeight="1" x14ac:dyDescent="0.35">
      <c r="B31" s="10"/>
      <c r="C31" s="11" t="s">
        <v>35</v>
      </c>
      <c r="D31" s="12">
        <v>1103</v>
      </c>
      <c r="E31" s="12">
        <v>1103</v>
      </c>
      <c r="F31" s="90"/>
      <c r="G31" s="90"/>
      <c r="H31" s="90"/>
    </row>
    <row r="32" spans="2:8" ht="279.5" customHeight="1" x14ac:dyDescent="0.35">
      <c r="B32" s="30" t="s">
        <v>36</v>
      </c>
      <c r="C32" s="31" t="s">
        <v>37</v>
      </c>
      <c r="D32" s="32">
        <f>D33+D36+D46+D61+D62</f>
        <v>3126000</v>
      </c>
      <c r="E32" s="32">
        <f>E33+E36+E46+E61+E62</f>
        <v>3126000</v>
      </c>
      <c r="F32" s="56" t="s">
        <v>262</v>
      </c>
      <c r="G32" s="56" t="s">
        <v>266</v>
      </c>
      <c r="H32" s="56" t="s">
        <v>267</v>
      </c>
    </row>
    <row r="33" spans="2:8" ht="28.5" customHeight="1" x14ac:dyDescent="0.35">
      <c r="B33" s="6" t="s">
        <v>38</v>
      </c>
      <c r="C33" s="15" t="s">
        <v>39</v>
      </c>
      <c r="D33" s="8">
        <f>SUM(D34:D35)</f>
        <v>2230000</v>
      </c>
      <c r="E33" s="8">
        <f>SUM(E34:E35)</f>
        <v>2230000</v>
      </c>
      <c r="F33" s="89" t="s">
        <v>263</v>
      </c>
      <c r="G33" s="89" t="s">
        <v>268</v>
      </c>
      <c r="H33" s="89" t="s">
        <v>269</v>
      </c>
    </row>
    <row r="34" spans="2:8" ht="139" customHeight="1" x14ac:dyDescent="0.35">
      <c r="B34" s="10"/>
      <c r="C34" s="11" t="s">
        <v>40</v>
      </c>
      <c r="D34" s="12">
        <v>2110000</v>
      </c>
      <c r="E34" s="12">
        <v>2110000</v>
      </c>
      <c r="F34" s="91"/>
      <c r="G34" s="90"/>
      <c r="H34" s="90"/>
    </row>
    <row r="35" spans="2:8" ht="58" x14ac:dyDescent="0.35">
      <c r="B35" s="10"/>
      <c r="C35" s="11" t="s">
        <v>41</v>
      </c>
      <c r="D35" s="12">
        <v>120000</v>
      </c>
      <c r="E35" s="12">
        <v>120000</v>
      </c>
      <c r="F35" s="90"/>
      <c r="G35" s="35" t="s">
        <v>271</v>
      </c>
      <c r="H35" s="35" t="s">
        <v>270</v>
      </c>
    </row>
    <row r="36" spans="2:8" ht="32" x14ac:dyDescent="0.35">
      <c r="B36" s="6" t="s">
        <v>42</v>
      </c>
      <c r="C36" s="15" t="s">
        <v>43</v>
      </c>
      <c r="D36" s="8">
        <f>D37+D38+D39+D40+D41+D42+D43+D44+D45</f>
        <v>793000</v>
      </c>
      <c r="E36" s="8">
        <f>E37+E38+E39+E40+E41+E42+E43+E44+E45</f>
        <v>793000</v>
      </c>
      <c r="F36" s="89" t="s">
        <v>264</v>
      </c>
      <c r="G36" s="57"/>
      <c r="H36" s="57"/>
    </row>
    <row r="37" spans="2:8" ht="96.5" customHeight="1" x14ac:dyDescent="0.35">
      <c r="B37" s="10"/>
      <c r="C37" s="11" t="s">
        <v>44</v>
      </c>
      <c r="D37" s="12">
        <v>350760</v>
      </c>
      <c r="E37" s="12">
        <v>350760</v>
      </c>
      <c r="F37" s="91"/>
      <c r="G37" s="58" t="s">
        <v>272</v>
      </c>
      <c r="H37" s="58" t="s">
        <v>273</v>
      </c>
    </row>
    <row r="38" spans="2:8" ht="96.5" customHeight="1" x14ac:dyDescent="0.35">
      <c r="B38" s="10"/>
      <c r="C38" s="11" t="s">
        <v>45</v>
      </c>
      <c r="D38" s="12">
        <v>272150</v>
      </c>
      <c r="E38" s="12">
        <v>272150</v>
      </c>
      <c r="F38" s="91"/>
      <c r="G38" s="58" t="s">
        <v>274</v>
      </c>
      <c r="H38" s="58" t="s">
        <v>277</v>
      </c>
    </row>
    <row r="39" spans="2:8" ht="96.5" customHeight="1" x14ac:dyDescent="0.35">
      <c r="B39" s="10"/>
      <c r="C39" s="11" t="s">
        <v>46</v>
      </c>
      <c r="D39" s="12">
        <v>126000</v>
      </c>
      <c r="E39" s="12">
        <v>126000</v>
      </c>
      <c r="F39" s="91"/>
      <c r="G39" s="58" t="s">
        <v>275</v>
      </c>
      <c r="H39" s="58" t="s">
        <v>277</v>
      </c>
    </row>
    <row r="40" spans="2:8" ht="75.5" customHeight="1" x14ac:dyDescent="0.35">
      <c r="B40" s="10"/>
      <c r="C40" s="11" t="s">
        <v>47</v>
      </c>
      <c r="D40" s="12">
        <v>550</v>
      </c>
      <c r="E40" s="12">
        <v>550</v>
      </c>
      <c r="F40" s="91"/>
      <c r="G40" s="89" t="s">
        <v>276</v>
      </c>
      <c r="H40" s="89" t="s">
        <v>278</v>
      </c>
    </row>
    <row r="41" spans="2:8" ht="40.5" customHeight="1" x14ac:dyDescent="0.35">
      <c r="B41" s="10"/>
      <c r="C41" s="11" t="s">
        <v>48</v>
      </c>
      <c r="D41" s="12">
        <v>22000</v>
      </c>
      <c r="E41" s="12">
        <v>22000</v>
      </c>
      <c r="F41" s="91"/>
      <c r="G41" s="91"/>
      <c r="H41" s="91"/>
    </row>
    <row r="42" spans="2:8" ht="40.5" customHeight="1" x14ac:dyDescent="0.35">
      <c r="B42" s="10"/>
      <c r="C42" s="11" t="s">
        <v>49</v>
      </c>
      <c r="D42" s="12">
        <v>15000</v>
      </c>
      <c r="E42" s="12">
        <v>15000</v>
      </c>
      <c r="F42" s="91"/>
      <c r="G42" s="91"/>
      <c r="H42" s="91"/>
    </row>
    <row r="43" spans="2:8" ht="40.5" customHeight="1" x14ac:dyDescent="0.35">
      <c r="B43" s="10"/>
      <c r="C43" s="11" t="s">
        <v>50</v>
      </c>
      <c r="D43" s="12">
        <v>1300</v>
      </c>
      <c r="E43" s="12">
        <v>1300</v>
      </c>
      <c r="F43" s="91"/>
      <c r="G43" s="91"/>
      <c r="H43" s="91"/>
    </row>
    <row r="44" spans="2:8" ht="40.5" customHeight="1" x14ac:dyDescent="0.35">
      <c r="B44" s="10"/>
      <c r="C44" s="11" t="s">
        <v>51</v>
      </c>
      <c r="D44" s="12">
        <v>4900</v>
      </c>
      <c r="E44" s="12">
        <v>4900</v>
      </c>
      <c r="F44" s="91"/>
      <c r="G44" s="91"/>
      <c r="H44" s="91"/>
    </row>
    <row r="45" spans="2:8" ht="40.5" customHeight="1" x14ac:dyDescent="0.35">
      <c r="B45" s="10"/>
      <c r="C45" s="11" t="s">
        <v>52</v>
      </c>
      <c r="D45" s="12">
        <v>340</v>
      </c>
      <c r="E45" s="12">
        <v>340</v>
      </c>
      <c r="F45" s="90"/>
      <c r="G45" s="90"/>
      <c r="H45" s="90"/>
    </row>
    <row r="46" spans="2:8" ht="146" customHeight="1" x14ac:dyDescent="0.35">
      <c r="B46" s="6" t="s">
        <v>53</v>
      </c>
      <c r="C46" s="15" t="s">
        <v>54</v>
      </c>
      <c r="D46" s="8">
        <f>SUM(D47:D60)</f>
        <v>37400</v>
      </c>
      <c r="E46" s="8">
        <f>SUM(E47:E60)</f>
        <v>37400</v>
      </c>
      <c r="F46" s="59" t="s">
        <v>309</v>
      </c>
      <c r="G46" s="57" t="s">
        <v>280</v>
      </c>
      <c r="H46" s="57" t="s">
        <v>279</v>
      </c>
    </row>
    <row r="47" spans="2:8" ht="101.5" x14ac:dyDescent="0.35">
      <c r="B47" s="10"/>
      <c r="C47" s="11" t="s">
        <v>55</v>
      </c>
      <c r="D47" s="17">
        <v>1800</v>
      </c>
      <c r="E47" s="17">
        <v>1800</v>
      </c>
      <c r="F47" s="59" t="s">
        <v>310</v>
      </c>
      <c r="G47" s="59" t="s">
        <v>282</v>
      </c>
      <c r="H47" s="58" t="s">
        <v>281</v>
      </c>
    </row>
    <row r="48" spans="2:8" ht="64" customHeight="1" x14ac:dyDescent="0.35">
      <c r="B48" s="10"/>
      <c r="C48" s="11" t="s">
        <v>56</v>
      </c>
      <c r="D48" s="17">
        <v>2800</v>
      </c>
      <c r="E48" s="17">
        <v>2800</v>
      </c>
      <c r="F48" s="59" t="s">
        <v>311</v>
      </c>
      <c r="G48" s="59" t="s">
        <v>284</v>
      </c>
      <c r="H48" s="58" t="s">
        <v>283</v>
      </c>
    </row>
    <row r="49" spans="2:8" ht="49" customHeight="1" x14ac:dyDescent="0.35">
      <c r="B49" s="10"/>
      <c r="C49" s="11" t="s">
        <v>57</v>
      </c>
      <c r="D49" s="17">
        <v>3600</v>
      </c>
      <c r="E49" s="17">
        <v>3600</v>
      </c>
      <c r="F49" s="59" t="s">
        <v>312</v>
      </c>
      <c r="G49" s="59" t="s">
        <v>286</v>
      </c>
      <c r="H49" s="59" t="s">
        <v>285</v>
      </c>
    </row>
    <row r="50" spans="2:8" ht="57.5" customHeight="1" x14ac:dyDescent="0.35">
      <c r="B50" s="10"/>
      <c r="C50" s="11" t="s">
        <v>58</v>
      </c>
      <c r="D50" s="17">
        <v>38</v>
      </c>
      <c r="E50" s="17">
        <v>38</v>
      </c>
      <c r="F50" s="59" t="s">
        <v>313</v>
      </c>
      <c r="G50" s="59" t="s">
        <v>288</v>
      </c>
      <c r="H50" s="59" t="s">
        <v>287</v>
      </c>
    </row>
    <row r="51" spans="2:8" ht="36" customHeight="1" x14ac:dyDescent="0.35">
      <c r="B51" s="10"/>
      <c r="C51" s="11" t="s">
        <v>59</v>
      </c>
      <c r="D51" s="17">
        <v>6782</v>
      </c>
      <c r="E51" s="17">
        <v>6782</v>
      </c>
      <c r="F51" s="59" t="s">
        <v>314</v>
      </c>
      <c r="G51" s="59" t="s">
        <v>290</v>
      </c>
      <c r="H51" s="59" t="s">
        <v>289</v>
      </c>
    </row>
    <row r="52" spans="2:8" ht="36" customHeight="1" x14ac:dyDescent="0.35">
      <c r="B52" s="10"/>
      <c r="C52" s="11" t="s">
        <v>60</v>
      </c>
      <c r="D52" s="17">
        <v>5600</v>
      </c>
      <c r="E52" s="17">
        <v>5600</v>
      </c>
      <c r="F52" s="59" t="s">
        <v>315</v>
      </c>
      <c r="G52" s="59" t="s">
        <v>292</v>
      </c>
      <c r="H52" s="59" t="s">
        <v>291</v>
      </c>
    </row>
    <row r="53" spans="2:8" ht="36" customHeight="1" x14ac:dyDescent="0.35">
      <c r="B53" s="10"/>
      <c r="C53" s="11" t="s">
        <v>61</v>
      </c>
      <c r="D53" s="17">
        <v>50</v>
      </c>
      <c r="E53" s="17">
        <v>50</v>
      </c>
      <c r="F53" s="59" t="s">
        <v>316</v>
      </c>
      <c r="G53" s="59" t="s">
        <v>294</v>
      </c>
      <c r="H53" s="59" t="s">
        <v>293</v>
      </c>
    </row>
    <row r="54" spans="2:8" ht="87" x14ac:dyDescent="0.35">
      <c r="B54" s="10"/>
      <c r="C54" s="11" t="s">
        <v>62</v>
      </c>
      <c r="D54" s="17">
        <v>450</v>
      </c>
      <c r="E54" s="17">
        <v>450</v>
      </c>
      <c r="F54" s="59" t="s">
        <v>317</v>
      </c>
      <c r="G54" s="59" t="s">
        <v>296</v>
      </c>
      <c r="H54" s="59" t="s">
        <v>295</v>
      </c>
    </row>
    <row r="55" spans="2:8" ht="36" customHeight="1" x14ac:dyDescent="0.35">
      <c r="B55" s="10"/>
      <c r="C55" s="11" t="s">
        <v>63</v>
      </c>
      <c r="D55" s="17">
        <v>9585</v>
      </c>
      <c r="E55" s="17">
        <v>9585</v>
      </c>
      <c r="F55" s="59" t="s">
        <v>318</v>
      </c>
      <c r="G55" s="59" t="s">
        <v>298</v>
      </c>
      <c r="H55" s="59" t="s">
        <v>297</v>
      </c>
    </row>
    <row r="56" spans="2:8" ht="74" customHeight="1" x14ac:dyDescent="0.35">
      <c r="B56" s="10"/>
      <c r="C56" s="11" t="s">
        <v>64</v>
      </c>
      <c r="D56" s="17">
        <v>2700</v>
      </c>
      <c r="E56" s="17">
        <v>2700</v>
      </c>
      <c r="F56" s="59" t="s">
        <v>319</v>
      </c>
      <c r="G56" s="59" t="s">
        <v>300</v>
      </c>
      <c r="H56" s="59" t="s">
        <v>299</v>
      </c>
    </row>
    <row r="57" spans="2:8" ht="36" customHeight="1" x14ac:dyDescent="0.35">
      <c r="B57" s="10"/>
      <c r="C57" s="11" t="s">
        <v>65</v>
      </c>
      <c r="D57" s="17">
        <v>1200</v>
      </c>
      <c r="E57" s="17">
        <v>1200</v>
      </c>
      <c r="F57" s="59" t="s">
        <v>320</v>
      </c>
      <c r="G57" s="59" t="s">
        <v>302</v>
      </c>
      <c r="H57" s="59" t="s">
        <v>301</v>
      </c>
    </row>
    <row r="58" spans="2:8" ht="52.5" customHeight="1" x14ac:dyDescent="0.35">
      <c r="B58" s="10"/>
      <c r="C58" s="11" t="s">
        <v>66</v>
      </c>
      <c r="D58" s="17">
        <v>2276</v>
      </c>
      <c r="E58" s="17">
        <v>2276</v>
      </c>
      <c r="F58" s="59" t="s">
        <v>321</v>
      </c>
      <c r="G58" s="59" t="s">
        <v>304</v>
      </c>
      <c r="H58" s="59" t="s">
        <v>303</v>
      </c>
    </row>
    <row r="59" spans="2:8" ht="36" customHeight="1" x14ac:dyDescent="0.35">
      <c r="B59" s="10"/>
      <c r="C59" s="11" t="s">
        <v>67</v>
      </c>
      <c r="D59" s="17">
        <v>262</v>
      </c>
      <c r="E59" s="17">
        <v>262</v>
      </c>
      <c r="F59" s="59" t="s">
        <v>322</v>
      </c>
      <c r="G59" s="59" t="s">
        <v>306</v>
      </c>
      <c r="H59" s="59" t="s">
        <v>305</v>
      </c>
    </row>
    <row r="60" spans="2:8" ht="36" customHeight="1" x14ac:dyDescent="0.35">
      <c r="B60" s="10"/>
      <c r="C60" s="11" t="s">
        <v>68</v>
      </c>
      <c r="D60" s="17">
        <v>257</v>
      </c>
      <c r="E60" s="17">
        <v>257</v>
      </c>
      <c r="F60" s="59" t="s">
        <v>323</v>
      </c>
      <c r="G60" s="59" t="s">
        <v>308</v>
      </c>
      <c r="H60" s="59" t="s">
        <v>307</v>
      </c>
    </row>
    <row r="61" spans="2:8" ht="80" x14ac:dyDescent="0.35">
      <c r="B61" s="6" t="s">
        <v>69</v>
      </c>
      <c r="C61" s="15" t="s">
        <v>70</v>
      </c>
      <c r="D61" s="8">
        <v>58300</v>
      </c>
      <c r="E61" s="8">
        <v>58300</v>
      </c>
      <c r="F61" s="58" t="s">
        <v>261</v>
      </c>
      <c r="G61" s="58" t="s">
        <v>324</v>
      </c>
      <c r="H61" s="58" t="s">
        <v>325</v>
      </c>
    </row>
    <row r="62" spans="2:8" ht="160" x14ac:dyDescent="0.35">
      <c r="B62" s="6" t="s">
        <v>71</v>
      </c>
      <c r="C62" s="15" t="s">
        <v>72</v>
      </c>
      <c r="D62" s="8">
        <v>7300</v>
      </c>
      <c r="E62" s="8">
        <v>7300</v>
      </c>
      <c r="F62" s="58" t="s">
        <v>265</v>
      </c>
      <c r="G62" s="58" t="s">
        <v>326</v>
      </c>
      <c r="H62" s="58" t="s">
        <v>327</v>
      </c>
    </row>
    <row r="63" spans="2:8" ht="160" x14ac:dyDescent="0.35">
      <c r="B63" s="37" t="s">
        <v>73</v>
      </c>
      <c r="C63" s="38" t="s">
        <v>74</v>
      </c>
      <c r="D63" s="39">
        <f>D64+D65+D143+D188</f>
        <v>1078627</v>
      </c>
      <c r="E63" s="39">
        <f>E64+E65+E143+E188</f>
        <v>1078627</v>
      </c>
      <c r="F63" s="60" t="s">
        <v>328</v>
      </c>
      <c r="G63" s="60" t="s">
        <v>329</v>
      </c>
      <c r="H63" s="60" t="s">
        <v>330</v>
      </c>
    </row>
    <row r="64" spans="2:8" ht="104.5" customHeight="1" x14ac:dyDescent="0.35">
      <c r="B64" s="6" t="s">
        <v>75</v>
      </c>
      <c r="C64" s="15" t="s">
        <v>76</v>
      </c>
      <c r="D64" s="8">
        <v>757136</v>
      </c>
      <c r="E64" s="8">
        <v>757136</v>
      </c>
      <c r="F64" s="57" t="s">
        <v>331</v>
      </c>
      <c r="G64" s="57" t="s">
        <v>332</v>
      </c>
      <c r="H64" s="57" t="s">
        <v>333</v>
      </c>
    </row>
    <row r="65" spans="2:8" ht="18.5" x14ac:dyDescent="0.35">
      <c r="B65" s="21" t="s">
        <v>77</v>
      </c>
      <c r="C65" s="22" t="s">
        <v>19</v>
      </c>
      <c r="D65" s="23">
        <f>D66+D74+D82+D89+D95+D98+D106+D113+D120+D128+D138</f>
        <v>90387</v>
      </c>
      <c r="E65" s="23">
        <f>E66+E74+E82+E89+E95+E98+E106+E113+E120+E128+E138</f>
        <v>90387</v>
      </c>
      <c r="F65" s="61"/>
      <c r="G65" s="61"/>
      <c r="H65" s="62"/>
    </row>
    <row r="66" spans="2:8" ht="31" customHeight="1" x14ac:dyDescent="0.35">
      <c r="B66" s="6" t="s">
        <v>78</v>
      </c>
      <c r="C66" s="15" t="s">
        <v>79</v>
      </c>
      <c r="D66" s="8">
        <f>SUM(D67:D73)</f>
        <v>2800</v>
      </c>
      <c r="E66" s="8">
        <f>SUM(E67:E73)</f>
        <v>2800</v>
      </c>
      <c r="F66" s="63"/>
      <c r="G66" s="63"/>
      <c r="H66" s="57"/>
    </row>
    <row r="67" spans="2:8" ht="104" customHeight="1" x14ac:dyDescent="0.35">
      <c r="B67" s="10">
        <v>1</v>
      </c>
      <c r="C67" s="11" t="s">
        <v>80</v>
      </c>
      <c r="D67" s="17">
        <v>953</v>
      </c>
      <c r="E67" s="17">
        <v>953</v>
      </c>
      <c r="F67" s="40" t="s">
        <v>334</v>
      </c>
      <c r="G67" s="40" t="s">
        <v>341</v>
      </c>
      <c r="H67" s="40" t="s">
        <v>340</v>
      </c>
    </row>
    <row r="68" spans="2:8" ht="104" customHeight="1" x14ac:dyDescent="0.35">
      <c r="B68" s="10">
        <v>2</v>
      </c>
      <c r="C68" s="11" t="s">
        <v>81</v>
      </c>
      <c r="D68" s="17">
        <v>83</v>
      </c>
      <c r="E68" s="17">
        <v>83</v>
      </c>
      <c r="F68" s="40" t="s">
        <v>335</v>
      </c>
      <c r="G68" s="40" t="s">
        <v>343</v>
      </c>
      <c r="H68" s="58" t="s">
        <v>344</v>
      </c>
    </row>
    <row r="69" spans="2:8" ht="104" customHeight="1" x14ac:dyDescent="0.35">
      <c r="B69" s="10">
        <v>3</v>
      </c>
      <c r="C69" s="11" t="s">
        <v>82</v>
      </c>
      <c r="D69" s="17">
        <v>345</v>
      </c>
      <c r="E69" s="17">
        <v>345</v>
      </c>
      <c r="F69" s="40" t="s">
        <v>336</v>
      </c>
      <c r="G69" s="40" t="s">
        <v>345</v>
      </c>
      <c r="H69" s="36" t="s">
        <v>346</v>
      </c>
    </row>
    <row r="70" spans="2:8" ht="104" customHeight="1" x14ac:dyDescent="0.35">
      <c r="B70" s="10">
        <v>4</v>
      </c>
      <c r="C70" s="11" t="s">
        <v>83</v>
      </c>
      <c r="D70" s="17">
        <v>117</v>
      </c>
      <c r="E70" s="17">
        <v>117</v>
      </c>
      <c r="F70" s="40" t="s">
        <v>337</v>
      </c>
      <c r="G70" s="42" t="s">
        <v>351</v>
      </c>
      <c r="H70" s="36" t="s">
        <v>347</v>
      </c>
    </row>
    <row r="71" spans="2:8" ht="104" customHeight="1" x14ac:dyDescent="0.35">
      <c r="B71" s="10">
        <v>5</v>
      </c>
      <c r="C71" s="11" t="s">
        <v>84</v>
      </c>
      <c r="D71" s="17">
        <v>202</v>
      </c>
      <c r="E71" s="17">
        <v>202</v>
      </c>
      <c r="F71" s="76" t="s">
        <v>339</v>
      </c>
      <c r="G71" s="76" t="s">
        <v>342</v>
      </c>
      <c r="H71" s="76" t="s">
        <v>348</v>
      </c>
    </row>
    <row r="72" spans="2:8" ht="104" customHeight="1" x14ac:dyDescent="0.35">
      <c r="B72" s="10">
        <v>6</v>
      </c>
      <c r="C72" s="11" t="s">
        <v>85</v>
      </c>
      <c r="D72" s="17">
        <v>100</v>
      </c>
      <c r="E72" s="17">
        <v>100</v>
      </c>
      <c r="F72" s="76"/>
      <c r="G72" s="76"/>
      <c r="H72" s="76"/>
    </row>
    <row r="73" spans="2:8" ht="104" customHeight="1" x14ac:dyDescent="0.35">
      <c r="B73" s="10">
        <v>7</v>
      </c>
      <c r="C73" s="11" t="s">
        <v>86</v>
      </c>
      <c r="D73" s="17">
        <v>1000</v>
      </c>
      <c r="E73" s="17">
        <v>1000</v>
      </c>
      <c r="F73" s="40" t="s">
        <v>338</v>
      </c>
      <c r="G73" s="40" t="s">
        <v>349</v>
      </c>
      <c r="H73" s="40" t="s">
        <v>350</v>
      </c>
    </row>
    <row r="74" spans="2:8" ht="16" x14ac:dyDescent="0.35">
      <c r="B74" s="6" t="s">
        <v>87</v>
      </c>
      <c r="C74" s="15" t="s">
        <v>88</v>
      </c>
      <c r="D74" s="8">
        <f>D75+D76+D77+D78+D79+D80+D81</f>
        <v>23000</v>
      </c>
      <c r="E74" s="8">
        <f>E75+E76+E77+E78+E79+E80+E81</f>
        <v>23000</v>
      </c>
      <c r="F74" s="63"/>
      <c r="G74" s="63"/>
      <c r="H74" s="57"/>
    </row>
    <row r="75" spans="2:8" ht="87.5" customHeight="1" x14ac:dyDescent="0.35">
      <c r="B75" s="10"/>
      <c r="C75" s="11" t="s">
        <v>89</v>
      </c>
      <c r="D75" s="17">
        <v>17798</v>
      </c>
      <c r="E75" s="17">
        <v>17798</v>
      </c>
      <c r="F75" s="82" t="s">
        <v>353</v>
      </c>
      <c r="G75" s="42" t="s">
        <v>355</v>
      </c>
      <c r="H75" s="40" t="s">
        <v>354</v>
      </c>
    </row>
    <row r="76" spans="2:8" ht="35.5" customHeight="1" x14ac:dyDescent="0.35">
      <c r="B76" s="10"/>
      <c r="C76" s="11" t="s">
        <v>90</v>
      </c>
      <c r="D76" s="17">
        <v>200</v>
      </c>
      <c r="E76" s="17">
        <v>200</v>
      </c>
      <c r="F76" s="76"/>
      <c r="G76" s="42" t="s">
        <v>356</v>
      </c>
      <c r="H76" s="42" t="s">
        <v>360</v>
      </c>
    </row>
    <row r="77" spans="2:8" ht="35.5" customHeight="1" x14ac:dyDescent="0.35">
      <c r="B77" s="10"/>
      <c r="C77" s="11" t="s">
        <v>91</v>
      </c>
      <c r="D77" s="17">
        <v>2600</v>
      </c>
      <c r="E77" s="17">
        <v>2600</v>
      </c>
      <c r="F77" s="76"/>
      <c r="G77" s="42" t="s">
        <v>357</v>
      </c>
      <c r="H77" s="42" t="s">
        <v>361</v>
      </c>
    </row>
    <row r="78" spans="2:8" ht="35.5" customHeight="1" x14ac:dyDescent="0.35">
      <c r="B78" s="10"/>
      <c r="C78" s="11" t="s">
        <v>92</v>
      </c>
      <c r="D78" s="17">
        <v>2000</v>
      </c>
      <c r="E78" s="17">
        <v>2000</v>
      </c>
      <c r="F78" s="76"/>
      <c r="G78" s="42" t="s">
        <v>358</v>
      </c>
      <c r="H78" s="41" t="s">
        <v>362</v>
      </c>
    </row>
    <row r="79" spans="2:8" ht="70.5" customHeight="1" x14ac:dyDescent="0.35">
      <c r="B79" s="10"/>
      <c r="C79" s="11" t="s">
        <v>93</v>
      </c>
      <c r="D79" s="17">
        <v>50</v>
      </c>
      <c r="E79" s="17">
        <v>50</v>
      </c>
      <c r="F79" s="76"/>
      <c r="G79" s="85" t="s">
        <v>359</v>
      </c>
      <c r="H79" s="85" t="s">
        <v>360</v>
      </c>
    </row>
    <row r="80" spans="2:8" ht="35.5" customHeight="1" x14ac:dyDescent="0.35">
      <c r="B80" s="10"/>
      <c r="C80" s="11" t="s">
        <v>94</v>
      </c>
      <c r="D80" s="17">
        <v>100</v>
      </c>
      <c r="E80" s="17">
        <v>100</v>
      </c>
      <c r="F80" s="79"/>
      <c r="G80" s="85"/>
      <c r="H80" s="85"/>
    </row>
    <row r="81" spans="2:8" ht="57" customHeight="1" x14ac:dyDescent="0.35">
      <c r="B81" s="10"/>
      <c r="C81" s="11" t="s">
        <v>95</v>
      </c>
      <c r="D81" s="17">
        <v>252</v>
      </c>
      <c r="E81" s="17">
        <v>252</v>
      </c>
      <c r="F81" s="40" t="s">
        <v>352</v>
      </c>
      <c r="G81" s="86"/>
      <c r="H81" s="86"/>
    </row>
    <row r="82" spans="2:8" ht="35" customHeight="1" x14ac:dyDescent="0.35">
      <c r="B82" s="6" t="s">
        <v>96</v>
      </c>
      <c r="C82" s="15" t="s">
        <v>97</v>
      </c>
      <c r="D82" s="8">
        <f>SUM(D83:D88)</f>
        <v>1700</v>
      </c>
      <c r="E82" s="8">
        <f>SUM(E83:E88)</f>
        <v>1700</v>
      </c>
      <c r="F82" s="63"/>
      <c r="G82" s="63"/>
      <c r="H82" s="57"/>
    </row>
    <row r="83" spans="2:8" ht="92" customHeight="1" x14ac:dyDescent="0.35">
      <c r="B83" s="10"/>
      <c r="C83" s="11" t="s">
        <v>98</v>
      </c>
      <c r="D83" s="17">
        <v>577.5</v>
      </c>
      <c r="E83" s="17">
        <v>577.5</v>
      </c>
      <c r="F83" s="40" t="s">
        <v>363</v>
      </c>
      <c r="G83" s="111" t="s">
        <v>372</v>
      </c>
      <c r="H83" s="89" t="s">
        <v>373</v>
      </c>
    </row>
    <row r="84" spans="2:8" ht="243.5" customHeight="1" x14ac:dyDescent="0.35">
      <c r="B84" s="10"/>
      <c r="C84" s="11" t="s">
        <v>99</v>
      </c>
      <c r="D84" s="17">
        <v>971.5</v>
      </c>
      <c r="E84" s="17">
        <v>971.5</v>
      </c>
      <c r="F84" s="40" t="s">
        <v>364</v>
      </c>
      <c r="G84" s="109"/>
      <c r="H84" s="91"/>
    </row>
    <row r="85" spans="2:8" ht="85" customHeight="1" x14ac:dyDescent="0.35">
      <c r="B85" s="10"/>
      <c r="C85" s="11" t="s">
        <v>100</v>
      </c>
      <c r="D85" s="17">
        <v>22</v>
      </c>
      <c r="E85" s="17">
        <v>22</v>
      </c>
      <c r="F85" s="40" t="s">
        <v>365</v>
      </c>
      <c r="G85" s="40" t="s">
        <v>369</v>
      </c>
      <c r="H85" s="90"/>
    </row>
    <row r="86" spans="2:8" ht="90" customHeight="1" x14ac:dyDescent="0.35">
      <c r="B86" s="10"/>
      <c r="C86" s="11" t="s">
        <v>101</v>
      </c>
      <c r="D86" s="17">
        <v>15</v>
      </c>
      <c r="E86" s="17">
        <v>15</v>
      </c>
      <c r="F86" s="40" t="s">
        <v>366</v>
      </c>
      <c r="G86" s="109" t="s">
        <v>370</v>
      </c>
      <c r="H86" s="11" t="s">
        <v>374</v>
      </c>
    </row>
    <row r="87" spans="2:8" ht="58.5" customHeight="1" x14ac:dyDescent="0.35">
      <c r="B87" s="10"/>
      <c r="C87" s="11" t="s">
        <v>102</v>
      </c>
      <c r="D87" s="17">
        <v>28</v>
      </c>
      <c r="E87" s="17">
        <v>28</v>
      </c>
      <c r="F87" s="40" t="s">
        <v>367</v>
      </c>
      <c r="G87" s="110"/>
      <c r="H87" s="73" t="s">
        <v>375</v>
      </c>
    </row>
    <row r="88" spans="2:8" ht="72" customHeight="1" x14ac:dyDescent="0.35">
      <c r="B88" s="10"/>
      <c r="C88" s="11" t="s">
        <v>103</v>
      </c>
      <c r="D88" s="17">
        <v>86</v>
      </c>
      <c r="E88" s="17">
        <v>86</v>
      </c>
      <c r="F88" s="40" t="s">
        <v>368</v>
      </c>
      <c r="G88" s="40" t="s">
        <v>371</v>
      </c>
      <c r="H88" s="75"/>
    </row>
    <row r="89" spans="2:8" ht="32.5" customHeight="1" x14ac:dyDescent="0.35">
      <c r="B89" s="6" t="s">
        <v>104</v>
      </c>
      <c r="C89" s="15" t="s">
        <v>105</v>
      </c>
      <c r="D89" s="8">
        <f>SUM(D90:D94)</f>
        <v>3890</v>
      </c>
      <c r="E89" s="8">
        <f>SUM(E90:E94)</f>
        <v>3890</v>
      </c>
      <c r="F89" s="63"/>
      <c r="G89" s="63"/>
      <c r="H89" s="57"/>
    </row>
    <row r="90" spans="2:8" ht="124" customHeight="1" x14ac:dyDescent="0.35">
      <c r="B90" s="10"/>
      <c r="C90" s="24" t="s">
        <v>106</v>
      </c>
      <c r="D90" s="25">
        <v>1384</v>
      </c>
      <c r="E90" s="25">
        <v>1384</v>
      </c>
      <c r="F90" s="82" t="s">
        <v>514</v>
      </c>
      <c r="G90" s="24" t="s">
        <v>379</v>
      </c>
      <c r="H90" s="92" t="s">
        <v>376</v>
      </c>
    </row>
    <row r="91" spans="2:8" ht="63" customHeight="1" x14ac:dyDescent="0.35">
      <c r="B91" s="10"/>
      <c r="C91" s="24" t="s">
        <v>107</v>
      </c>
      <c r="D91" s="25">
        <v>2090</v>
      </c>
      <c r="E91" s="25">
        <v>2090</v>
      </c>
      <c r="F91" s="76"/>
      <c r="G91" s="87" t="s">
        <v>381</v>
      </c>
      <c r="H91" s="93"/>
    </row>
    <row r="92" spans="2:8" ht="63" customHeight="1" x14ac:dyDescent="0.35">
      <c r="B92" s="10"/>
      <c r="C92" s="11" t="s">
        <v>108</v>
      </c>
      <c r="D92" s="17">
        <v>128</v>
      </c>
      <c r="E92" s="17">
        <v>128</v>
      </c>
      <c r="F92" s="76"/>
      <c r="G92" s="88"/>
      <c r="H92" s="24" t="s">
        <v>378</v>
      </c>
    </row>
    <row r="93" spans="2:8" ht="63" customHeight="1" x14ac:dyDescent="0.35">
      <c r="B93" s="10"/>
      <c r="C93" s="11" t="s">
        <v>109</v>
      </c>
      <c r="D93" s="17">
        <v>200</v>
      </c>
      <c r="E93" s="17">
        <v>200</v>
      </c>
      <c r="F93" s="76"/>
      <c r="G93" s="87" t="s">
        <v>380</v>
      </c>
      <c r="H93" s="87" t="s">
        <v>377</v>
      </c>
    </row>
    <row r="94" spans="2:8" ht="63" customHeight="1" x14ac:dyDescent="0.35">
      <c r="B94" s="10"/>
      <c r="C94" s="11" t="s">
        <v>110</v>
      </c>
      <c r="D94" s="17">
        <v>88</v>
      </c>
      <c r="E94" s="17">
        <v>88</v>
      </c>
      <c r="F94" s="79"/>
      <c r="G94" s="88"/>
      <c r="H94" s="88"/>
    </row>
    <row r="95" spans="2:8" ht="68" customHeight="1" x14ac:dyDescent="0.35">
      <c r="B95" s="6" t="s">
        <v>111</v>
      </c>
      <c r="C95" s="15" t="s">
        <v>112</v>
      </c>
      <c r="D95" s="8">
        <f>D96+D97</f>
        <v>260</v>
      </c>
      <c r="E95" s="8">
        <f>E96+E97</f>
        <v>260</v>
      </c>
      <c r="F95" s="63"/>
      <c r="G95" s="63"/>
      <c r="H95" s="57"/>
    </row>
    <row r="96" spans="2:8" ht="82" customHeight="1" x14ac:dyDescent="0.35">
      <c r="B96" s="16"/>
      <c r="C96" s="11" t="s">
        <v>113</v>
      </c>
      <c r="D96" s="17">
        <v>150</v>
      </c>
      <c r="E96" s="17">
        <v>150</v>
      </c>
      <c r="F96" s="87" t="s">
        <v>382</v>
      </c>
      <c r="G96" s="87" t="s">
        <v>384</v>
      </c>
      <c r="H96" s="89" t="s">
        <v>383</v>
      </c>
    </row>
    <row r="97" spans="2:8" ht="105" customHeight="1" x14ac:dyDescent="0.35">
      <c r="B97" s="16"/>
      <c r="C97" s="11" t="s">
        <v>114</v>
      </c>
      <c r="D97" s="17">
        <v>110</v>
      </c>
      <c r="E97" s="17">
        <v>110</v>
      </c>
      <c r="F97" s="88"/>
      <c r="G97" s="88"/>
      <c r="H97" s="90"/>
    </row>
    <row r="98" spans="2:8" ht="25" customHeight="1" x14ac:dyDescent="0.35">
      <c r="B98" s="6" t="s">
        <v>115</v>
      </c>
      <c r="C98" s="15" t="s">
        <v>116</v>
      </c>
      <c r="D98" s="8">
        <f>SUM(D99:D105)</f>
        <v>16867</v>
      </c>
      <c r="E98" s="8">
        <f>SUM(E99:E105)</f>
        <v>16867</v>
      </c>
      <c r="F98" s="63"/>
      <c r="G98" s="63"/>
      <c r="H98" s="57"/>
    </row>
    <row r="99" spans="2:8" ht="76" customHeight="1" x14ac:dyDescent="0.35">
      <c r="B99" s="10"/>
      <c r="C99" s="11" t="s">
        <v>117</v>
      </c>
      <c r="D99" s="17">
        <v>3120</v>
      </c>
      <c r="E99" s="17">
        <v>3120</v>
      </c>
      <c r="F99" s="89" t="s">
        <v>385</v>
      </c>
      <c r="G99" s="64"/>
      <c r="H99" s="58"/>
    </row>
    <row r="100" spans="2:8" ht="76" customHeight="1" x14ac:dyDescent="0.35">
      <c r="B100" s="10"/>
      <c r="C100" s="11" t="s">
        <v>118</v>
      </c>
      <c r="D100" s="17">
        <v>1870</v>
      </c>
      <c r="E100" s="17">
        <v>1870</v>
      </c>
      <c r="F100" s="91"/>
      <c r="G100" s="11" t="s">
        <v>391</v>
      </c>
      <c r="H100" s="11" t="s">
        <v>392</v>
      </c>
    </row>
    <row r="101" spans="2:8" ht="76" customHeight="1" x14ac:dyDescent="0.35">
      <c r="B101" s="10"/>
      <c r="C101" s="11" t="s">
        <v>119</v>
      </c>
      <c r="D101" s="17">
        <v>9500</v>
      </c>
      <c r="E101" s="17">
        <v>9500</v>
      </c>
      <c r="F101" s="91"/>
      <c r="G101" s="11" t="s">
        <v>389</v>
      </c>
      <c r="H101" s="11" t="s">
        <v>390</v>
      </c>
    </row>
    <row r="102" spans="2:8" ht="76" customHeight="1" x14ac:dyDescent="0.35">
      <c r="B102" s="10"/>
      <c r="C102" s="11" t="s">
        <v>120</v>
      </c>
      <c r="D102" s="17">
        <v>39.200000000000003</v>
      </c>
      <c r="E102" s="17">
        <v>39.200000000000003</v>
      </c>
      <c r="F102" s="91"/>
      <c r="G102" s="73" t="s">
        <v>387</v>
      </c>
      <c r="H102" s="73" t="s">
        <v>388</v>
      </c>
    </row>
    <row r="103" spans="2:8" ht="76" customHeight="1" x14ac:dyDescent="0.35">
      <c r="B103" s="10"/>
      <c r="C103" s="11" t="s">
        <v>121</v>
      </c>
      <c r="D103" s="17">
        <v>37.799999999999997</v>
      </c>
      <c r="E103" s="17">
        <v>37.799999999999997</v>
      </c>
      <c r="F103" s="91"/>
      <c r="G103" s="74"/>
      <c r="H103" s="74"/>
    </row>
    <row r="104" spans="2:8" ht="76" customHeight="1" x14ac:dyDescent="0.35">
      <c r="B104" s="10"/>
      <c r="C104" s="24" t="s">
        <v>122</v>
      </c>
      <c r="D104" s="17">
        <v>1890</v>
      </c>
      <c r="E104" s="17">
        <v>1890</v>
      </c>
      <c r="F104" s="91"/>
      <c r="G104" s="75"/>
      <c r="H104" s="75"/>
    </row>
    <row r="105" spans="2:8" ht="76" customHeight="1" x14ac:dyDescent="0.35">
      <c r="B105" s="10"/>
      <c r="C105" s="24" t="s">
        <v>123</v>
      </c>
      <c r="D105" s="17">
        <v>410</v>
      </c>
      <c r="E105" s="17">
        <v>410</v>
      </c>
      <c r="F105" s="90"/>
      <c r="G105" s="64" t="s">
        <v>386</v>
      </c>
      <c r="H105" s="58" t="s">
        <v>373</v>
      </c>
    </row>
    <row r="106" spans="2:8" ht="16" x14ac:dyDescent="0.35">
      <c r="B106" s="6" t="s">
        <v>124</v>
      </c>
      <c r="C106" s="15" t="s">
        <v>125</v>
      </c>
      <c r="D106" s="8">
        <f>SUM(D107:D112)</f>
        <v>13480</v>
      </c>
      <c r="E106" s="8">
        <f>SUM(E107:E112)</f>
        <v>13480</v>
      </c>
      <c r="F106" s="63"/>
      <c r="G106" s="63"/>
      <c r="H106" s="57"/>
    </row>
    <row r="107" spans="2:8" ht="85" customHeight="1" x14ac:dyDescent="0.35">
      <c r="B107" s="10"/>
      <c r="C107" s="11" t="s">
        <v>126</v>
      </c>
      <c r="D107" s="17">
        <v>2582</v>
      </c>
      <c r="E107" s="17">
        <v>2582</v>
      </c>
      <c r="F107" s="73" t="s">
        <v>393</v>
      </c>
      <c r="G107" s="42" t="s">
        <v>394</v>
      </c>
      <c r="H107" s="42" t="s">
        <v>397</v>
      </c>
    </row>
    <row r="108" spans="2:8" ht="55" customHeight="1" x14ac:dyDescent="0.35">
      <c r="B108" s="10"/>
      <c r="C108" s="11" t="s">
        <v>127</v>
      </c>
      <c r="D108" s="17">
        <v>4813</v>
      </c>
      <c r="E108" s="17">
        <v>4813</v>
      </c>
      <c r="F108" s="74"/>
      <c r="G108" s="85" t="s">
        <v>395</v>
      </c>
      <c r="H108" s="85" t="s">
        <v>373</v>
      </c>
    </row>
    <row r="109" spans="2:8" ht="55" customHeight="1" x14ac:dyDescent="0.35">
      <c r="B109" s="10"/>
      <c r="C109" s="11" t="s">
        <v>128</v>
      </c>
      <c r="D109" s="17">
        <v>2930</v>
      </c>
      <c r="E109" s="17">
        <v>2930</v>
      </c>
      <c r="F109" s="74"/>
      <c r="G109" s="86"/>
      <c r="H109" s="86"/>
    </row>
    <row r="110" spans="2:8" ht="55" customHeight="1" x14ac:dyDescent="0.35">
      <c r="B110" s="10"/>
      <c r="C110" s="24" t="s">
        <v>129</v>
      </c>
      <c r="D110" s="17">
        <v>2420</v>
      </c>
      <c r="E110" s="17">
        <v>2420</v>
      </c>
      <c r="F110" s="74"/>
      <c r="G110" s="85" t="s">
        <v>396</v>
      </c>
      <c r="H110" s="85" t="s">
        <v>373</v>
      </c>
    </row>
    <row r="111" spans="2:8" ht="55" customHeight="1" x14ac:dyDescent="0.35">
      <c r="B111" s="10"/>
      <c r="C111" s="24" t="s">
        <v>130</v>
      </c>
      <c r="D111" s="17">
        <v>400</v>
      </c>
      <c r="E111" s="17">
        <v>400</v>
      </c>
      <c r="F111" s="74"/>
      <c r="G111" s="86"/>
      <c r="H111" s="86"/>
    </row>
    <row r="112" spans="2:8" ht="55" customHeight="1" x14ac:dyDescent="0.35">
      <c r="B112" s="10"/>
      <c r="C112" s="24" t="s">
        <v>131</v>
      </c>
      <c r="D112" s="17">
        <v>335</v>
      </c>
      <c r="E112" s="17">
        <v>335</v>
      </c>
      <c r="F112" s="75"/>
      <c r="G112" s="65"/>
      <c r="H112" s="59"/>
    </row>
    <row r="113" spans="2:8" ht="31" customHeight="1" x14ac:dyDescent="0.35">
      <c r="B113" s="6" t="s">
        <v>132</v>
      </c>
      <c r="C113" s="15" t="s">
        <v>133</v>
      </c>
      <c r="D113" s="8">
        <f>SUM(D114:D119)</f>
        <v>8000</v>
      </c>
      <c r="E113" s="8">
        <f>SUM(E114:E119)</f>
        <v>8000</v>
      </c>
      <c r="F113" s="63"/>
      <c r="G113" s="63"/>
      <c r="H113" s="57"/>
    </row>
    <row r="114" spans="2:8" ht="84" customHeight="1" x14ac:dyDescent="0.35">
      <c r="B114" s="10"/>
      <c r="C114" s="11" t="s">
        <v>134</v>
      </c>
      <c r="D114" s="17">
        <v>5963</v>
      </c>
      <c r="E114" s="17">
        <v>5963</v>
      </c>
      <c r="F114" s="82" t="s">
        <v>399</v>
      </c>
      <c r="G114" s="73" t="s">
        <v>401</v>
      </c>
      <c r="H114" s="59" t="s">
        <v>406</v>
      </c>
    </row>
    <row r="115" spans="2:8" ht="84" customHeight="1" x14ac:dyDescent="0.35">
      <c r="B115" s="10"/>
      <c r="C115" s="11" t="s">
        <v>135</v>
      </c>
      <c r="D115" s="17">
        <v>413</v>
      </c>
      <c r="E115" s="17">
        <v>413</v>
      </c>
      <c r="F115" s="76"/>
      <c r="G115" s="75"/>
      <c r="H115" s="59"/>
    </row>
    <row r="116" spans="2:8" ht="84" customHeight="1" x14ac:dyDescent="0.35">
      <c r="B116" s="10"/>
      <c r="C116" s="11" t="s">
        <v>136</v>
      </c>
      <c r="D116" s="17">
        <v>374</v>
      </c>
      <c r="E116" s="17">
        <v>374</v>
      </c>
      <c r="F116" s="76"/>
      <c r="G116" s="11" t="s">
        <v>402</v>
      </c>
      <c r="H116" s="59" t="s">
        <v>397</v>
      </c>
    </row>
    <row r="117" spans="2:8" ht="84" customHeight="1" x14ac:dyDescent="0.35">
      <c r="B117" s="10"/>
      <c r="C117" s="11" t="s">
        <v>137</v>
      </c>
      <c r="D117" s="17">
        <v>900</v>
      </c>
      <c r="E117" s="17">
        <v>900</v>
      </c>
      <c r="F117" s="76"/>
      <c r="G117" s="11" t="s">
        <v>403</v>
      </c>
      <c r="H117" s="59" t="s">
        <v>407</v>
      </c>
    </row>
    <row r="118" spans="2:8" ht="84" customHeight="1" x14ac:dyDescent="0.35">
      <c r="B118" s="10"/>
      <c r="C118" s="11" t="s">
        <v>138</v>
      </c>
      <c r="D118" s="17">
        <v>100</v>
      </c>
      <c r="E118" s="17">
        <v>100</v>
      </c>
      <c r="F118" s="40" t="s">
        <v>400</v>
      </c>
      <c r="G118" s="11" t="s">
        <v>404</v>
      </c>
      <c r="H118" s="59" t="s">
        <v>408</v>
      </c>
    </row>
    <row r="119" spans="2:8" ht="84" customHeight="1" x14ac:dyDescent="0.35">
      <c r="B119" s="10"/>
      <c r="C119" s="11" t="s">
        <v>139</v>
      </c>
      <c r="D119" s="17">
        <v>250</v>
      </c>
      <c r="E119" s="17">
        <v>250</v>
      </c>
      <c r="F119" s="40" t="s">
        <v>398</v>
      </c>
      <c r="G119" s="11" t="s">
        <v>405</v>
      </c>
      <c r="H119" s="59" t="s">
        <v>409</v>
      </c>
    </row>
    <row r="120" spans="2:8" ht="26" customHeight="1" x14ac:dyDescent="0.35">
      <c r="B120" s="6" t="s">
        <v>140</v>
      </c>
      <c r="C120" s="15" t="s">
        <v>141</v>
      </c>
      <c r="D120" s="8">
        <f>SUM(D121:D127)</f>
        <v>12150</v>
      </c>
      <c r="E120" s="8">
        <f>SUM(E121:E127)</f>
        <v>12150</v>
      </c>
      <c r="F120" s="63"/>
      <c r="G120" s="63"/>
      <c r="H120" s="57"/>
    </row>
    <row r="121" spans="2:8" ht="82.5" customHeight="1" x14ac:dyDescent="0.35">
      <c r="B121" s="10"/>
      <c r="C121" s="11" t="s">
        <v>142</v>
      </c>
      <c r="D121" s="17">
        <v>3200</v>
      </c>
      <c r="E121" s="17">
        <v>3200</v>
      </c>
      <c r="F121" s="82" t="s">
        <v>411</v>
      </c>
      <c r="G121" s="42" t="s">
        <v>412</v>
      </c>
      <c r="H121" s="42" t="s">
        <v>413</v>
      </c>
    </row>
    <row r="122" spans="2:8" ht="82.5" customHeight="1" x14ac:dyDescent="0.35">
      <c r="B122" s="10"/>
      <c r="C122" s="11" t="s">
        <v>143</v>
      </c>
      <c r="D122" s="17">
        <v>7140</v>
      </c>
      <c r="E122" s="17">
        <v>7140</v>
      </c>
      <c r="F122" s="76"/>
      <c r="G122" s="42" t="s">
        <v>414</v>
      </c>
      <c r="H122" s="42" t="s">
        <v>415</v>
      </c>
    </row>
    <row r="123" spans="2:8" ht="82.5" customHeight="1" x14ac:dyDescent="0.35">
      <c r="B123" s="10"/>
      <c r="C123" s="11" t="s">
        <v>144</v>
      </c>
      <c r="D123" s="17">
        <v>300</v>
      </c>
      <c r="E123" s="17">
        <v>300</v>
      </c>
      <c r="F123" s="76"/>
      <c r="G123" s="59" t="s">
        <v>419</v>
      </c>
      <c r="H123" s="59"/>
    </row>
    <row r="124" spans="2:8" ht="82.5" customHeight="1" x14ac:dyDescent="0.35">
      <c r="B124" s="10"/>
      <c r="C124" s="11" t="s">
        <v>145</v>
      </c>
      <c r="D124" s="17">
        <v>1054</v>
      </c>
      <c r="E124" s="17">
        <v>1054</v>
      </c>
      <c r="F124" s="76"/>
      <c r="G124" s="83" t="s">
        <v>416</v>
      </c>
      <c r="H124" s="71" t="s">
        <v>373</v>
      </c>
    </row>
    <row r="125" spans="2:8" ht="82.5" customHeight="1" x14ac:dyDescent="0.35">
      <c r="B125" s="10"/>
      <c r="C125" s="11" t="s">
        <v>146</v>
      </c>
      <c r="D125" s="17">
        <v>36</v>
      </c>
      <c r="E125" s="17">
        <v>36</v>
      </c>
      <c r="F125" s="76"/>
      <c r="G125" s="84"/>
      <c r="H125" s="72"/>
    </row>
    <row r="126" spans="2:8" ht="82.5" customHeight="1" x14ac:dyDescent="0.35">
      <c r="B126" s="10"/>
      <c r="C126" s="11" t="s">
        <v>147</v>
      </c>
      <c r="D126" s="17">
        <v>120</v>
      </c>
      <c r="E126" s="17">
        <v>120</v>
      </c>
      <c r="F126" s="79"/>
      <c r="G126" s="65"/>
      <c r="H126" s="59"/>
    </row>
    <row r="127" spans="2:8" ht="82.5" customHeight="1" x14ac:dyDescent="0.35">
      <c r="B127" s="10"/>
      <c r="C127" s="11" t="s">
        <v>148</v>
      </c>
      <c r="D127" s="17">
        <v>300</v>
      </c>
      <c r="E127" s="17">
        <v>300</v>
      </c>
      <c r="F127" s="40" t="s">
        <v>410</v>
      </c>
      <c r="G127" s="42" t="s">
        <v>418</v>
      </c>
      <c r="H127" s="42" t="s">
        <v>417</v>
      </c>
    </row>
    <row r="128" spans="2:8" ht="25" customHeight="1" x14ac:dyDescent="0.35">
      <c r="B128" s="6" t="s">
        <v>149</v>
      </c>
      <c r="C128" s="15" t="s">
        <v>150</v>
      </c>
      <c r="D128" s="8">
        <f>D129+D130+D131+D132+D133+D134+D135+D136+D137</f>
        <v>1240</v>
      </c>
      <c r="E128" s="8">
        <f>E129+E130+E131+E132+E133+E134+E135+E136+E137</f>
        <v>1240</v>
      </c>
      <c r="F128" s="63"/>
      <c r="G128" s="63"/>
      <c r="H128" s="57"/>
    </row>
    <row r="129" spans="2:8" ht="37.5" customHeight="1" x14ac:dyDescent="0.35">
      <c r="B129" s="10"/>
      <c r="C129" s="11" t="s">
        <v>151</v>
      </c>
      <c r="D129" s="17">
        <v>510</v>
      </c>
      <c r="E129" s="17">
        <v>510</v>
      </c>
      <c r="F129" s="73" t="s">
        <v>420</v>
      </c>
      <c r="G129" s="73" t="s">
        <v>422</v>
      </c>
      <c r="H129" s="73" t="s">
        <v>421</v>
      </c>
    </row>
    <row r="130" spans="2:8" ht="37.5" customHeight="1" x14ac:dyDescent="0.35">
      <c r="B130" s="10"/>
      <c r="C130" s="11" t="s">
        <v>152</v>
      </c>
      <c r="D130" s="17">
        <v>30</v>
      </c>
      <c r="E130" s="17">
        <v>30</v>
      </c>
      <c r="F130" s="74"/>
      <c r="G130" s="74"/>
      <c r="H130" s="74"/>
    </row>
    <row r="131" spans="2:8" ht="37.5" customHeight="1" x14ac:dyDescent="0.35">
      <c r="B131" s="10"/>
      <c r="C131" s="11" t="s">
        <v>153</v>
      </c>
      <c r="D131" s="17">
        <v>30</v>
      </c>
      <c r="E131" s="17">
        <v>30</v>
      </c>
      <c r="F131" s="74"/>
      <c r="G131" s="74"/>
      <c r="H131" s="74"/>
    </row>
    <row r="132" spans="2:8" ht="37.5" customHeight="1" x14ac:dyDescent="0.35">
      <c r="B132" s="10"/>
      <c r="C132" s="11" t="s">
        <v>154</v>
      </c>
      <c r="D132" s="17">
        <v>30</v>
      </c>
      <c r="E132" s="17">
        <v>30</v>
      </c>
      <c r="F132" s="74"/>
      <c r="G132" s="74"/>
      <c r="H132" s="74"/>
    </row>
    <row r="133" spans="2:8" ht="37.5" customHeight="1" x14ac:dyDescent="0.35">
      <c r="B133" s="10"/>
      <c r="C133" s="11" t="s">
        <v>155</v>
      </c>
      <c r="D133" s="17">
        <v>280</v>
      </c>
      <c r="E133" s="17">
        <v>280</v>
      </c>
      <c r="F133" s="74"/>
      <c r="G133" s="74"/>
      <c r="H133" s="74"/>
    </row>
    <row r="134" spans="2:8" ht="37.5" customHeight="1" x14ac:dyDescent="0.35">
      <c r="B134" s="10"/>
      <c r="C134" s="11" t="s">
        <v>156</v>
      </c>
      <c r="D134" s="17">
        <v>70</v>
      </c>
      <c r="E134" s="17">
        <v>70</v>
      </c>
      <c r="F134" s="74"/>
      <c r="G134" s="74"/>
      <c r="H134" s="74"/>
    </row>
    <row r="135" spans="2:8" ht="37.5" customHeight="1" x14ac:dyDescent="0.35">
      <c r="B135" s="10"/>
      <c r="C135" s="11" t="s">
        <v>157</v>
      </c>
      <c r="D135" s="17">
        <v>70</v>
      </c>
      <c r="E135" s="17">
        <v>70</v>
      </c>
      <c r="F135" s="74"/>
      <c r="G135" s="74"/>
      <c r="H135" s="74"/>
    </row>
    <row r="136" spans="2:8" ht="37.5" customHeight="1" x14ac:dyDescent="0.35">
      <c r="B136" s="10"/>
      <c r="C136" s="11" t="s">
        <v>158</v>
      </c>
      <c r="D136" s="17">
        <v>30</v>
      </c>
      <c r="E136" s="17">
        <v>30</v>
      </c>
      <c r="F136" s="74"/>
      <c r="G136" s="74"/>
      <c r="H136" s="74"/>
    </row>
    <row r="137" spans="2:8" ht="70.5" customHeight="1" x14ac:dyDescent="0.35">
      <c r="B137" s="10"/>
      <c r="C137" s="11" t="s">
        <v>159</v>
      </c>
      <c r="D137" s="17">
        <v>190</v>
      </c>
      <c r="E137" s="17">
        <v>190</v>
      </c>
      <c r="F137" s="75"/>
      <c r="G137" s="75"/>
      <c r="H137" s="75"/>
    </row>
    <row r="138" spans="2:8" ht="16" x14ac:dyDescent="0.35">
      <c r="B138" s="6" t="s">
        <v>160</v>
      </c>
      <c r="C138" s="15" t="s">
        <v>161</v>
      </c>
      <c r="D138" s="8">
        <f>SUM(D139:D142)</f>
        <v>7000</v>
      </c>
      <c r="E138" s="8">
        <f>SUM(E139:E142)</f>
        <v>7000</v>
      </c>
      <c r="F138" s="63"/>
      <c r="G138" s="63"/>
      <c r="H138" s="57"/>
    </row>
    <row r="139" spans="2:8" ht="66.5" customHeight="1" x14ac:dyDescent="0.35">
      <c r="B139" s="10"/>
      <c r="C139" s="11" t="s">
        <v>162</v>
      </c>
      <c r="D139" s="17">
        <v>1100</v>
      </c>
      <c r="E139" s="17">
        <v>1100</v>
      </c>
      <c r="F139" s="43" t="s">
        <v>424</v>
      </c>
      <c r="G139" s="44" t="s">
        <v>426</v>
      </c>
      <c r="H139" s="44" t="s">
        <v>428</v>
      </c>
    </row>
    <row r="140" spans="2:8" ht="55.5" customHeight="1" x14ac:dyDescent="0.35">
      <c r="B140" s="10"/>
      <c r="C140" s="11" t="s">
        <v>163</v>
      </c>
      <c r="D140" s="17">
        <v>5100</v>
      </c>
      <c r="E140" s="17">
        <v>5100</v>
      </c>
      <c r="F140" s="76" t="s">
        <v>423</v>
      </c>
      <c r="G140" s="44" t="s">
        <v>425</v>
      </c>
      <c r="H140" s="80" t="s">
        <v>346</v>
      </c>
    </row>
    <row r="141" spans="2:8" ht="32.5" customHeight="1" x14ac:dyDescent="0.35">
      <c r="B141" s="10"/>
      <c r="C141" s="11" t="s">
        <v>164</v>
      </c>
      <c r="D141" s="17">
        <v>100</v>
      </c>
      <c r="E141" s="17">
        <v>100</v>
      </c>
      <c r="F141" s="77"/>
      <c r="G141" s="76" t="s">
        <v>427</v>
      </c>
      <c r="H141" s="80"/>
    </row>
    <row r="142" spans="2:8" ht="32.5" customHeight="1" x14ac:dyDescent="0.35">
      <c r="B142" s="10"/>
      <c r="C142" s="11" t="s">
        <v>165</v>
      </c>
      <c r="D142" s="17">
        <v>700</v>
      </c>
      <c r="E142" s="17">
        <v>700</v>
      </c>
      <c r="F142" s="78"/>
      <c r="G142" s="79"/>
      <c r="H142" s="81"/>
    </row>
    <row r="143" spans="2:8" ht="51" customHeight="1" x14ac:dyDescent="0.35">
      <c r="B143" s="6" t="s">
        <v>166</v>
      </c>
      <c r="C143" s="15" t="s">
        <v>167</v>
      </c>
      <c r="D143" s="9">
        <f>D144+D154+D160+D162+D169+D173+D178+D181+D185</f>
        <v>230604</v>
      </c>
      <c r="E143" s="9">
        <f>E144+E154+E160+E162+E169+E173+E178+E181+E185</f>
        <v>230604</v>
      </c>
      <c r="F143" s="66"/>
      <c r="G143" s="66"/>
      <c r="H143" s="67"/>
    </row>
    <row r="144" spans="2:8" ht="44" customHeight="1" x14ac:dyDescent="0.35">
      <c r="B144" s="6" t="s">
        <v>168</v>
      </c>
      <c r="C144" s="15" t="s">
        <v>169</v>
      </c>
      <c r="D144" s="8">
        <f>SUM(D145:D153)</f>
        <v>27500</v>
      </c>
      <c r="E144" s="8">
        <f>SUM(E145:E153)</f>
        <v>27500</v>
      </c>
      <c r="F144" s="106" t="s">
        <v>429</v>
      </c>
      <c r="G144" s="63"/>
      <c r="H144" s="57"/>
    </row>
    <row r="145" spans="2:8" ht="52" customHeight="1" x14ac:dyDescent="0.35">
      <c r="B145" s="10"/>
      <c r="C145" s="11" t="s">
        <v>170</v>
      </c>
      <c r="D145" s="17">
        <v>7195</v>
      </c>
      <c r="E145" s="17">
        <v>7195</v>
      </c>
      <c r="F145" s="107"/>
      <c r="G145" s="42" t="s">
        <v>432</v>
      </c>
      <c r="H145" s="42" t="s">
        <v>436</v>
      </c>
    </row>
    <row r="146" spans="2:8" ht="52" customHeight="1" x14ac:dyDescent="0.35">
      <c r="B146" s="10"/>
      <c r="C146" s="11" t="s">
        <v>171</v>
      </c>
      <c r="D146" s="17">
        <v>100.9</v>
      </c>
      <c r="E146" s="17">
        <v>100.9</v>
      </c>
      <c r="F146" s="107"/>
      <c r="G146" s="42"/>
      <c r="H146" s="59"/>
    </row>
    <row r="147" spans="2:8" ht="52" customHeight="1" x14ac:dyDescent="0.35">
      <c r="B147" s="10"/>
      <c r="C147" s="11" t="s">
        <v>172</v>
      </c>
      <c r="D147" s="17">
        <v>151</v>
      </c>
      <c r="E147" s="17">
        <v>151</v>
      </c>
      <c r="F147" s="107"/>
      <c r="G147" s="42" t="s">
        <v>434</v>
      </c>
      <c r="H147" s="42" t="s">
        <v>437</v>
      </c>
    </row>
    <row r="148" spans="2:8" ht="52" customHeight="1" x14ac:dyDescent="0.35">
      <c r="B148" s="10"/>
      <c r="C148" s="11" t="s">
        <v>173</v>
      </c>
      <c r="D148" s="17">
        <v>662.3</v>
      </c>
      <c r="E148" s="17">
        <v>662.3</v>
      </c>
      <c r="F148" s="107"/>
      <c r="G148" s="42" t="s">
        <v>433</v>
      </c>
      <c r="H148" s="42" t="s">
        <v>436</v>
      </c>
    </row>
    <row r="149" spans="2:8" ht="52" customHeight="1" x14ac:dyDescent="0.35">
      <c r="B149" s="10"/>
      <c r="C149" s="11" t="s">
        <v>174</v>
      </c>
      <c r="D149" s="17">
        <v>2450</v>
      </c>
      <c r="E149" s="17">
        <v>2450</v>
      </c>
      <c r="F149" s="107"/>
      <c r="G149" s="42" t="s">
        <v>430</v>
      </c>
      <c r="H149" s="36" t="s">
        <v>438</v>
      </c>
    </row>
    <row r="150" spans="2:8" ht="52" customHeight="1" x14ac:dyDescent="0.35">
      <c r="B150" s="10"/>
      <c r="C150" s="11" t="s">
        <v>175</v>
      </c>
      <c r="D150" s="17">
        <v>14341</v>
      </c>
      <c r="E150" s="17">
        <v>14341</v>
      </c>
      <c r="F150" s="107"/>
      <c r="G150" s="85" t="s">
        <v>435</v>
      </c>
      <c r="H150" s="85" t="s">
        <v>439</v>
      </c>
    </row>
    <row r="151" spans="2:8" ht="52" customHeight="1" x14ac:dyDescent="0.35">
      <c r="B151" s="10"/>
      <c r="C151" s="11" t="s">
        <v>176</v>
      </c>
      <c r="D151" s="17">
        <v>360</v>
      </c>
      <c r="E151" s="17">
        <v>360</v>
      </c>
      <c r="F151" s="107"/>
      <c r="G151" s="86"/>
      <c r="H151" s="86"/>
    </row>
    <row r="152" spans="2:8" ht="52" customHeight="1" x14ac:dyDescent="0.35">
      <c r="B152" s="10"/>
      <c r="C152" s="11" t="s">
        <v>177</v>
      </c>
      <c r="D152" s="17">
        <v>1094</v>
      </c>
      <c r="E152" s="17">
        <v>1094</v>
      </c>
      <c r="F152" s="107"/>
      <c r="G152" s="42" t="s">
        <v>431</v>
      </c>
      <c r="H152" s="42" t="s">
        <v>373</v>
      </c>
    </row>
    <row r="153" spans="2:8" ht="52" customHeight="1" x14ac:dyDescent="0.35">
      <c r="B153" s="10"/>
      <c r="C153" s="11" t="s">
        <v>178</v>
      </c>
      <c r="D153" s="17">
        <v>1145.8</v>
      </c>
      <c r="E153" s="17">
        <v>1145.8</v>
      </c>
      <c r="F153" s="108"/>
      <c r="G153" s="65"/>
      <c r="H153" s="59"/>
    </row>
    <row r="154" spans="2:8" ht="16" x14ac:dyDescent="0.35">
      <c r="B154" s="6" t="s">
        <v>179</v>
      </c>
      <c r="C154" s="15" t="s">
        <v>180</v>
      </c>
      <c r="D154" s="8">
        <f>SUM(D155:D159)</f>
        <v>15000</v>
      </c>
      <c r="E154" s="8">
        <f>SUM(E155:E159)</f>
        <v>15000</v>
      </c>
      <c r="F154" s="63"/>
      <c r="G154" s="63"/>
      <c r="H154" s="57"/>
    </row>
    <row r="155" spans="2:8" ht="41" customHeight="1" x14ac:dyDescent="0.35">
      <c r="B155" s="10"/>
      <c r="C155" s="11" t="s">
        <v>181</v>
      </c>
      <c r="D155" s="17">
        <v>1540</v>
      </c>
      <c r="E155" s="17">
        <v>1540</v>
      </c>
      <c r="F155" s="112" t="s">
        <v>441</v>
      </c>
      <c r="G155" s="42" t="s">
        <v>444</v>
      </c>
      <c r="H155" s="11" t="s">
        <v>442</v>
      </c>
    </row>
    <row r="156" spans="2:8" ht="41" customHeight="1" x14ac:dyDescent="0.35">
      <c r="B156" s="10"/>
      <c r="C156" s="11" t="s">
        <v>182</v>
      </c>
      <c r="D156" s="17">
        <v>810</v>
      </c>
      <c r="E156" s="17">
        <v>810</v>
      </c>
      <c r="F156" s="113"/>
      <c r="G156" s="42" t="s">
        <v>445</v>
      </c>
      <c r="H156" s="11" t="s">
        <v>373</v>
      </c>
    </row>
    <row r="157" spans="2:8" ht="41" customHeight="1" x14ac:dyDescent="0.35">
      <c r="B157" s="10"/>
      <c r="C157" s="11" t="s">
        <v>183</v>
      </c>
      <c r="D157" s="17">
        <v>12206</v>
      </c>
      <c r="E157" s="17">
        <v>12206</v>
      </c>
      <c r="F157" s="113"/>
      <c r="G157" s="115" t="s">
        <v>446</v>
      </c>
      <c r="H157" s="115" t="s">
        <v>443</v>
      </c>
    </row>
    <row r="158" spans="2:8" ht="41" customHeight="1" x14ac:dyDescent="0.35">
      <c r="B158" s="10"/>
      <c r="C158" s="11" t="s">
        <v>184</v>
      </c>
      <c r="D158" s="17">
        <v>240</v>
      </c>
      <c r="E158" s="17">
        <v>240</v>
      </c>
      <c r="F158" s="113"/>
      <c r="G158" s="116"/>
      <c r="H158" s="116"/>
    </row>
    <row r="159" spans="2:8" ht="41" customHeight="1" x14ac:dyDescent="0.35">
      <c r="B159" s="10"/>
      <c r="C159" s="11" t="s">
        <v>185</v>
      </c>
      <c r="D159" s="17">
        <v>204</v>
      </c>
      <c r="E159" s="17">
        <v>204</v>
      </c>
      <c r="F159" s="114"/>
      <c r="G159" s="117"/>
      <c r="H159" s="117"/>
    </row>
    <row r="160" spans="2:8" ht="16" x14ac:dyDescent="0.35">
      <c r="B160" s="6" t="s">
        <v>186</v>
      </c>
      <c r="C160" s="15" t="s">
        <v>187</v>
      </c>
      <c r="D160" s="8">
        <f>D161</f>
        <v>2000</v>
      </c>
      <c r="E160" s="8">
        <f>E161</f>
        <v>2000</v>
      </c>
      <c r="F160" s="63"/>
      <c r="G160" s="63"/>
      <c r="H160" s="57"/>
    </row>
    <row r="161" spans="2:8" ht="58" customHeight="1" x14ac:dyDescent="0.35">
      <c r="B161" s="10"/>
      <c r="C161" s="11" t="s">
        <v>188</v>
      </c>
      <c r="D161" s="17">
        <v>2000</v>
      </c>
      <c r="E161" s="17">
        <v>2000</v>
      </c>
      <c r="F161" s="11" t="s">
        <v>447</v>
      </c>
      <c r="G161" s="42" t="s">
        <v>448</v>
      </c>
      <c r="H161" s="42" t="s">
        <v>373</v>
      </c>
    </row>
    <row r="162" spans="2:8" ht="31" customHeight="1" x14ac:dyDescent="0.35">
      <c r="B162" s="6" t="s">
        <v>189</v>
      </c>
      <c r="C162" s="15" t="s">
        <v>190</v>
      </c>
      <c r="D162" s="8">
        <f>SUM(D163:D168)</f>
        <v>38640</v>
      </c>
      <c r="E162" s="8">
        <f>SUM(E163:E168)</f>
        <v>38640</v>
      </c>
      <c r="F162" s="106" t="s">
        <v>449</v>
      </c>
      <c r="G162" s="63"/>
      <c r="H162" s="57"/>
    </row>
    <row r="163" spans="2:8" ht="48" customHeight="1" x14ac:dyDescent="0.35">
      <c r="B163" s="10"/>
      <c r="C163" s="11" t="s">
        <v>191</v>
      </c>
      <c r="D163" s="17">
        <v>16238</v>
      </c>
      <c r="E163" s="17">
        <v>16238</v>
      </c>
      <c r="F163" s="107"/>
      <c r="G163" s="40" t="s">
        <v>450</v>
      </c>
      <c r="H163" s="11" t="s">
        <v>455</v>
      </c>
    </row>
    <row r="164" spans="2:8" ht="48" customHeight="1" x14ac:dyDescent="0.35">
      <c r="B164" s="10"/>
      <c r="C164" s="11" t="s">
        <v>192</v>
      </c>
      <c r="D164" s="17">
        <v>110</v>
      </c>
      <c r="E164" s="17">
        <v>110</v>
      </c>
      <c r="F164" s="107"/>
      <c r="G164" s="42" t="s">
        <v>451</v>
      </c>
      <c r="H164" s="11" t="s">
        <v>456</v>
      </c>
    </row>
    <row r="165" spans="2:8" ht="48" customHeight="1" x14ac:dyDescent="0.35">
      <c r="B165" s="10"/>
      <c r="C165" s="11" t="s">
        <v>193</v>
      </c>
      <c r="D165" s="17">
        <v>21106</v>
      </c>
      <c r="E165" s="17">
        <v>21106</v>
      </c>
      <c r="F165" s="107"/>
      <c r="G165" s="42" t="s">
        <v>452</v>
      </c>
      <c r="H165" s="11" t="s">
        <v>373</v>
      </c>
    </row>
    <row r="166" spans="2:8" ht="48" customHeight="1" x14ac:dyDescent="0.35">
      <c r="B166" s="10"/>
      <c r="C166" s="11" t="s">
        <v>194</v>
      </c>
      <c r="D166" s="17">
        <v>500</v>
      </c>
      <c r="E166" s="17">
        <v>500</v>
      </c>
      <c r="F166" s="107"/>
      <c r="G166" s="42" t="s">
        <v>453</v>
      </c>
      <c r="H166" s="11" t="s">
        <v>457</v>
      </c>
    </row>
    <row r="167" spans="2:8" ht="48" customHeight="1" x14ac:dyDescent="0.35">
      <c r="B167" s="10"/>
      <c r="C167" s="11" t="s">
        <v>195</v>
      </c>
      <c r="D167" s="17">
        <v>650</v>
      </c>
      <c r="E167" s="17">
        <v>650</v>
      </c>
      <c r="F167" s="107"/>
      <c r="G167" s="85" t="s">
        <v>454</v>
      </c>
      <c r="H167" s="85" t="s">
        <v>373</v>
      </c>
    </row>
    <row r="168" spans="2:8" ht="48" customHeight="1" x14ac:dyDescent="0.35">
      <c r="B168" s="10"/>
      <c r="C168" s="11" t="s">
        <v>196</v>
      </c>
      <c r="D168" s="17">
        <v>36</v>
      </c>
      <c r="E168" s="17">
        <v>36</v>
      </c>
      <c r="F168" s="108"/>
      <c r="G168" s="86"/>
      <c r="H168" s="86"/>
    </row>
    <row r="169" spans="2:8" ht="16" x14ac:dyDescent="0.35">
      <c r="B169" s="6" t="s">
        <v>197</v>
      </c>
      <c r="C169" s="15" t="s">
        <v>198</v>
      </c>
      <c r="D169" s="8">
        <f>SUM(D170:D172)</f>
        <v>2300</v>
      </c>
      <c r="E169" s="8">
        <f>SUM(E170:E172)</f>
        <v>2300</v>
      </c>
      <c r="F169" s="118" t="s">
        <v>458</v>
      </c>
      <c r="G169" s="63"/>
      <c r="H169" s="57"/>
    </row>
    <row r="170" spans="2:8" ht="66" customHeight="1" x14ac:dyDescent="0.35">
      <c r="B170" s="10"/>
      <c r="C170" s="11" t="s">
        <v>199</v>
      </c>
      <c r="D170" s="17">
        <v>370</v>
      </c>
      <c r="E170" s="17">
        <v>370</v>
      </c>
      <c r="F170" s="77"/>
      <c r="G170" s="42" t="s">
        <v>461</v>
      </c>
      <c r="H170" s="42" t="s">
        <v>459</v>
      </c>
    </row>
    <row r="171" spans="2:8" ht="66" customHeight="1" x14ac:dyDescent="0.35">
      <c r="B171" s="10"/>
      <c r="C171" s="11" t="s">
        <v>200</v>
      </c>
      <c r="D171" s="17">
        <v>930</v>
      </c>
      <c r="E171" s="17">
        <v>930</v>
      </c>
      <c r="F171" s="77"/>
      <c r="G171" s="42" t="s">
        <v>460</v>
      </c>
      <c r="H171" s="42" t="s">
        <v>463</v>
      </c>
    </row>
    <row r="172" spans="2:8" ht="66" customHeight="1" x14ac:dyDescent="0.35">
      <c r="B172" s="10"/>
      <c r="C172" s="42" t="s">
        <v>201</v>
      </c>
      <c r="D172" s="17">
        <v>1000</v>
      </c>
      <c r="E172" s="17">
        <v>1000</v>
      </c>
      <c r="F172" s="78"/>
      <c r="G172" s="42" t="s">
        <v>462</v>
      </c>
      <c r="H172" s="59" t="s">
        <v>373</v>
      </c>
    </row>
    <row r="173" spans="2:8" ht="62" customHeight="1" x14ac:dyDescent="0.35">
      <c r="B173" s="6" t="s">
        <v>202</v>
      </c>
      <c r="C173" s="15" t="s">
        <v>203</v>
      </c>
      <c r="D173" s="8">
        <f>D174+D175+D176+D177</f>
        <v>11200</v>
      </c>
      <c r="E173" s="8">
        <f>E174+E175+E176+E177</f>
        <v>11200</v>
      </c>
      <c r="F173" s="82" t="s">
        <v>464</v>
      </c>
      <c r="G173" s="63"/>
      <c r="H173" s="57"/>
    </row>
    <row r="174" spans="2:8" ht="65.5" customHeight="1" x14ac:dyDescent="0.35">
      <c r="B174" s="10"/>
      <c r="C174" s="11" t="s">
        <v>204</v>
      </c>
      <c r="D174" s="17">
        <v>70</v>
      </c>
      <c r="E174" s="17">
        <v>70</v>
      </c>
      <c r="F174" s="76"/>
      <c r="G174" s="11" t="s">
        <v>465</v>
      </c>
      <c r="H174" s="11" t="s">
        <v>468</v>
      </c>
    </row>
    <row r="175" spans="2:8" ht="65.5" customHeight="1" x14ac:dyDescent="0.35">
      <c r="B175" s="10"/>
      <c r="C175" s="11" t="s">
        <v>205</v>
      </c>
      <c r="D175" s="17">
        <v>400</v>
      </c>
      <c r="E175" s="17">
        <v>400</v>
      </c>
      <c r="F175" s="76"/>
      <c r="G175" s="42" t="s">
        <v>469</v>
      </c>
      <c r="H175" s="11" t="s">
        <v>470</v>
      </c>
    </row>
    <row r="176" spans="2:8" ht="72.5" customHeight="1" x14ac:dyDescent="0.35">
      <c r="B176" s="10"/>
      <c r="C176" s="11" t="s">
        <v>206</v>
      </c>
      <c r="D176" s="25">
        <v>200</v>
      </c>
      <c r="E176" s="25">
        <v>200</v>
      </c>
      <c r="F176" s="76"/>
      <c r="G176" s="42" t="s">
        <v>466</v>
      </c>
      <c r="H176" s="11" t="s">
        <v>471</v>
      </c>
    </row>
    <row r="177" spans="2:8" ht="65.5" customHeight="1" x14ac:dyDescent="0.35">
      <c r="B177" s="10"/>
      <c r="C177" s="11" t="s">
        <v>207</v>
      </c>
      <c r="D177" s="25">
        <v>10530</v>
      </c>
      <c r="E177" s="25">
        <v>10530</v>
      </c>
      <c r="F177" s="79"/>
      <c r="G177" s="42" t="s">
        <v>467</v>
      </c>
      <c r="H177" s="11" t="s">
        <v>373</v>
      </c>
    </row>
    <row r="178" spans="2:8" ht="46.5" customHeight="1" x14ac:dyDescent="0.35">
      <c r="B178" s="6" t="s">
        <v>208</v>
      </c>
      <c r="C178" s="15" t="s">
        <v>209</v>
      </c>
      <c r="D178" s="8">
        <f>D179+D180</f>
        <v>112964</v>
      </c>
      <c r="E178" s="8">
        <f>E179+E180</f>
        <v>112964</v>
      </c>
      <c r="F178" s="73" t="s">
        <v>473</v>
      </c>
      <c r="G178" s="57"/>
      <c r="H178" s="57"/>
    </row>
    <row r="179" spans="2:8" ht="41" customHeight="1" x14ac:dyDescent="0.35">
      <c r="B179" s="10"/>
      <c r="C179" s="11" t="s">
        <v>210</v>
      </c>
      <c r="D179" s="26">
        <v>105700</v>
      </c>
      <c r="E179" s="26">
        <v>105700</v>
      </c>
      <c r="F179" s="74"/>
      <c r="G179" s="119" t="s">
        <v>474</v>
      </c>
      <c r="H179" s="11" t="s">
        <v>472</v>
      </c>
    </row>
    <row r="180" spans="2:8" ht="61" customHeight="1" x14ac:dyDescent="0.35">
      <c r="B180" s="10"/>
      <c r="C180" s="11" t="s">
        <v>211</v>
      </c>
      <c r="D180" s="17">
        <v>7264</v>
      </c>
      <c r="E180" s="17">
        <v>7264</v>
      </c>
      <c r="F180" s="75"/>
      <c r="G180" s="120"/>
      <c r="H180" s="11" t="s">
        <v>373</v>
      </c>
    </row>
    <row r="181" spans="2:8" ht="16" x14ac:dyDescent="0.35">
      <c r="B181" s="6" t="s">
        <v>212</v>
      </c>
      <c r="C181" s="15" t="s">
        <v>213</v>
      </c>
      <c r="D181" s="8">
        <f>SUM(D182:D184)</f>
        <v>20000</v>
      </c>
      <c r="E181" s="8">
        <f>SUM(E182:E184)</f>
        <v>20000</v>
      </c>
      <c r="F181" s="63"/>
      <c r="G181" s="63"/>
      <c r="H181" s="57"/>
    </row>
    <row r="182" spans="2:8" ht="71" customHeight="1" x14ac:dyDescent="0.35">
      <c r="B182" s="10"/>
      <c r="C182" s="11" t="s">
        <v>214</v>
      </c>
      <c r="D182" s="17">
        <v>18495</v>
      </c>
      <c r="E182" s="17">
        <v>18495</v>
      </c>
      <c r="F182" s="73" t="s">
        <v>475</v>
      </c>
      <c r="G182" s="73" t="s">
        <v>476</v>
      </c>
      <c r="H182" s="73" t="s">
        <v>479</v>
      </c>
    </row>
    <row r="183" spans="2:8" ht="63" customHeight="1" x14ac:dyDescent="0.35">
      <c r="B183" s="10"/>
      <c r="C183" s="11" t="s">
        <v>215</v>
      </c>
      <c r="D183" s="17">
        <v>5</v>
      </c>
      <c r="E183" s="17">
        <v>5</v>
      </c>
      <c r="F183" s="74"/>
      <c r="G183" s="75"/>
      <c r="H183" s="75"/>
    </row>
    <row r="184" spans="2:8" ht="63" customHeight="1" x14ac:dyDescent="0.35">
      <c r="B184" s="10"/>
      <c r="C184" s="11" t="s">
        <v>216</v>
      </c>
      <c r="D184" s="17">
        <v>1500</v>
      </c>
      <c r="E184" s="17">
        <v>1500</v>
      </c>
      <c r="F184" s="75"/>
      <c r="G184" s="11" t="s">
        <v>477</v>
      </c>
      <c r="H184" s="11" t="s">
        <v>478</v>
      </c>
    </row>
    <row r="185" spans="2:8" ht="32" x14ac:dyDescent="0.35">
      <c r="B185" s="6" t="s">
        <v>217</v>
      </c>
      <c r="C185" s="15" t="s">
        <v>218</v>
      </c>
      <c r="D185" s="8">
        <f>SUM(D186:D187)</f>
        <v>1000</v>
      </c>
      <c r="E185" s="8">
        <f>SUM(E186:E187)</f>
        <v>1000</v>
      </c>
      <c r="F185" s="63"/>
      <c r="G185" s="63"/>
      <c r="H185" s="57"/>
    </row>
    <row r="186" spans="2:8" ht="52" customHeight="1" x14ac:dyDescent="0.35">
      <c r="B186" s="10"/>
      <c r="C186" s="11" t="s">
        <v>219</v>
      </c>
      <c r="D186" s="17">
        <v>800</v>
      </c>
      <c r="E186" s="17">
        <v>800</v>
      </c>
      <c r="F186" s="118" t="s">
        <v>480</v>
      </c>
      <c r="G186" s="42" t="s">
        <v>483</v>
      </c>
      <c r="H186" s="11" t="s">
        <v>481</v>
      </c>
    </row>
    <row r="187" spans="2:8" ht="52" customHeight="1" x14ac:dyDescent="0.35">
      <c r="B187" s="10"/>
      <c r="C187" s="11" t="s">
        <v>220</v>
      </c>
      <c r="D187" s="17">
        <v>200</v>
      </c>
      <c r="E187" s="17">
        <v>200</v>
      </c>
      <c r="F187" s="78"/>
      <c r="G187" s="42" t="s">
        <v>484</v>
      </c>
      <c r="H187" s="11" t="s">
        <v>482</v>
      </c>
    </row>
    <row r="188" spans="2:8" ht="16.5" thickBot="1" x14ac:dyDescent="0.4">
      <c r="B188" s="6" t="s">
        <v>221</v>
      </c>
      <c r="C188" s="15" t="s">
        <v>222</v>
      </c>
      <c r="D188" s="8">
        <f>D189</f>
        <v>500</v>
      </c>
      <c r="E188" s="8">
        <f>E189</f>
        <v>500</v>
      </c>
      <c r="F188" s="63"/>
      <c r="G188" s="63"/>
      <c r="H188" s="57"/>
    </row>
    <row r="189" spans="2:8" ht="145.5" thickBot="1" x14ac:dyDescent="0.4">
      <c r="B189" s="10"/>
      <c r="C189" s="11" t="s">
        <v>223</v>
      </c>
      <c r="D189" s="17">
        <v>500</v>
      </c>
      <c r="E189" s="17">
        <v>500</v>
      </c>
      <c r="F189" s="11" t="s">
        <v>485</v>
      </c>
      <c r="G189" s="47" t="s">
        <v>486</v>
      </c>
      <c r="H189" s="46" t="s">
        <v>383</v>
      </c>
    </row>
    <row r="190" spans="2:8" ht="40" x14ac:dyDescent="0.35">
      <c r="B190" s="30" t="s">
        <v>224</v>
      </c>
      <c r="C190" s="31" t="s">
        <v>225</v>
      </c>
      <c r="D190" s="32">
        <f>D191</f>
        <v>25000</v>
      </c>
      <c r="E190" s="32">
        <f>E191</f>
        <v>25000</v>
      </c>
      <c r="F190" s="55"/>
      <c r="G190" s="55"/>
      <c r="H190" s="56"/>
    </row>
    <row r="191" spans="2:8" ht="330.5" customHeight="1" x14ac:dyDescent="0.35">
      <c r="B191" s="10"/>
      <c r="C191" s="11" t="s">
        <v>226</v>
      </c>
      <c r="D191" s="13">
        <v>25000</v>
      </c>
      <c r="E191" s="13">
        <v>25000</v>
      </c>
      <c r="F191" s="11" t="s">
        <v>487</v>
      </c>
      <c r="G191" s="11" t="s">
        <v>489</v>
      </c>
      <c r="H191" s="11" t="s">
        <v>488</v>
      </c>
    </row>
    <row r="192" spans="2:8" ht="40" x14ac:dyDescent="0.35">
      <c r="B192" s="30" t="s">
        <v>227</v>
      </c>
      <c r="C192" s="31" t="s">
        <v>228</v>
      </c>
      <c r="D192" s="32">
        <f>SUM(D193:D195)</f>
        <v>6000</v>
      </c>
      <c r="E192" s="32">
        <f>SUM(E193:E195)</f>
        <v>6000</v>
      </c>
      <c r="F192" s="55"/>
      <c r="G192" s="55"/>
      <c r="H192" s="56"/>
    </row>
    <row r="193" spans="2:8" ht="63" customHeight="1" x14ac:dyDescent="0.35">
      <c r="B193" s="10"/>
      <c r="C193" s="11" t="s">
        <v>229</v>
      </c>
      <c r="D193" s="27">
        <v>700</v>
      </c>
      <c r="E193" s="27">
        <v>700</v>
      </c>
      <c r="F193" s="48" t="s">
        <v>491</v>
      </c>
      <c r="G193" s="48" t="s">
        <v>493</v>
      </c>
      <c r="H193" s="48" t="s">
        <v>496</v>
      </c>
    </row>
    <row r="194" spans="2:8" ht="63" customHeight="1" x14ac:dyDescent="0.35">
      <c r="B194" s="10"/>
      <c r="C194" s="11" t="s">
        <v>230</v>
      </c>
      <c r="D194" s="27">
        <v>3210</v>
      </c>
      <c r="E194" s="27">
        <v>3210</v>
      </c>
      <c r="F194" s="48" t="s">
        <v>490</v>
      </c>
      <c r="G194" s="49" t="s">
        <v>494</v>
      </c>
      <c r="H194" s="49" t="s">
        <v>497</v>
      </c>
    </row>
    <row r="195" spans="2:8" ht="63" customHeight="1" x14ac:dyDescent="0.35">
      <c r="B195" s="10"/>
      <c r="C195" s="11" t="s">
        <v>231</v>
      </c>
      <c r="D195" s="27">
        <v>2090</v>
      </c>
      <c r="E195" s="27">
        <v>2090</v>
      </c>
      <c r="F195" s="48" t="s">
        <v>492</v>
      </c>
      <c r="G195" s="42" t="s">
        <v>495</v>
      </c>
      <c r="H195" s="49" t="s">
        <v>498</v>
      </c>
    </row>
    <row r="196" spans="2:8" ht="34" customHeight="1" x14ac:dyDescent="0.35">
      <c r="B196" s="37" t="s">
        <v>232</v>
      </c>
      <c r="C196" s="38" t="s">
        <v>233</v>
      </c>
      <c r="D196" s="39">
        <f>D197+D198+D200+D202+D203+D204</f>
        <v>67135</v>
      </c>
      <c r="E196" s="39">
        <f>E197+E198+E200+E202+E203+E204</f>
        <v>67135</v>
      </c>
      <c r="F196" s="68"/>
      <c r="G196" s="68"/>
      <c r="H196" s="60"/>
    </row>
    <row r="197" spans="2:8" ht="60" customHeight="1" x14ac:dyDescent="0.35">
      <c r="B197" s="52" t="s">
        <v>234</v>
      </c>
      <c r="C197" s="53" t="s">
        <v>235</v>
      </c>
      <c r="D197" s="54">
        <v>650</v>
      </c>
      <c r="E197" s="54">
        <v>650</v>
      </c>
      <c r="F197" s="35" t="s">
        <v>499</v>
      </c>
      <c r="G197" s="42" t="s">
        <v>500</v>
      </c>
      <c r="H197" s="42" t="s">
        <v>383</v>
      </c>
    </row>
    <row r="198" spans="2:8" ht="34" customHeight="1" x14ac:dyDescent="0.35">
      <c r="B198" s="52" t="s">
        <v>236</v>
      </c>
      <c r="C198" s="53" t="s">
        <v>237</v>
      </c>
      <c r="D198" s="54">
        <f>D199</f>
        <v>5000</v>
      </c>
      <c r="E198" s="54">
        <f>E199</f>
        <v>5000</v>
      </c>
      <c r="F198" s="68"/>
      <c r="G198" s="68"/>
      <c r="H198" s="60"/>
    </row>
    <row r="199" spans="2:8" ht="72" customHeight="1" x14ac:dyDescent="0.35">
      <c r="B199" s="18"/>
      <c r="C199" s="19" t="s">
        <v>238</v>
      </c>
      <c r="D199" s="20">
        <v>5000</v>
      </c>
      <c r="E199" s="20">
        <v>5000</v>
      </c>
      <c r="F199" s="40" t="s">
        <v>501</v>
      </c>
      <c r="G199" s="19" t="s">
        <v>502</v>
      </c>
      <c r="H199" s="40" t="s">
        <v>515</v>
      </c>
    </row>
    <row r="200" spans="2:8" ht="34" customHeight="1" x14ac:dyDescent="0.35">
      <c r="B200" s="52" t="s">
        <v>239</v>
      </c>
      <c r="C200" s="53" t="s">
        <v>240</v>
      </c>
      <c r="D200" s="54">
        <f>D201</f>
        <v>61000</v>
      </c>
      <c r="E200" s="54">
        <f>E201</f>
        <v>61000</v>
      </c>
      <c r="F200" s="69"/>
      <c r="G200" s="69"/>
      <c r="H200" s="70"/>
    </row>
    <row r="201" spans="2:8" ht="253" customHeight="1" x14ac:dyDescent="0.35">
      <c r="B201" s="18"/>
      <c r="C201" s="19" t="s">
        <v>241</v>
      </c>
      <c r="D201" s="29">
        <v>61000</v>
      </c>
      <c r="E201" s="29">
        <v>61000</v>
      </c>
      <c r="F201" s="40" t="s">
        <v>503</v>
      </c>
      <c r="G201" s="47" t="s">
        <v>504</v>
      </c>
      <c r="H201" s="47" t="s">
        <v>506</v>
      </c>
    </row>
    <row r="202" spans="2:8" ht="197" customHeight="1" x14ac:dyDescent="0.35">
      <c r="B202" s="6" t="s">
        <v>242</v>
      </c>
      <c r="C202" s="15" t="s">
        <v>243</v>
      </c>
      <c r="D202" s="28">
        <v>85</v>
      </c>
      <c r="E202" s="28">
        <v>85</v>
      </c>
      <c r="F202" s="47" t="s">
        <v>507</v>
      </c>
      <c r="G202" s="42" t="s">
        <v>505</v>
      </c>
      <c r="H202" s="50" t="s">
        <v>508</v>
      </c>
    </row>
    <row r="203" spans="2:8" ht="138" customHeight="1" x14ac:dyDescent="0.35">
      <c r="B203" s="6" t="s">
        <v>244</v>
      </c>
      <c r="C203" s="15" t="s">
        <v>245</v>
      </c>
      <c r="D203" s="28">
        <v>400</v>
      </c>
      <c r="E203" s="28">
        <v>400</v>
      </c>
      <c r="F203" s="47" t="s">
        <v>509</v>
      </c>
      <c r="G203" s="51" t="s">
        <v>510</v>
      </c>
      <c r="H203" s="51" t="s">
        <v>511</v>
      </c>
    </row>
    <row r="204" spans="2:8" ht="99" customHeight="1" x14ac:dyDescent="0.35">
      <c r="B204" s="6" t="s">
        <v>246</v>
      </c>
      <c r="C204" s="15" t="s">
        <v>247</v>
      </c>
      <c r="D204" s="28">
        <v>0</v>
      </c>
      <c r="E204" s="28">
        <v>0</v>
      </c>
      <c r="F204" s="66"/>
      <c r="G204" s="66"/>
      <c r="H204" s="67"/>
    </row>
  </sheetData>
  <mergeCells count="71">
    <mergeCell ref="F182:F184"/>
    <mergeCell ref="G182:G183"/>
    <mergeCell ref="H182:H183"/>
    <mergeCell ref="F186:F187"/>
    <mergeCell ref="F169:F172"/>
    <mergeCell ref="F173:F177"/>
    <mergeCell ref="F178:F180"/>
    <mergeCell ref="G179:G180"/>
    <mergeCell ref="F155:F159"/>
    <mergeCell ref="H157:H159"/>
    <mergeCell ref="G157:G159"/>
    <mergeCell ref="G167:G168"/>
    <mergeCell ref="F162:F168"/>
    <mergeCell ref="H167:H168"/>
    <mergeCell ref="G150:G151"/>
    <mergeCell ref="H150:H151"/>
    <mergeCell ref="F144:F153"/>
    <mergeCell ref="G9:G31"/>
    <mergeCell ref="H9:H31"/>
    <mergeCell ref="F9:F31"/>
    <mergeCell ref="G33:G34"/>
    <mergeCell ref="H33:H34"/>
    <mergeCell ref="G40:G45"/>
    <mergeCell ref="H40:H45"/>
    <mergeCell ref="F33:F35"/>
    <mergeCell ref="F36:F45"/>
    <mergeCell ref="G86:G87"/>
    <mergeCell ref="G83:G84"/>
    <mergeCell ref="H83:H85"/>
    <mergeCell ref="H87:H88"/>
    <mergeCell ref="K3:L3"/>
    <mergeCell ref="F6:F7"/>
    <mergeCell ref="B3:H3"/>
    <mergeCell ref="G2:I2"/>
    <mergeCell ref="G6:H6"/>
    <mergeCell ref="B6:C6"/>
    <mergeCell ref="D6:D7"/>
    <mergeCell ref="E6:E7"/>
    <mergeCell ref="F71:F72"/>
    <mergeCell ref="G71:G72"/>
    <mergeCell ref="H71:H72"/>
    <mergeCell ref="F75:F80"/>
    <mergeCell ref="G79:G81"/>
    <mergeCell ref="H79:H81"/>
    <mergeCell ref="F90:F94"/>
    <mergeCell ref="H90:H91"/>
    <mergeCell ref="H93:H94"/>
    <mergeCell ref="G93:G94"/>
    <mergeCell ref="G91:G92"/>
    <mergeCell ref="H108:H109"/>
    <mergeCell ref="H110:H111"/>
    <mergeCell ref="F96:F97"/>
    <mergeCell ref="G96:G97"/>
    <mergeCell ref="H96:H97"/>
    <mergeCell ref="F99:F105"/>
    <mergeCell ref="G102:G104"/>
    <mergeCell ref="H102:H104"/>
    <mergeCell ref="F114:F117"/>
    <mergeCell ref="G114:G115"/>
    <mergeCell ref="F121:F126"/>
    <mergeCell ref="G124:G125"/>
    <mergeCell ref="F107:F112"/>
    <mergeCell ref="G108:G109"/>
    <mergeCell ref="G110:G111"/>
    <mergeCell ref="H124:H125"/>
    <mergeCell ref="F129:F137"/>
    <mergeCell ref="G129:G137"/>
    <mergeCell ref="H129:H137"/>
    <mergeCell ref="F140:F142"/>
    <mergeCell ref="G141:G142"/>
    <mergeCell ref="H140:H142"/>
  </mergeCells>
  <pageMargins left="0.23622047244094491" right="0.23622047244094491" top="0.74803149606299213" bottom="0.74803149606299213" header="0.31496062992125984" footer="0.31496062992125984"/>
  <pageSetup scale="3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Daji</dc:creator>
  <cp:lastModifiedBy>Daji</cp:lastModifiedBy>
  <cp:lastPrinted>2020-04-01T07:45:14Z</cp:lastPrinted>
  <dcterms:created xsi:type="dcterms:W3CDTF">2020-03-30T14:13:58Z</dcterms:created>
  <dcterms:modified xsi:type="dcterms:W3CDTF">2020-04-01T17:57:01Z</dcterms:modified>
</cp:coreProperties>
</file>