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დანართი " sheetId="1" r:id="rId1"/>
    <sheet name="Sheet1" sheetId="2" r:id="rId2"/>
  </sheets>
  <definedNames>
    <definedName name="_xlnm.Print_Area" localSheetId="0">'დანართი '!$B$4:$H$33</definedName>
  </definedNames>
  <calcPr calcId="152511"/>
</workbook>
</file>

<file path=xl/calcChain.xml><?xml version="1.0" encoding="utf-8"?>
<calcChain xmlns="http://schemas.openxmlformats.org/spreadsheetml/2006/main">
  <c r="G32" i="1" l="1"/>
  <c r="G33" i="1"/>
  <c r="D18" i="1" l="1"/>
  <c r="D17" i="1"/>
  <c r="H15" i="1"/>
  <c r="E15" i="1"/>
  <c r="F15" i="1"/>
  <c r="G15" i="1"/>
  <c r="G16" i="1"/>
  <c r="H17" i="2"/>
  <c r="G17" i="2"/>
  <c r="F12" i="2"/>
  <c r="E16" i="1" l="1"/>
  <c r="F16" i="1"/>
  <c r="H16" i="1"/>
  <c r="D16" i="1"/>
  <c r="D15" i="1" s="1"/>
  <c r="N27" i="1"/>
  <c r="D8" i="1"/>
  <c r="Q12" i="1"/>
  <c r="O12" i="1"/>
  <c r="N30" i="1"/>
  <c r="N28" i="1"/>
  <c r="N22" i="1"/>
  <c r="N19" i="1"/>
  <c r="N9" i="1"/>
  <c r="N6" i="1"/>
  <c r="G31" i="1"/>
  <c r="G30" i="1" s="1"/>
  <c r="F30" i="1"/>
  <c r="H30" i="1"/>
  <c r="E30" i="1"/>
  <c r="F27" i="1"/>
  <c r="H27" i="1"/>
  <c r="E27" i="1"/>
  <c r="F22" i="1"/>
  <c r="G22" i="1"/>
  <c r="H22" i="1"/>
  <c r="F23" i="1"/>
  <c r="G23" i="1"/>
  <c r="H23" i="1"/>
  <c r="E23" i="1"/>
  <c r="E22" i="1" s="1"/>
  <c r="F19" i="1"/>
  <c r="G19" i="1"/>
  <c r="H19" i="1"/>
  <c r="E19" i="1"/>
  <c r="H5" i="1"/>
  <c r="F12" i="1"/>
  <c r="H12" i="1"/>
  <c r="E12" i="1"/>
  <c r="F9" i="1"/>
  <c r="G9" i="1"/>
  <c r="H9" i="1"/>
  <c r="E9" i="1"/>
  <c r="F6" i="1"/>
  <c r="G6" i="1"/>
  <c r="H6" i="1"/>
  <c r="E6" i="1"/>
  <c r="L9" i="1"/>
  <c r="E5" i="1" l="1"/>
  <c r="F5" i="1"/>
  <c r="D33" i="1"/>
  <c r="N33" i="1"/>
  <c r="N32" i="1"/>
  <c r="D32" i="1" l="1"/>
  <c r="D31" i="1" s="1"/>
  <c r="D30" i="1" s="1"/>
  <c r="D5" i="1" s="1"/>
  <c r="H31" i="1"/>
  <c r="F31" i="1"/>
  <c r="E31" i="1"/>
  <c r="O9" i="1"/>
  <c r="D26" i="1"/>
  <c r="D25" i="1"/>
  <c r="D24" i="1"/>
  <c r="D29" i="1"/>
  <c r="D28" i="1" s="1"/>
  <c r="H28" i="1"/>
  <c r="G28" i="1"/>
  <c r="G27" i="1" s="1"/>
  <c r="F28" i="1"/>
  <c r="E28" i="1"/>
  <c r="D21" i="1"/>
  <c r="D20" i="1" s="1"/>
  <c r="H20" i="1"/>
  <c r="G20" i="1"/>
  <c r="F20" i="1"/>
  <c r="E20" i="1"/>
  <c r="D14" i="1"/>
  <c r="D13" i="1" s="1"/>
  <c r="H13" i="1"/>
  <c r="G13" i="1"/>
  <c r="G12" i="1" s="1"/>
  <c r="F13" i="1"/>
  <c r="E13" i="1"/>
  <c r="D11" i="1"/>
  <c r="D10" i="1" s="1"/>
  <c r="H10" i="1"/>
  <c r="G10" i="1"/>
  <c r="F10" i="1"/>
  <c r="E10" i="1"/>
  <c r="G5" i="1" l="1"/>
  <c r="D23" i="1"/>
  <c r="D22" i="1" s="1"/>
  <c r="D27" i="1"/>
  <c r="D19" i="1"/>
  <c r="D12" i="1"/>
  <c r="D9" i="1"/>
  <c r="E7" i="1" l="1"/>
  <c r="F7" i="1"/>
  <c r="G7" i="1"/>
  <c r="H7" i="1"/>
  <c r="D7" i="1"/>
  <c r="D6" i="1" s="1"/>
</calcChain>
</file>

<file path=xl/sharedStrings.xml><?xml version="1.0" encoding="utf-8"?>
<sst xmlns="http://schemas.openxmlformats.org/spreadsheetml/2006/main" count="52" uniqueCount="35">
  <si>
    <t>27 03 02 11 02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</si>
  <si>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</si>
  <si>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ხარჯები</t>
  </si>
  <si>
    <t>საქონელი და მომსახურება</t>
  </si>
  <si>
    <t>I კვ</t>
  </si>
  <si>
    <t>II კვ</t>
  </si>
  <si>
    <t>III კვ</t>
  </si>
  <si>
    <t>IV კვ</t>
  </si>
  <si>
    <t xml:space="preserve">დასახელება </t>
  </si>
  <si>
    <t xml:space="preserve">ბალანასი </t>
  </si>
  <si>
    <t>პროგრამული კოდი</t>
  </si>
  <si>
    <t>27 03 02 01</t>
  </si>
  <si>
    <t>დაავადებათა ადრეული გამოვლენა და სკრინინგი</t>
  </si>
  <si>
    <t>სოციალური უზრუნველყოფა</t>
  </si>
  <si>
    <t>არაფინანსური აქტივების ზრდა</t>
  </si>
  <si>
    <t>27 03 02 02</t>
  </si>
  <si>
    <t>იმუნიზაცია</t>
  </si>
  <si>
    <t>27 03 02 03</t>
  </si>
  <si>
    <t>ეპიდზედამხედველობა</t>
  </si>
  <si>
    <t>27 03 02 06 02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</si>
  <si>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</si>
  <si>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</si>
  <si>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</si>
  <si>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27 03 02 08 02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</si>
  <si>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</si>
  <si>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 xml:space="preserve"> 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</si>
  <si>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</si>
  <si>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</si>
  <si>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ტუბერკულოზის მართვა</t>
  </si>
  <si>
    <t xml:space="preserve">ლაბორატორიული კონტროლი და ნახველისა და სხვა საკვლევი მასალის ლოჯისტიკა, მ.შ: </t>
  </si>
  <si>
    <t xml:space="preserve">სს „ტუბერკულოზისა და ფილტვის დაავადებათა ეროვნული ცენტრის“ და პენიტენციური სისტემის ფარგლებში არსებული ლაბორატორიებისათვის პროგრამის მე-3 მუხლის „გ.დ“ ქვეპუნქტით გათვალისწინებული საქონლის შესყიდვა </t>
  </si>
  <si>
    <t xml:space="preserve">ტუბერკულოზის პროგრამის რეგიონული მართვა და მონიტორინგი </t>
  </si>
  <si>
    <t xml:space="preserve">ტუბერკულოზის სამკურნალო პირველი და მეორე რიგის (სრული ღირებულების არაუმეტეს 75%-ისა) მედიკამენტების შესყიდვა </t>
  </si>
  <si>
    <t xml:space="preserve"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  ფულადი წახალისების დაფინანსება </t>
  </si>
  <si>
    <t>sat/ekonomia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</si>
</sst>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b/>
      <sz val="11"/>
      <color rgb="FFFF0000"/>
      <name val="Sylfaen"/>
      <family val="1"/>
    </font>
    <font>
      <b/>
      <sz val="13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rgb="FFFF0000"/>
      <name val="Sylfaen"/>
      <family val="1"/>
    </font>
  </fonts>
  <fills count="6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0"/>
        </stop>
        <stop position="1">
          <color theme="4" tint="0.59999389629810485"/>
        </stop>
      </gradient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 indent="2"/>
    </xf>
    <xf numFmtId="0" fontId="4" fillId="0" borderId="10" xfId="0" applyFont="1" applyBorder="1" applyAlignment="1">
      <alignment horizontal="left" vertical="center" wrapText="1" indent="2"/>
    </xf>
    <xf numFmtId="0" fontId="3" fillId="0" borderId="1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 indent="2"/>
    </xf>
    <xf numFmtId="3" fontId="4" fillId="0" borderId="8" xfId="0" applyNumberFormat="1" applyFont="1" applyBorder="1" applyAlignment="1" applyProtection="1">
      <alignment horizontal="center" vertical="center" wrapText="1"/>
    </xf>
    <xf numFmtId="3" fontId="3" fillId="0" borderId="9" xfId="0" applyNumberFormat="1" applyFont="1" applyBorder="1" applyAlignment="1" applyProtection="1">
      <alignment horizontal="center" vertical="center" wrapText="1"/>
    </xf>
    <xf numFmtId="3" fontId="3" fillId="0" borderId="8" xfId="0" applyNumberFormat="1" applyFont="1" applyBorder="1" applyAlignment="1" applyProtection="1">
      <alignment horizontal="center" vertical="center" wrapText="1"/>
    </xf>
    <xf numFmtId="0" fontId="0" fillId="0" borderId="11" xfId="0" applyBorder="1"/>
    <xf numFmtId="0" fontId="2" fillId="2" borderId="2" xfId="0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 applyProtection="1">
      <alignment horizontal="center" vertical="center" wrapText="1"/>
    </xf>
    <xf numFmtId="3" fontId="5" fillId="3" borderId="1" xfId="0" applyNumberFormat="1" applyFont="1" applyFill="1" applyBorder="1" applyAlignment="1" applyProtection="1">
      <alignment horizontal="center" vertical="center" wrapText="1"/>
    </xf>
    <xf numFmtId="3" fontId="0" fillId="0" borderId="0" xfId="0" applyNumberFormat="1"/>
    <xf numFmtId="0" fontId="0" fillId="0" borderId="12" xfId="0" applyBorder="1"/>
    <xf numFmtId="3" fontId="0" fillId="0" borderId="0" xfId="0" applyNumberFormat="1" applyAlignment="1">
      <alignment horizontal="center" vertical="center"/>
    </xf>
    <xf numFmtId="3" fontId="4" fillId="0" borderId="9" xfId="0" applyNumberFormat="1" applyFont="1" applyBorder="1" applyAlignment="1" applyProtection="1">
      <alignment horizontal="center" vertical="center" wrapText="1"/>
    </xf>
    <xf numFmtId="3" fontId="4" fillId="0" borderId="6" xfId="0" applyNumberFormat="1" applyFont="1" applyBorder="1" applyAlignment="1" applyProtection="1">
      <alignment horizontal="center" vertical="center" wrapText="1"/>
    </xf>
    <xf numFmtId="3" fontId="0" fillId="4" borderId="0" xfId="0" applyNumberFormat="1" applyFill="1" applyAlignment="1">
      <alignment horizontal="center" vertical="center"/>
    </xf>
    <xf numFmtId="3" fontId="3" fillId="0" borderId="11" xfId="0" applyNumberFormat="1" applyFont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4" borderId="0" xfId="0" applyFill="1" applyAlignment="1">
      <alignment wrapText="1"/>
    </xf>
    <xf numFmtId="164" fontId="0" fillId="0" borderId="0" xfId="1" applyNumberFormat="1" applyFont="1"/>
    <xf numFmtId="165" fontId="0" fillId="0" borderId="0" xfId="1" applyNumberFormat="1" applyFont="1"/>
    <xf numFmtId="165" fontId="0" fillId="4" borderId="0" xfId="1" applyNumberFormat="1" applyFont="1" applyFill="1"/>
    <xf numFmtId="0" fontId="0" fillId="5" borderId="0" xfId="0" applyFill="1" applyAlignment="1">
      <alignment wrapText="1"/>
    </xf>
    <xf numFmtId="165" fontId="0" fillId="5" borderId="0" xfId="1" applyNumberFormat="1" applyFont="1" applyFill="1"/>
    <xf numFmtId="164" fontId="0" fillId="5" borderId="0" xfId="1" applyNumberFormat="1" applyFont="1" applyFill="1"/>
    <xf numFmtId="0" fontId="0" fillId="5" borderId="0" xfId="0" applyFill="1"/>
    <xf numFmtId="166" fontId="0" fillId="0" borderId="0" xfId="0" applyNumberFormat="1"/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" xfId="0" applyBorder="1"/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0" xfId="0" applyFont="1"/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5" fillId="0" borderId="8" xfId="0" applyFont="1" applyBorder="1" applyAlignment="1">
      <alignment horizontal="left" vertical="center" wrapText="1"/>
    </xf>
    <xf numFmtId="3" fontId="5" fillId="0" borderId="8" xfId="0" applyNumberFormat="1" applyFont="1" applyBorder="1" applyAlignment="1" applyProtection="1">
      <alignment horizontal="center" vertical="center" wrapText="1"/>
    </xf>
    <xf numFmtId="0" fontId="7" fillId="0" borderId="12" xfId="0" applyFont="1" applyBorder="1" applyAlignment="1">
      <alignment horizontal="center"/>
    </xf>
    <xf numFmtId="0" fontId="9" fillId="0" borderId="10" xfId="0" applyFont="1" applyBorder="1" applyAlignment="1">
      <alignment horizontal="left" vertical="center" wrapText="1" indent="2"/>
    </xf>
    <xf numFmtId="3" fontId="9" fillId="0" borderId="9" xfId="0" applyNumberFormat="1" applyFont="1" applyBorder="1" applyAlignment="1" applyProtection="1">
      <alignment horizontal="center" vertical="center" wrapText="1"/>
    </xf>
    <xf numFmtId="0" fontId="7" fillId="0" borderId="5" xfId="0" applyFont="1" applyBorder="1"/>
    <xf numFmtId="0" fontId="9" fillId="0" borderId="6" xfId="0" applyFont="1" applyBorder="1" applyAlignment="1">
      <alignment horizontal="left" vertical="center" wrapText="1" indent="2"/>
    </xf>
    <xf numFmtId="3" fontId="9" fillId="0" borderId="6" xfId="0" applyNumberFormat="1" applyFont="1" applyBorder="1" applyAlignment="1" applyProtection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37"/>
  <sheetViews>
    <sheetView tabSelected="1" view="pageBreakPreview" topLeftCell="A7" zoomScale="75" zoomScaleNormal="100" zoomScaleSheetLayoutView="75" workbookViewId="0">
      <selection activeCell="K24" sqref="K24"/>
    </sheetView>
  </sheetViews>
  <sheetFormatPr defaultRowHeight="15" x14ac:dyDescent="0.25"/>
  <cols>
    <col min="1" max="1" width="5.5703125" customWidth="1"/>
    <col min="2" max="2" width="15.140625" customWidth="1"/>
    <col min="3" max="3" width="79.28515625" customWidth="1"/>
    <col min="4" max="8" width="14.7109375" customWidth="1"/>
    <col min="10" max="10" width="14.7109375" customWidth="1"/>
    <col min="12" max="12" width="14.7109375" customWidth="1"/>
    <col min="14" max="14" width="12.7109375" style="1" customWidth="1"/>
    <col min="15" max="15" width="13.140625" customWidth="1"/>
    <col min="17" max="17" width="13" customWidth="1"/>
  </cols>
  <sheetData>
    <row r="4" spans="1:17" ht="36.75" customHeight="1" x14ac:dyDescent="0.25">
      <c r="B4" s="39" t="s">
        <v>10</v>
      </c>
      <c r="C4" s="37" t="s">
        <v>8</v>
      </c>
      <c r="D4" s="11" t="s">
        <v>9</v>
      </c>
      <c r="E4" s="11" t="s">
        <v>4</v>
      </c>
      <c r="F4" s="11" t="s">
        <v>5</v>
      </c>
      <c r="G4" s="11" t="s">
        <v>6</v>
      </c>
      <c r="H4" s="11" t="s">
        <v>7</v>
      </c>
      <c r="J4" s="11"/>
      <c r="L4" s="11"/>
    </row>
    <row r="5" spans="1:17" ht="36.75" customHeight="1" x14ac:dyDescent="0.25">
      <c r="B5" s="40"/>
      <c r="C5" s="38"/>
      <c r="D5" s="12">
        <f>SUM(D6+D9+D12+D19+D22+D27+D30+D15)</f>
        <v>0</v>
      </c>
      <c r="E5" s="12">
        <f t="shared" ref="E5:H5" si="0">SUM(E6+E9+E12+E19+E22+E27+E30)</f>
        <v>0</v>
      </c>
      <c r="F5" s="12">
        <f t="shared" si="0"/>
        <v>0</v>
      </c>
      <c r="G5" s="12">
        <f t="shared" si="0"/>
        <v>-450000</v>
      </c>
      <c r="H5" s="12">
        <f t="shared" si="0"/>
        <v>0</v>
      </c>
      <c r="J5" s="12"/>
      <c r="L5" s="12"/>
    </row>
    <row r="6" spans="1:17" ht="76.5" customHeight="1" x14ac:dyDescent="0.25">
      <c r="B6" s="13" t="s">
        <v>0</v>
      </c>
      <c r="C6" s="14" t="s">
        <v>1</v>
      </c>
      <c r="D6" s="15">
        <f>D7</f>
        <v>250000</v>
      </c>
      <c r="E6" s="15">
        <f>E7</f>
        <v>0</v>
      </c>
      <c r="F6" s="15">
        <f t="shared" ref="F6:H6" si="1">F7</f>
        <v>0</v>
      </c>
      <c r="G6" s="15">
        <f t="shared" si="1"/>
        <v>250000</v>
      </c>
      <c r="H6" s="15">
        <f t="shared" si="1"/>
        <v>0</v>
      </c>
      <c r="J6" s="15">
        <v>1100000</v>
      </c>
      <c r="L6" s="15">
        <v>1350000</v>
      </c>
      <c r="N6" s="19">
        <f>J6-L6</f>
        <v>-250000</v>
      </c>
    </row>
    <row r="7" spans="1:17" x14ac:dyDescent="0.25">
      <c r="B7" s="42"/>
      <c r="C7" s="2" t="s">
        <v>2</v>
      </c>
      <c r="D7" s="9">
        <f>D8</f>
        <v>250000</v>
      </c>
      <c r="E7" s="9">
        <f t="shared" ref="E7:H7" si="2">E8</f>
        <v>0</v>
      </c>
      <c r="F7" s="9">
        <f t="shared" si="2"/>
        <v>0</v>
      </c>
      <c r="G7" s="9">
        <f t="shared" si="2"/>
        <v>250000</v>
      </c>
      <c r="H7" s="9">
        <f t="shared" si="2"/>
        <v>0</v>
      </c>
      <c r="J7" s="7"/>
      <c r="L7" s="7"/>
    </row>
    <row r="8" spans="1:17" x14ac:dyDescent="0.25">
      <c r="B8" s="43"/>
      <c r="C8" s="3" t="s">
        <v>3</v>
      </c>
      <c r="D8" s="20">
        <f>SUM(E8:H8)</f>
        <v>250000</v>
      </c>
      <c r="E8" s="20"/>
      <c r="F8" s="20"/>
      <c r="G8" s="20">
        <v>250000</v>
      </c>
      <c r="H8" s="20"/>
      <c r="J8" s="8"/>
      <c r="L8" s="8"/>
    </row>
    <row r="9" spans="1:17" ht="45" x14ac:dyDescent="0.25">
      <c r="B9" s="13" t="s">
        <v>21</v>
      </c>
      <c r="C9" s="14" t="s">
        <v>22</v>
      </c>
      <c r="D9" s="15">
        <f>D11</f>
        <v>-950000</v>
      </c>
      <c r="E9" s="15">
        <f>E10</f>
        <v>0</v>
      </c>
      <c r="F9" s="15">
        <f t="shared" ref="F9:H9" si="3">F10</f>
        <v>0</v>
      </c>
      <c r="G9" s="15">
        <f t="shared" si="3"/>
        <v>-950000</v>
      </c>
      <c r="H9" s="15">
        <f t="shared" si="3"/>
        <v>0</v>
      </c>
      <c r="J9" s="15">
        <v>3317000</v>
      </c>
      <c r="L9" s="15">
        <f>1680000+352000+335000</f>
        <v>2367000</v>
      </c>
      <c r="N9" s="19">
        <f>J9-L9</f>
        <v>950000</v>
      </c>
      <c r="O9" s="17">
        <f>1680000+352000+335000</f>
        <v>2367000</v>
      </c>
    </row>
    <row r="10" spans="1:17" x14ac:dyDescent="0.25">
      <c r="B10" s="42"/>
      <c r="C10" s="2" t="s">
        <v>2</v>
      </c>
      <c r="D10" s="9">
        <f>D11</f>
        <v>-950000</v>
      </c>
      <c r="E10" s="9">
        <f t="shared" ref="E10" si="4">E11</f>
        <v>0</v>
      </c>
      <c r="F10" s="9">
        <f t="shared" ref="F10" si="5">F11</f>
        <v>0</v>
      </c>
      <c r="G10" s="9">
        <f t="shared" ref="G10" si="6">G11</f>
        <v>-950000</v>
      </c>
      <c r="H10" s="9">
        <f t="shared" ref="H10" si="7">H11</f>
        <v>0</v>
      </c>
      <c r="J10" s="9"/>
      <c r="L10" s="9"/>
    </row>
    <row r="11" spans="1:17" x14ac:dyDescent="0.25">
      <c r="B11" s="43"/>
      <c r="C11" s="3" t="s">
        <v>3</v>
      </c>
      <c r="D11" s="20">
        <f>SUM(E11:H11)</f>
        <v>-950000</v>
      </c>
      <c r="E11" s="20"/>
      <c r="F11" s="20"/>
      <c r="G11" s="20">
        <v>-950000</v>
      </c>
      <c r="H11" s="20"/>
      <c r="J11" s="8"/>
      <c r="L11" s="8"/>
    </row>
    <row r="12" spans="1:17" ht="45" x14ac:dyDescent="0.25">
      <c r="B12" s="13" t="s">
        <v>19</v>
      </c>
      <c r="C12" s="14" t="s">
        <v>20</v>
      </c>
      <c r="D12" s="15">
        <f>D14</f>
        <v>-170000</v>
      </c>
      <c r="E12" s="15">
        <f>E13</f>
        <v>0</v>
      </c>
      <c r="F12" s="15">
        <f t="shared" ref="F12:H12" si="8">F13</f>
        <v>0</v>
      </c>
      <c r="G12" s="15">
        <f t="shared" si="8"/>
        <v>-170000</v>
      </c>
      <c r="H12" s="15">
        <f t="shared" si="8"/>
        <v>0</v>
      </c>
      <c r="J12" s="15">
        <v>1908000</v>
      </c>
      <c r="L12" s="16">
        <v>1700000</v>
      </c>
      <c r="N12" s="19">
        <v>170000</v>
      </c>
      <c r="O12" s="19">
        <f>J12-170000</f>
        <v>1738000</v>
      </c>
      <c r="Q12" s="17">
        <f>J12-O12</f>
        <v>170000</v>
      </c>
    </row>
    <row r="13" spans="1:17" x14ac:dyDescent="0.25">
      <c r="B13" s="34"/>
      <c r="C13" s="2" t="s">
        <v>2</v>
      </c>
      <c r="D13" s="9">
        <f>D14</f>
        <v>-170000</v>
      </c>
      <c r="E13" s="9">
        <f t="shared" ref="E13" si="9">E14</f>
        <v>0</v>
      </c>
      <c r="F13" s="9">
        <f t="shared" ref="F13" si="10">F14</f>
        <v>0</v>
      </c>
      <c r="G13" s="9">
        <f t="shared" ref="G13" si="11">G14</f>
        <v>-170000</v>
      </c>
      <c r="H13" s="9">
        <f t="shared" ref="H13" si="12">H14</f>
        <v>0</v>
      </c>
      <c r="J13" s="9"/>
      <c r="L13" s="9"/>
    </row>
    <row r="14" spans="1:17" x14ac:dyDescent="0.25">
      <c r="B14" s="41"/>
      <c r="C14" s="3" t="s">
        <v>3</v>
      </c>
      <c r="D14" s="20">
        <f>SUM(E14:H14)</f>
        <v>-170000</v>
      </c>
      <c r="E14" s="20"/>
      <c r="F14" s="20"/>
      <c r="G14" s="20">
        <v>-170000</v>
      </c>
      <c r="H14" s="20"/>
      <c r="J14" s="8"/>
      <c r="L14" s="8"/>
    </row>
    <row r="15" spans="1:17" ht="45.75" customHeight="1" x14ac:dyDescent="0.25">
      <c r="A15" t="s">
        <v>25</v>
      </c>
      <c r="B15" s="13" t="s">
        <v>26</v>
      </c>
      <c r="C15" s="14" t="s">
        <v>27</v>
      </c>
      <c r="D15" s="15">
        <f t="shared" ref="D15:F15" si="13">D16</f>
        <v>450000</v>
      </c>
      <c r="E15" s="15">
        <f t="shared" si="13"/>
        <v>0</v>
      </c>
      <c r="F15" s="15">
        <f t="shared" si="13"/>
        <v>0</v>
      </c>
      <c r="G15" s="15">
        <f>G16</f>
        <v>450000</v>
      </c>
      <c r="H15" s="15">
        <f>H16</f>
        <v>0</v>
      </c>
      <c r="J15" s="23"/>
      <c r="L15" s="23"/>
    </row>
    <row r="16" spans="1:17" x14ac:dyDescent="0.25">
      <c r="B16" s="34"/>
      <c r="C16" s="2" t="s">
        <v>2</v>
      </c>
      <c r="D16" s="9">
        <f>D17+D18</f>
        <v>450000</v>
      </c>
      <c r="E16" s="9">
        <f t="shared" ref="E16:H16" si="14">E17+E18</f>
        <v>0</v>
      </c>
      <c r="F16" s="9">
        <f t="shared" si="14"/>
        <v>0</v>
      </c>
      <c r="G16" s="9">
        <f>G17</f>
        <v>450000</v>
      </c>
      <c r="H16" s="9">
        <f t="shared" si="14"/>
        <v>0</v>
      </c>
      <c r="J16" s="23"/>
      <c r="L16" s="23"/>
    </row>
    <row r="17" spans="2:16" x14ac:dyDescent="0.25">
      <c r="B17" s="35"/>
      <c r="C17" s="4" t="s">
        <v>3</v>
      </c>
      <c r="D17" s="20">
        <f>SUM(E17:H17)</f>
        <v>450000</v>
      </c>
      <c r="E17" s="20"/>
      <c r="F17" s="20"/>
      <c r="G17" s="20">
        <v>450000</v>
      </c>
      <c r="H17" s="20"/>
      <c r="J17" s="23"/>
      <c r="L17" s="23"/>
    </row>
    <row r="18" spans="2:16" x14ac:dyDescent="0.25">
      <c r="B18" s="36"/>
      <c r="C18" s="6" t="s">
        <v>13</v>
      </c>
      <c r="D18" s="20">
        <f>SUM(E18:H18)</f>
        <v>0</v>
      </c>
      <c r="E18" s="21"/>
      <c r="F18" s="21"/>
      <c r="G18" s="21"/>
      <c r="H18" s="21"/>
      <c r="J18" s="23"/>
      <c r="L18" s="23"/>
    </row>
    <row r="19" spans="2:16" ht="42.75" customHeight="1" x14ac:dyDescent="0.25">
      <c r="B19" s="13" t="s">
        <v>17</v>
      </c>
      <c r="C19" s="14" t="s">
        <v>18</v>
      </c>
      <c r="D19" s="15">
        <f>D21</f>
        <v>416000</v>
      </c>
      <c r="E19" s="15">
        <f>E20</f>
        <v>0</v>
      </c>
      <c r="F19" s="15">
        <f t="shared" ref="F19:H19" si="15">F20</f>
        <v>0</v>
      </c>
      <c r="G19" s="15">
        <f t="shared" si="15"/>
        <v>416000</v>
      </c>
      <c r="H19" s="15">
        <f t="shared" si="15"/>
        <v>0</v>
      </c>
      <c r="J19" s="15">
        <v>1700000</v>
      </c>
      <c r="L19" s="15">
        <v>2116000</v>
      </c>
      <c r="N19" s="19">
        <f>J19-L19</f>
        <v>-416000</v>
      </c>
    </row>
    <row r="20" spans="2:16" x14ac:dyDescent="0.25">
      <c r="B20" s="18"/>
      <c r="C20" s="5" t="s">
        <v>2</v>
      </c>
      <c r="D20" s="9">
        <f>D21</f>
        <v>416000</v>
      </c>
      <c r="E20" s="9">
        <f t="shared" ref="E20" si="16">E21</f>
        <v>0</v>
      </c>
      <c r="F20" s="9">
        <f t="shared" ref="F20" si="17">F21</f>
        <v>0</v>
      </c>
      <c r="G20" s="9">
        <f t="shared" ref="G20" si="18">G21</f>
        <v>416000</v>
      </c>
      <c r="H20" s="9">
        <f t="shared" ref="H20" si="19">H21</f>
        <v>0</v>
      </c>
      <c r="J20" s="9"/>
      <c r="L20" s="9"/>
    </row>
    <row r="21" spans="2:16" x14ac:dyDescent="0.25">
      <c r="B21" s="18"/>
      <c r="C21" s="3" t="s">
        <v>3</v>
      </c>
      <c r="D21" s="20">
        <f>SUM(E21:H21)</f>
        <v>416000</v>
      </c>
      <c r="E21" s="20"/>
      <c r="F21" s="20"/>
      <c r="G21" s="20">
        <v>416000</v>
      </c>
      <c r="H21" s="20"/>
      <c r="J21" s="8"/>
      <c r="L21" s="8"/>
    </row>
    <row r="22" spans="2:16" ht="32.25" customHeight="1" x14ac:dyDescent="0.25">
      <c r="B22" s="13" t="s">
        <v>15</v>
      </c>
      <c r="C22" s="14" t="s">
        <v>16</v>
      </c>
      <c r="D22" s="15">
        <f>D23</f>
        <v>-229000</v>
      </c>
      <c r="E22" s="15">
        <f>E23</f>
        <v>0</v>
      </c>
      <c r="F22" s="15">
        <f t="shared" ref="F22:H22" si="20">F23</f>
        <v>0</v>
      </c>
      <c r="G22" s="15">
        <f t="shared" si="20"/>
        <v>-229000</v>
      </c>
      <c r="H22" s="15">
        <f t="shared" si="20"/>
        <v>0</v>
      </c>
      <c r="J22" s="15">
        <v>23000000</v>
      </c>
      <c r="L22" s="15">
        <v>22771000</v>
      </c>
      <c r="N22" s="19">
        <f>J22-L22</f>
        <v>229000</v>
      </c>
    </row>
    <row r="23" spans="2:16" x14ac:dyDescent="0.25">
      <c r="B23" s="34"/>
      <c r="C23" s="2" t="s">
        <v>2</v>
      </c>
      <c r="D23" s="9">
        <f>SUM(D24:D26)</f>
        <v>-229000</v>
      </c>
      <c r="E23" s="9">
        <f>SUM(E24:E26)</f>
        <v>0</v>
      </c>
      <c r="F23" s="9">
        <f t="shared" ref="F23:H23" si="21">SUM(F24:F26)</f>
        <v>0</v>
      </c>
      <c r="G23" s="9">
        <f t="shared" si="21"/>
        <v>-229000</v>
      </c>
      <c r="H23" s="9">
        <f t="shared" si="21"/>
        <v>0</v>
      </c>
      <c r="J23" s="10"/>
      <c r="L23" s="10"/>
    </row>
    <row r="24" spans="2:16" x14ac:dyDescent="0.25">
      <c r="B24" s="35"/>
      <c r="C24" s="4" t="s">
        <v>3</v>
      </c>
      <c r="D24" s="20">
        <f>SUM(E24:H24)</f>
        <v>-229000</v>
      </c>
      <c r="E24" s="20"/>
      <c r="F24" s="20"/>
      <c r="G24" s="20">
        <v>-229000</v>
      </c>
      <c r="H24" s="20"/>
      <c r="J24" s="10"/>
      <c r="L24" s="10"/>
    </row>
    <row r="25" spans="2:16" x14ac:dyDescent="0.25">
      <c r="B25" s="35"/>
      <c r="C25" s="4" t="s">
        <v>13</v>
      </c>
      <c r="D25" s="20">
        <f t="shared" ref="D25:D26" si="22">SUM(E25:H25)</f>
        <v>0</v>
      </c>
      <c r="E25" s="20"/>
      <c r="F25" s="20"/>
      <c r="G25" s="20"/>
      <c r="H25" s="20"/>
      <c r="J25" s="10"/>
      <c r="L25" s="10"/>
    </row>
    <row r="26" spans="2:16" x14ac:dyDescent="0.25">
      <c r="B26" s="41"/>
      <c r="C26" s="3" t="s">
        <v>14</v>
      </c>
      <c r="D26" s="20">
        <f t="shared" si="22"/>
        <v>0</v>
      </c>
      <c r="E26" s="20"/>
      <c r="F26" s="20"/>
      <c r="G26" s="20"/>
      <c r="H26" s="20"/>
      <c r="J26" s="10"/>
      <c r="L26" s="10"/>
    </row>
    <row r="27" spans="2:16" ht="32.25" customHeight="1" x14ac:dyDescent="0.25">
      <c r="B27" s="13" t="s">
        <v>11</v>
      </c>
      <c r="C27" s="14" t="s">
        <v>12</v>
      </c>
      <c r="D27" s="15">
        <f>D29</f>
        <v>410000</v>
      </c>
      <c r="E27" s="15">
        <f>E28</f>
        <v>0</v>
      </c>
      <c r="F27" s="15">
        <f t="shared" ref="F27:H27" si="23">F28</f>
        <v>0</v>
      </c>
      <c r="G27" s="15">
        <f t="shared" si="23"/>
        <v>410000</v>
      </c>
      <c r="H27" s="15">
        <f t="shared" si="23"/>
        <v>0</v>
      </c>
      <c r="J27" s="9">
        <v>2800000</v>
      </c>
      <c r="L27" s="9">
        <v>3210000</v>
      </c>
      <c r="N27" s="22">
        <f>J27-L27</f>
        <v>-410000</v>
      </c>
    </row>
    <row r="28" spans="2:16" x14ac:dyDescent="0.25">
      <c r="B28" s="34"/>
      <c r="C28" s="2" t="s">
        <v>2</v>
      </c>
      <c r="D28" s="9">
        <f>D29</f>
        <v>410000</v>
      </c>
      <c r="E28" s="9">
        <f t="shared" ref="E28" si="24">E29</f>
        <v>0</v>
      </c>
      <c r="F28" s="9">
        <f t="shared" ref="F28" si="25">F29</f>
        <v>0</v>
      </c>
      <c r="G28" s="9">
        <f t="shared" ref="G28" si="26">G29</f>
        <v>410000</v>
      </c>
      <c r="H28" s="9">
        <f t="shared" ref="H28" si="27">H29</f>
        <v>0</v>
      </c>
      <c r="J28" s="9"/>
      <c r="L28" s="9"/>
      <c r="N28" s="19">
        <f>J28-L28</f>
        <v>0</v>
      </c>
    </row>
    <row r="29" spans="2:16" x14ac:dyDescent="0.25">
      <c r="B29" s="35"/>
      <c r="C29" s="6" t="s">
        <v>3</v>
      </c>
      <c r="D29" s="8">
        <f>SUM(E29:H29)</f>
        <v>410000</v>
      </c>
      <c r="E29" s="8"/>
      <c r="F29" s="8"/>
      <c r="G29" s="8">
        <v>410000</v>
      </c>
      <c r="H29" s="8"/>
      <c r="J29" s="8"/>
      <c r="L29" s="8"/>
    </row>
    <row r="30" spans="2:16" ht="52.5" customHeight="1" x14ac:dyDescent="0.25">
      <c r="B30" s="45" t="s">
        <v>23</v>
      </c>
      <c r="C30" s="46" t="s">
        <v>24</v>
      </c>
      <c r="D30" s="16">
        <f>D31</f>
        <v>-177000</v>
      </c>
      <c r="E30" s="16">
        <f>E31</f>
        <v>0</v>
      </c>
      <c r="F30" s="16">
        <f t="shared" ref="F30:H30" si="28">F31</f>
        <v>0</v>
      </c>
      <c r="G30" s="16">
        <f t="shared" si="28"/>
        <v>-177000</v>
      </c>
      <c r="H30" s="16">
        <f t="shared" si="28"/>
        <v>0</v>
      </c>
      <c r="J30" s="15">
        <v>474000</v>
      </c>
      <c r="L30" s="15">
        <v>297000</v>
      </c>
      <c r="N30" s="22">
        <f>J30-L30</f>
        <v>177000</v>
      </c>
      <c r="O30" s="17"/>
      <c r="P30" s="17"/>
    </row>
    <row r="31" spans="2:16" x14ac:dyDescent="0.25">
      <c r="B31" s="47"/>
      <c r="C31" s="48" t="s">
        <v>2</v>
      </c>
      <c r="D31" s="49">
        <f>D32+D33</f>
        <v>-177000</v>
      </c>
      <c r="E31" s="49">
        <f t="shared" ref="E31" si="29">E32</f>
        <v>0</v>
      </c>
      <c r="F31" s="49">
        <f t="shared" ref="F31" si="30">F32</f>
        <v>0</v>
      </c>
      <c r="G31" s="49">
        <f>G32+G33</f>
        <v>-177000</v>
      </c>
      <c r="H31" s="49">
        <f t="shared" ref="H31" si="31">H32</f>
        <v>0</v>
      </c>
      <c r="J31" s="10"/>
      <c r="L31" s="10"/>
    </row>
    <row r="32" spans="2:16" x14ac:dyDescent="0.25">
      <c r="B32" s="50"/>
      <c r="C32" s="51" t="s">
        <v>3</v>
      </c>
      <c r="D32" s="52">
        <f>SUM(E32:H32)</f>
        <v>-16721</v>
      </c>
      <c r="E32" s="52"/>
      <c r="F32" s="52"/>
      <c r="G32" s="52">
        <f>-32000+15276+3</f>
        <v>-16721</v>
      </c>
      <c r="H32" s="52"/>
      <c r="J32" s="10">
        <v>100000</v>
      </c>
      <c r="L32" s="10">
        <v>68000</v>
      </c>
      <c r="N32" s="1">
        <f>J32-L32</f>
        <v>32000</v>
      </c>
    </row>
    <row r="33" spans="2:14" x14ac:dyDescent="0.25">
      <c r="B33" s="53"/>
      <c r="C33" s="54" t="s">
        <v>13</v>
      </c>
      <c r="D33" s="55">
        <f>SUM(E33:H33)</f>
        <v>-160279</v>
      </c>
      <c r="E33" s="55"/>
      <c r="F33" s="55"/>
      <c r="G33" s="55">
        <f>-145000-15276-3</f>
        <v>-160279</v>
      </c>
      <c r="H33" s="55"/>
      <c r="J33" s="10">
        <v>374000</v>
      </c>
      <c r="L33" s="10">
        <v>229000</v>
      </c>
      <c r="N33" s="1">
        <f>J33-L33</f>
        <v>145000</v>
      </c>
    </row>
    <row r="35" spans="2:14" ht="35.25" customHeight="1" x14ac:dyDescent="0.25"/>
    <row r="36" spans="2:14" ht="18.75" x14ac:dyDescent="0.3">
      <c r="H36" s="44" t="s">
        <v>34</v>
      </c>
      <c r="I36" s="44"/>
      <c r="J36" s="44">
        <v>15276</v>
      </c>
    </row>
    <row r="37" spans="2:14" ht="18.75" x14ac:dyDescent="0.3">
      <c r="J37" s="44">
        <v>3</v>
      </c>
    </row>
  </sheetData>
  <mergeCells count="9">
    <mergeCell ref="B31:B33"/>
    <mergeCell ref="B16:B18"/>
    <mergeCell ref="C4:C5"/>
    <mergeCell ref="B4:B5"/>
    <mergeCell ref="B28:B29"/>
    <mergeCell ref="B23:B26"/>
    <mergeCell ref="B13:B14"/>
    <mergeCell ref="B10:B11"/>
    <mergeCell ref="B7:B8"/>
  </mergeCells>
  <dataValidations count="1">
    <dataValidation allowBlank="1" showErrorMessage="1" sqref="E6:H7 D27:H32 D33 D6:D8 D9:H21"/>
  </dataValidations>
  <pageMargins left="0.7" right="0.7" top="0.75" bottom="0.75" header="0.3" footer="0.3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2:I19"/>
  <sheetViews>
    <sheetView workbookViewId="0">
      <selection activeCell="D28" sqref="D28"/>
    </sheetView>
  </sheetViews>
  <sheetFormatPr defaultRowHeight="15" x14ac:dyDescent="0.25"/>
  <cols>
    <col min="4" max="4" width="65.85546875" style="24" customWidth="1"/>
    <col min="5" max="6" width="13.28515625" style="27" bestFit="1" customWidth="1"/>
    <col min="7" max="7" width="14" style="26" customWidth="1"/>
    <col min="8" max="8" width="11.28515625" bestFit="1" customWidth="1"/>
  </cols>
  <sheetData>
    <row r="12" spans="4:9" x14ac:dyDescent="0.25">
      <c r="D12" s="24" t="s">
        <v>28</v>
      </c>
      <c r="E12" s="27">
        <v>1907800</v>
      </c>
      <c r="F12" s="28">
        <f>F13+F15</f>
        <v>1907800</v>
      </c>
    </row>
    <row r="13" spans="4:9" ht="30" x14ac:dyDescent="0.25">
      <c r="D13" s="25" t="s">
        <v>29</v>
      </c>
      <c r="E13" s="28">
        <v>1870000</v>
      </c>
      <c r="F13" s="28">
        <v>1870000</v>
      </c>
      <c r="G13" s="26">
        <v>1700000</v>
      </c>
    </row>
    <row r="14" spans="4:9" ht="60" x14ac:dyDescent="0.25">
      <c r="D14" s="24" t="s">
        <v>30</v>
      </c>
      <c r="E14" s="27">
        <v>460000</v>
      </c>
      <c r="F14" s="27">
        <v>460000</v>
      </c>
    </row>
    <row r="15" spans="4:9" ht="30" x14ac:dyDescent="0.25">
      <c r="D15" s="25" t="s">
        <v>31</v>
      </c>
      <c r="E15" s="28">
        <v>37800</v>
      </c>
      <c r="F15" s="28">
        <v>37800</v>
      </c>
    </row>
    <row r="16" spans="4:9" x14ac:dyDescent="0.25">
      <c r="D16" s="29"/>
      <c r="E16" s="30"/>
      <c r="F16" s="30"/>
      <c r="G16" s="31"/>
      <c r="H16" s="32"/>
      <c r="I16" s="32"/>
    </row>
    <row r="17" spans="4:8" ht="30" x14ac:dyDescent="0.25">
      <c r="D17" s="24" t="s">
        <v>27</v>
      </c>
      <c r="E17" s="27">
        <v>2300000</v>
      </c>
      <c r="F17" s="27">
        <v>2300000</v>
      </c>
      <c r="G17" s="26">
        <f>SUM(G18:G19)</f>
        <v>2750000</v>
      </c>
      <c r="H17" s="33">
        <f>F17-G17</f>
        <v>-450000</v>
      </c>
    </row>
    <row r="18" spans="4:8" ht="30" x14ac:dyDescent="0.25">
      <c r="D18" s="24" t="s">
        <v>32</v>
      </c>
      <c r="E18" s="27">
        <v>1890000</v>
      </c>
      <c r="F18" s="27">
        <v>1890000</v>
      </c>
      <c r="G18" s="26">
        <v>2505000</v>
      </c>
    </row>
    <row r="19" spans="4:8" ht="75" x14ac:dyDescent="0.25">
      <c r="D19" s="24" t="s">
        <v>33</v>
      </c>
      <c r="E19" s="27">
        <v>410000</v>
      </c>
      <c r="F19" s="27">
        <v>410000</v>
      </c>
      <c r="G19" s="26">
        <v>245000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დანართი </vt:lpstr>
      <vt:lpstr>Sheet1</vt:lpstr>
      <vt:lpstr>'დანართი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2020-08-27T11:30:59Z</dcterms:modified>
</cp:coreProperties>
</file>