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g.kobalia\Desktop\Shida axal\"/>
    </mc:Choice>
  </mc:AlternateContent>
  <bookViews>
    <workbookView xWindow="0" yWindow="0" windowWidth="25200" windowHeight="11850" activeTab="4"/>
  </bookViews>
  <sheets>
    <sheet name="270103" sheetId="53" r:id="rId1"/>
    <sheet name="საშტატო " sheetId="54" state="hidden" r:id="rId2"/>
    <sheet name="დანართი #1 ცხრ №1" sheetId="55" state="hidden" r:id="rId3"/>
    <sheet name="დანართი #1 ცხრ№2" sheetId="56" state="hidden" r:id="rId4"/>
    <sheet name="დანართი #2 ცხრ №1" sheetId="57" r:id="rId5"/>
    <sheet name="დანართი #2 ცხრ №2" sheetId="58" r:id="rId6"/>
    <sheet name="Sheet6" sheetId="59" state="hidden" r:id="rId7"/>
  </sheets>
  <definedNames>
    <definedName name="_ftn1" localSheetId="1">'საშტატო '!#REF!</definedName>
    <definedName name="_ftn2" localSheetId="1">'საშტატო '!#REF!</definedName>
    <definedName name="_ftn3" localSheetId="1">'საშტატო '!#REF!</definedName>
    <definedName name="_ftn4" localSheetId="1">'საშტატო '!#REF!</definedName>
    <definedName name="_ftn5" localSheetId="1">'საშტატო '!#REF!</definedName>
    <definedName name="_ftnref1" localSheetId="1">'საშტატო '!#REF!</definedName>
    <definedName name="_ftnref2" localSheetId="1">'საშტატო '!#REF!</definedName>
    <definedName name="_ftnref3" localSheetId="1">'საშტატო '!#REF!</definedName>
    <definedName name="_ftnref4" localSheetId="1">'საშტატო '!#REF!</definedName>
    <definedName name="_ftnref5" localSheetId="1">'საშტატო '!#REF!</definedName>
    <definedName name="_xlnm.Print_Area" localSheetId="0">'270103'!$B$2:$Q$45</definedName>
    <definedName name="_xlnm.Print_Area" localSheetId="1">'საშტატო '!$B$4:$U$20</definedName>
  </definedNames>
  <calcPr calcId="152511"/>
</workbook>
</file>

<file path=xl/calcChain.xml><?xml version="1.0" encoding="utf-8"?>
<calcChain xmlns="http://schemas.openxmlformats.org/spreadsheetml/2006/main">
  <c r="G20" i="57" l="1"/>
  <c r="J20" i="53" l="1"/>
  <c r="J19" i="53" s="1"/>
  <c r="K20" i="53"/>
  <c r="Q20" i="53"/>
  <c r="D27" i="57"/>
  <c r="K22" i="53"/>
  <c r="K25" i="53"/>
  <c r="D34" i="57"/>
  <c r="B34" i="57"/>
  <c r="D28" i="57"/>
  <c r="B28" i="57" s="1"/>
  <c r="F14" i="59"/>
  <c r="F8" i="59"/>
  <c r="F10" i="59" s="1"/>
  <c r="C9" i="58"/>
  <c r="G9" i="58"/>
  <c r="F9" i="58"/>
  <c r="G11" i="58"/>
  <c r="G12" i="58"/>
  <c r="G13" i="58"/>
  <c r="G14" i="58"/>
  <c r="G15" i="58"/>
  <c r="G16" i="58"/>
  <c r="G17" i="58"/>
  <c r="G18" i="58"/>
  <c r="G19" i="58"/>
  <c r="G20" i="58"/>
  <c r="G21" i="58"/>
  <c r="G10" i="58"/>
  <c r="F11" i="58"/>
  <c r="F12" i="58"/>
  <c r="F13" i="58"/>
  <c r="F14" i="58"/>
  <c r="F15" i="58"/>
  <c r="F16" i="58"/>
  <c r="F17" i="58"/>
  <c r="F18" i="58"/>
  <c r="F19" i="58"/>
  <c r="F20" i="58"/>
  <c r="F21" i="58"/>
  <c r="F10" i="58"/>
  <c r="E11" i="58"/>
  <c r="E12" i="58"/>
  <c r="E13" i="58"/>
  <c r="E14" i="58"/>
  <c r="E15" i="58"/>
  <c r="E16" i="58"/>
  <c r="E17" i="58"/>
  <c r="E18" i="58"/>
  <c r="E19" i="58"/>
  <c r="E20" i="58"/>
  <c r="E21" i="58"/>
  <c r="E10" i="58"/>
  <c r="B18" i="57"/>
  <c r="B19" i="57"/>
  <c r="B14" i="57"/>
  <c r="E36" i="53"/>
  <c r="C36" i="53"/>
  <c r="D17" i="57"/>
  <c r="D16" i="57" s="1"/>
  <c r="C17" i="57"/>
  <c r="C16" i="57" s="1"/>
  <c r="B29" i="57"/>
  <c r="B30" i="57"/>
  <c r="B31" i="57"/>
  <c r="B32" i="57"/>
  <c r="B33" i="57"/>
  <c r="B35" i="57"/>
  <c r="B36" i="57"/>
  <c r="B37" i="57"/>
  <c r="B38" i="57"/>
  <c r="B39" i="57"/>
  <c r="B40" i="57"/>
  <c r="B41" i="57"/>
  <c r="C27" i="57"/>
  <c r="C26" i="57" s="1"/>
  <c r="F26" i="53"/>
  <c r="F27" i="53"/>
  <c r="F28" i="53"/>
  <c r="F29" i="53"/>
  <c r="F30" i="53"/>
  <c r="F31" i="53"/>
  <c r="F25" i="53"/>
  <c r="F21" i="53"/>
  <c r="F23" i="53"/>
  <c r="F20" i="53" s="1"/>
  <c r="F24" i="53"/>
  <c r="F22" i="53"/>
  <c r="B17" i="57" l="1"/>
  <c r="C47" i="57"/>
  <c r="C45" i="57"/>
  <c r="B16" i="57"/>
  <c r="J18" i="53"/>
  <c r="N24" i="53"/>
  <c r="N22" i="53"/>
  <c r="N20" i="53" s="1"/>
  <c r="N21" i="53"/>
  <c r="N25" i="53"/>
  <c r="O6" i="53"/>
  <c r="P6" i="53"/>
  <c r="Q6" i="53"/>
  <c r="Q11" i="53"/>
  <c r="N6" i="53"/>
  <c r="Q9" i="53"/>
  <c r="Q8" i="53" s="1"/>
  <c r="P36" i="53"/>
  <c r="M20" i="53"/>
  <c r="M25" i="53"/>
  <c r="M28" i="53"/>
  <c r="M29" i="53"/>
  <c r="M30" i="53"/>
  <c r="M32" i="53"/>
  <c r="D18" i="53"/>
  <c r="P26" i="53"/>
  <c r="P27" i="53"/>
  <c r="P28" i="53"/>
  <c r="P29" i="53"/>
  <c r="P30" i="53"/>
  <c r="P31" i="53"/>
  <c r="P32" i="53"/>
  <c r="P33" i="53"/>
  <c r="P34" i="53"/>
  <c r="P35" i="53"/>
  <c r="P25" i="53"/>
  <c r="M26" i="53"/>
  <c r="M27" i="53"/>
  <c r="M31" i="53"/>
  <c r="L32" i="53"/>
  <c r="M22" i="53"/>
  <c r="M23" i="53"/>
  <c r="M24" i="53"/>
  <c r="M21" i="53"/>
  <c r="Q21" i="53"/>
  <c r="O8" i="54"/>
  <c r="I8" i="54"/>
  <c r="I27" i="54"/>
  <c r="Q35" i="53"/>
  <c r="F32" i="53"/>
  <c r="C32" i="53"/>
  <c r="I33" i="53"/>
  <c r="I34" i="53"/>
  <c r="I32" i="53"/>
  <c r="N32" i="53"/>
  <c r="N19" i="53" l="1"/>
  <c r="N18" i="53" s="1"/>
  <c r="B27" i="57"/>
  <c r="B26" i="57" s="1"/>
  <c r="D26" i="57"/>
  <c r="N36" i="53"/>
  <c r="M19" i="53"/>
  <c r="M18" i="53" s="1"/>
  <c r="L20" i="53"/>
  <c r="L24" i="53"/>
  <c r="F18" i="53"/>
  <c r="F19" i="53"/>
  <c r="I25" i="53"/>
  <c r="I26" i="53"/>
  <c r="I27" i="53"/>
  <c r="I28" i="53"/>
  <c r="I29" i="53"/>
  <c r="I30" i="53"/>
  <c r="I21" i="53"/>
  <c r="C6" i="53"/>
  <c r="L8" i="53"/>
  <c r="N9" i="53"/>
  <c r="P20" i="53"/>
  <c r="O21" i="53"/>
  <c r="P19" i="53"/>
  <c r="P22" i="53"/>
  <c r="P23" i="53"/>
  <c r="P24" i="53"/>
  <c r="P21" i="53"/>
  <c r="N23" i="53"/>
  <c r="N26" i="53"/>
  <c r="N27" i="53"/>
  <c r="N28" i="53"/>
  <c r="N29" i="53"/>
  <c r="N30" i="53"/>
  <c r="Q25" i="53"/>
  <c r="Q30" i="53"/>
  <c r="D45" i="57" l="1"/>
  <c r="B45" i="57" s="1"/>
  <c r="D47" i="57"/>
  <c r="B47" i="57" s="1"/>
  <c r="L19" i="53"/>
  <c r="L18" i="53"/>
  <c r="O25" i="53"/>
  <c r="L21" i="53"/>
  <c r="I24" i="53"/>
  <c r="I23" i="53"/>
  <c r="I22" i="53"/>
  <c r="I20" i="53" s="1"/>
  <c r="I19" i="53" s="1"/>
  <c r="L23" i="53"/>
  <c r="L22" i="53"/>
  <c r="K19" i="53"/>
  <c r="L26" i="53"/>
  <c r="L27" i="53"/>
  <c r="L29" i="53"/>
  <c r="M36" i="53" l="1"/>
  <c r="L36" i="53" s="1"/>
  <c r="M38" i="53"/>
  <c r="J38" i="53"/>
  <c r="G38" i="53"/>
  <c r="E38" i="53"/>
  <c r="Q32" i="53"/>
  <c r="Q19" i="53"/>
  <c r="P9" i="53"/>
  <c r="L28" i="53"/>
  <c r="L30" i="53"/>
  <c r="N31" i="53"/>
  <c r="O22" i="53"/>
  <c r="O23" i="53"/>
  <c r="O20" i="53" s="1"/>
  <c r="O24" i="53"/>
  <c r="O26" i="53"/>
  <c r="O27" i="53"/>
  <c r="O28" i="53"/>
  <c r="O29" i="53"/>
  <c r="Q22" i="53"/>
  <c r="Q23" i="53"/>
  <c r="Q24" i="53"/>
  <c r="Q26" i="53"/>
  <c r="Q27" i="53"/>
  <c r="Q28" i="53"/>
  <c r="Q29" i="53"/>
  <c r="O30" i="53"/>
  <c r="Q31" i="53"/>
  <c r="O12" i="53"/>
  <c r="O13" i="53"/>
  <c r="O14" i="53"/>
  <c r="O11" i="53"/>
  <c r="O10" i="53"/>
  <c r="O9" i="53"/>
  <c r="O8" i="53"/>
  <c r="P8" i="53"/>
  <c r="K9" i="53"/>
  <c r="M9" i="53"/>
  <c r="P11" i="53"/>
  <c r="P12" i="53"/>
  <c r="P13" i="53"/>
  <c r="P14" i="53"/>
  <c r="P15" i="53"/>
  <c r="P16" i="53"/>
  <c r="P17" i="53"/>
  <c r="Q12" i="53"/>
  <c r="Q13" i="53"/>
  <c r="Q14" i="53"/>
  <c r="Q15" i="53"/>
  <c r="Q16" i="53"/>
  <c r="Q17" i="53"/>
  <c r="Q10" i="53"/>
  <c r="P10" i="53"/>
  <c r="M10" i="53"/>
  <c r="N12" i="53"/>
  <c r="N13" i="53"/>
  <c r="N14" i="53"/>
  <c r="N15" i="53"/>
  <c r="N10" i="53"/>
  <c r="N11" i="53"/>
  <c r="M11" i="53"/>
  <c r="M12" i="53"/>
  <c r="M13" i="53"/>
  <c r="M14" i="53"/>
  <c r="M15" i="53"/>
  <c r="L11" i="53"/>
  <c r="F10" i="53"/>
  <c r="C8" i="53"/>
  <c r="O19" i="53" l="1"/>
  <c r="Q18" i="53"/>
  <c r="L25" i="53"/>
  <c r="E11" i="53"/>
  <c r="Q36" i="53" l="1"/>
  <c r="Q38" i="53"/>
  <c r="G40" i="53"/>
  <c r="J40" i="53"/>
  <c r="J36" i="53"/>
  <c r="G36" i="53"/>
  <c r="B44" i="53"/>
  <c r="I10" i="53"/>
  <c r="J9" i="53"/>
  <c r="I9" i="53"/>
  <c r="H9" i="53"/>
  <c r="E9" i="53" l="1"/>
  <c r="C14" i="53"/>
  <c r="Q8" i="54" l="1"/>
  <c r="R8" i="54"/>
  <c r="S8" i="54"/>
  <c r="T8" i="54"/>
  <c r="U8" i="54"/>
  <c r="P8" i="54"/>
  <c r="P10" i="54"/>
  <c r="Q10" i="54"/>
  <c r="R10" i="54"/>
  <c r="S10" i="54"/>
  <c r="T10" i="54"/>
  <c r="U10" i="54"/>
  <c r="P11" i="54"/>
  <c r="Q11" i="54"/>
  <c r="R11" i="54"/>
  <c r="S11" i="54"/>
  <c r="T11" i="54"/>
  <c r="U11" i="54"/>
  <c r="P12" i="54"/>
  <c r="Q12" i="54"/>
  <c r="R12" i="54"/>
  <c r="S12" i="54"/>
  <c r="T12" i="54"/>
  <c r="U12" i="54"/>
  <c r="P13" i="54"/>
  <c r="Q13" i="54"/>
  <c r="R13" i="54"/>
  <c r="S13" i="54"/>
  <c r="T13" i="54"/>
  <c r="U13" i="54"/>
  <c r="P14" i="54"/>
  <c r="Q14" i="54"/>
  <c r="R14" i="54"/>
  <c r="S14" i="54"/>
  <c r="T14" i="54"/>
  <c r="U14" i="54"/>
  <c r="P15" i="54"/>
  <c r="Q15" i="54"/>
  <c r="R15" i="54"/>
  <c r="S15" i="54"/>
  <c r="T15" i="54"/>
  <c r="U15" i="54"/>
  <c r="P16" i="54"/>
  <c r="Q16" i="54"/>
  <c r="R16" i="54"/>
  <c r="S16" i="54"/>
  <c r="T16" i="54"/>
  <c r="U16" i="54"/>
  <c r="P17" i="54"/>
  <c r="Q17" i="54"/>
  <c r="R17" i="54"/>
  <c r="S17" i="54"/>
  <c r="T17" i="54"/>
  <c r="U17" i="54"/>
  <c r="P18" i="54"/>
  <c r="Q18" i="54"/>
  <c r="R18" i="54"/>
  <c r="S18" i="54"/>
  <c r="T18" i="54"/>
  <c r="U18" i="54"/>
  <c r="P19" i="54"/>
  <c r="Q19" i="54"/>
  <c r="R19" i="54"/>
  <c r="S19" i="54"/>
  <c r="T19" i="54"/>
  <c r="U19" i="54"/>
  <c r="P20" i="54"/>
  <c r="Q20" i="54"/>
  <c r="R20" i="54"/>
  <c r="S20" i="54"/>
  <c r="T20" i="54"/>
  <c r="U20" i="54"/>
  <c r="Q9" i="54"/>
  <c r="R9" i="54"/>
  <c r="S9" i="54"/>
  <c r="T9" i="54"/>
  <c r="U9" i="54"/>
  <c r="P9" i="54"/>
  <c r="M20" i="54"/>
  <c r="L20" i="54"/>
  <c r="L19" i="54"/>
  <c r="M19" i="54" s="1"/>
  <c r="M18" i="54"/>
  <c r="L18" i="54"/>
  <c r="L17" i="54"/>
  <c r="M17" i="54" s="1"/>
  <c r="M16" i="54"/>
  <c r="L16" i="54"/>
  <c r="L15" i="54"/>
  <c r="M15" i="54" s="1"/>
  <c r="M14" i="54"/>
  <c r="L14" i="54"/>
  <c r="L13" i="54"/>
  <c r="M13" i="54" s="1"/>
  <c r="M12" i="54"/>
  <c r="L12" i="54"/>
  <c r="L11" i="54"/>
  <c r="M11" i="54" s="1"/>
  <c r="M10" i="54"/>
  <c r="L10" i="54"/>
  <c r="L9" i="54"/>
  <c r="L8" i="54" s="1"/>
  <c r="N8" i="54"/>
  <c r="K8" i="54"/>
  <c r="J8" i="54"/>
  <c r="G11" i="54"/>
  <c r="G12" i="54"/>
  <c r="G13" i="54"/>
  <c r="G14" i="54"/>
  <c r="G15" i="54"/>
  <c r="G16" i="54"/>
  <c r="G17" i="54"/>
  <c r="G18" i="54"/>
  <c r="G19" i="54"/>
  <c r="G20" i="54"/>
  <c r="G9" i="54"/>
  <c r="F20" i="54"/>
  <c r="F19" i="54"/>
  <c r="F18" i="54"/>
  <c r="F17" i="54"/>
  <c r="F16" i="54"/>
  <c r="F15" i="54"/>
  <c r="F14" i="54"/>
  <c r="F13" i="54"/>
  <c r="F12" i="54"/>
  <c r="F11" i="54"/>
  <c r="F10" i="54"/>
  <c r="G10" i="54" s="1"/>
  <c r="F9" i="54"/>
  <c r="E8" i="54"/>
  <c r="H8" i="54"/>
  <c r="D8" i="54"/>
  <c r="M9" i="54" l="1"/>
  <c r="M8" i="54" s="1"/>
  <c r="G8" i="54"/>
  <c r="F8" i="54"/>
  <c r="Q37" i="53" l="1"/>
  <c r="P37" i="53"/>
  <c r="O37" i="53"/>
  <c r="O35" i="53"/>
  <c r="Q34" i="53"/>
  <c r="Q33" i="53"/>
  <c r="O31" i="53"/>
  <c r="O17" i="53"/>
  <c r="O16" i="53"/>
  <c r="O15" i="53"/>
  <c r="P7" i="53"/>
  <c r="O7" i="53"/>
  <c r="J8" i="53"/>
  <c r="D19" i="53" l="1"/>
  <c r="D20" i="53"/>
  <c r="E20" i="53"/>
  <c r="E19" i="53" s="1"/>
  <c r="G20" i="53"/>
  <c r="G19" i="53" s="1"/>
  <c r="G18" i="53" s="1"/>
  <c r="H20" i="53"/>
  <c r="H19" i="53" s="1"/>
  <c r="G9" i="53"/>
  <c r="G8" i="53" s="1"/>
  <c r="H8" i="53"/>
  <c r="D9" i="53"/>
  <c r="D8" i="53" s="1"/>
  <c r="D38" i="53" l="1"/>
  <c r="C38" i="53" s="1"/>
  <c r="H6" i="53" s="1"/>
  <c r="C17" i="53"/>
  <c r="C10" i="53"/>
  <c r="L10" i="53" s="1"/>
  <c r="K6" i="53" l="1"/>
  <c r="F6" i="53"/>
  <c r="D36" i="53"/>
  <c r="D40" i="53"/>
  <c r="U7" i="53"/>
  <c r="V7" i="53"/>
  <c r="W10" i="53"/>
  <c r="V12" i="53"/>
  <c r="W12" i="53"/>
  <c r="V13" i="53"/>
  <c r="W13" i="53"/>
  <c r="V14" i="53"/>
  <c r="W14" i="53"/>
  <c r="V15" i="53"/>
  <c r="W15" i="53"/>
  <c r="V16" i="53"/>
  <c r="W16" i="53"/>
  <c r="V17" i="53"/>
  <c r="W17" i="53"/>
  <c r="W21" i="53"/>
  <c r="V22" i="53"/>
  <c r="V23" i="53"/>
  <c r="W23" i="53"/>
  <c r="V24" i="53"/>
  <c r="V26" i="53"/>
  <c r="W26" i="53"/>
  <c r="V27" i="53"/>
  <c r="W27" i="53"/>
  <c r="V28" i="53"/>
  <c r="W28" i="53"/>
  <c r="V29" i="53"/>
  <c r="W29" i="53"/>
  <c r="V30" i="53"/>
  <c r="V31" i="53"/>
  <c r="W31" i="53"/>
  <c r="V33" i="53"/>
  <c r="W33" i="53"/>
  <c r="V34" i="53"/>
  <c r="W34" i="53"/>
  <c r="U35" i="53"/>
  <c r="V35" i="53"/>
  <c r="W35" i="53"/>
  <c r="U37" i="53"/>
  <c r="V37" i="53"/>
  <c r="W37" i="53"/>
  <c r="V6" i="53"/>
  <c r="R7" i="53" l="1"/>
  <c r="S7" i="53"/>
  <c r="T10" i="53"/>
  <c r="S12" i="53"/>
  <c r="T12" i="53"/>
  <c r="S13" i="53"/>
  <c r="T13" i="53"/>
  <c r="S14" i="53"/>
  <c r="T14" i="53"/>
  <c r="S15" i="53"/>
  <c r="T15" i="53"/>
  <c r="S16" i="53"/>
  <c r="T16" i="53"/>
  <c r="R17" i="53"/>
  <c r="S17" i="53"/>
  <c r="T17" i="53"/>
  <c r="T21" i="53"/>
  <c r="S22" i="53"/>
  <c r="R23" i="53"/>
  <c r="S23" i="53"/>
  <c r="T23" i="53"/>
  <c r="S24" i="53"/>
  <c r="S26" i="53"/>
  <c r="T26" i="53"/>
  <c r="S27" i="53"/>
  <c r="T27" i="53"/>
  <c r="S28" i="53"/>
  <c r="T28" i="53"/>
  <c r="S29" i="53"/>
  <c r="T29" i="53"/>
  <c r="S30" i="53"/>
  <c r="S31" i="53"/>
  <c r="T31" i="53"/>
  <c r="S33" i="53"/>
  <c r="T33" i="53"/>
  <c r="S34" i="53"/>
  <c r="T34" i="53"/>
  <c r="R35" i="53"/>
  <c r="S35" i="53"/>
  <c r="T35" i="53"/>
  <c r="R37" i="53"/>
  <c r="S37" i="53"/>
  <c r="T37" i="53"/>
  <c r="S6" i="53"/>
  <c r="L6" i="53" l="1"/>
  <c r="N38" i="53"/>
  <c r="L7" i="53"/>
  <c r="M7" i="53"/>
  <c r="N7" i="53"/>
  <c r="Q7" i="53" s="1"/>
  <c r="M8" i="53"/>
  <c r="M16" i="53"/>
  <c r="N16" i="53"/>
  <c r="M17" i="53"/>
  <c r="N17" i="53"/>
  <c r="M33" i="53"/>
  <c r="N33" i="53"/>
  <c r="M34" i="53"/>
  <c r="N34" i="53"/>
  <c r="L35" i="53"/>
  <c r="M35" i="53"/>
  <c r="N35" i="53"/>
  <c r="L37" i="53"/>
  <c r="M37" i="53"/>
  <c r="N37" i="53"/>
  <c r="M6" i="53"/>
  <c r="L40" i="53" l="1"/>
  <c r="W7" i="53"/>
  <c r="T7" i="53"/>
  <c r="V25" i="53"/>
  <c r="S25" i="53"/>
  <c r="M40" i="53"/>
  <c r="W32" i="53"/>
  <c r="T32" i="53"/>
  <c r="W24" i="53"/>
  <c r="T24" i="53"/>
  <c r="W22" i="53"/>
  <c r="T22" i="53"/>
  <c r="W30" i="53"/>
  <c r="T30" i="53"/>
  <c r="W6" i="53"/>
  <c r="T6" i="53"/>
  <c r="V11" i="53"/>
  <c r="S11" i="53"/>
  <c r="V10" i="53"/>
  <c r="S10" i="53"/>
  <c r="V9" i="53"/>
  <c r="S9" i="53"/>
  <c r="V8" i="53"/>
  <c r="S8" i="53"/>
  <c r="W25" i="53"/>
  <c r="T25" i="53"/>
  <c r="W11" i="53"/>
  <c r="T11" i="53"/>
  <c r="V21" i="53" l="1"/>
  <c r="S21" i="53"/>
  <c r="F34" i="53"/>
  <c r="F33" i="53"/>
  <c r="F16" i="53"/>
  <c r="F15" i="53"/>
  <c r="F14" i="53"/>
  <c r="F13" i="53"/>
  <c r="F12" i="53"/>
  <c r="F11" i="53"/>
  <c r="F9" i="53"/>
  <c r="F8" i="53" s="1"/>
  <c r="I31" i="53"/>
  <c r="R31" i="53" s="1"/>
  <c r="R29" i="53"/>
  <c r="R28" i="53"/>
  <c r="R27" i="53"/>
  <c r="R26" i="53"/>
  <c r="T19" i="53"/>
  <c r="I16" i="53"/>
  <c r="I15" i="53"/>
  <c r="I14" i="53"/>
  <c r="I13" i="53"/>
  <c r="I12" i="53"/>
  <c r="I11" i="53"/>
  <c r="K8" i="53"/>
  <c r="I6" i="53"/>
  <c r="C34" i="53"/>
  <c r="C33" i="53"/>
  <c r="C31" i="53"/>
  <c r="U31" i="53" s="1"/>
  <c r="C30" i="53"/>
  <c r="C29" i="53"/>
  <c r="C28" i="53"/>
  <c r="U28" i="53" s="1"/>
  <c r="C27" i="53"/>
  <c r="U27" i="53" s="1"/>
  <c r="C26" i="53"/>
  <c r="U26" i="53" s="1"/>
  <c r="C25" i="53"/>
  <c r="C24" i="53"/>
  <c r="C23" i="53"/>
  <c r="C22" i="53"/>
  <c r="C21" i="53"/>
  <c r="C16" i="53"/>
  <c r="U16" i="53" s="1"/>
  <c r="C15" i="53"/>
  <c r="U15" i="53" s="1"/>
  <c r="U14" i="53"/>
  <c r="C13" i="53"/>
  <c r="U13" i="53" s="1"/>
  <c r="C12" i="53"/>
  <c r="U12" i="53" s="1"/>
  <c r="C11" i="53"/>
  <c r="U34" i="53" l="1"/>
  <c r="I8" i="53"/>
  <c r="V20" i="53"/>
  <c r="S20" i="53"/>
  <c r="R24" i="53"/>
  <c r="C20" i="53"/>
  <c r="C19" i="53" s="1"/>
  <c r="C9" i="53"/>
  <c r="R11" i="53"/>
  <c r="E8" i="53"/>
  <c r="W20" i="53"/>
  <c r="R30" i="53"/>
  <c r="L17" i="53"/>
  <c r="U17" i="53"/>
  <c r="U23" i="53"/>
  <c r="U25" i="53"/>
  <c r="U29" i="53"/>
  <c r="L31" i="53"/>
  <c r="T20" i="53"/>
  <c r="T9" i="53"/>
  <c r="U6" i="53"/>
  <c r="R16" i="53"/>
  <c r="L16" i="53"/>
  <c r="U10" i="53"/>
  <c r="R12" i="53"/>
  <c r="L12" i="53"/>
  <c r="R13" i="53"/>
  <c r="L13" i="53"/>
  <c r="R14" i="53"/>
  <c r="L14" i="53"/>
  <c r="R15" i="53"/>
  <c r="L15" i="53"/>
  <c r="U21" i="53"/>
  <c r="L33" i="53"/>
  <c r="O33" i="53" s="1"/>
  <c r="R33" i="53" s="1"/>
  <c r="L34" i="53"/>
  <c r="O34" i="53" s="1"/>
  <c r="R34" i="53" s="1"/>
  <c r="K18" i="53"/>
  <c r="E18" i="53"/>
  <c r="K38" i="53" l="1"/>
  <c r="I38" i="53" s="1"/>
  <c r="K36" i="53"/>
  <c r="I18" i="53"/>
  <c r="I36" i="53" s="1"/>
  <c r="U33" i="53"/>
  <c r="K40" i="53"/>
  <c r="R20" i="53"/>
  <c r="R21" i="53"/>
  <c r="U24" i="53"/>
  <c r="R22" i="53"/>
  <c r="U22" i="53"/>
  <c r="U30" i="53"/>
  <c r="E40" i="53"/>
  <c r="R6" i="53"/>
  <c r="R10" i="53"/>
  <c r="U11" i="53"/>
  <c r="N8" i="53"/>
  <c r="T8" i="53" s="1"/>
  <c r="W9" i="53"/>
  <c r="R25" i="53"/>
  <c r="W19" i="53"/>
  <c r="L9" i="53"/>
  <c r="R9" i="53" s="1"/>
  <c r="I40" i="53"/>
  <c r="H18" i="53"/>
  <c r="H38" i="53" l="1"/>
  <c r="F38" i="53" s="1"/>
  <c r="H40" i="53"/>
  <c r="H36" i="53"/>
  <c r="U20" i="53"/>
  <c r="L38" i="53"/>
  <c r="U9" i="53"/>
  <c r="W8" i="53"/>
  <c r="C18" i="53"/>
  <c r="C40" i="53" l="1"/>
  <c r="C44" i="53"/>
  <c r="F36" i="53"/>
  <c r="F40" i="53"/>
  <c r="W18" i="53"/>
  <c r="N40" i="53"/>
  <c r="C45" i="53"/>
  <c r="R8" i="53"/>
  <c r="U8" i="53"/>
  <c r="T18" i="53" l="1"/>
  <c r="Q40" i="53"/>
  <c r="T38" i="53"/>
  <c r="W38" i="53"/>
  <c r="T36" i="53"/>
  <c r="W36" i="53" l="1"/>
  <c r="S19" i="53" l="1"/>
  <c r="V19" i="53"/>
  <c r="U19" i="53"/>
  <c r="R19" i="53"/>
  <c r="S32" i="53"/>
  <c r="V32" i="53"/>
  <c r="O32" i="53"/>
  <c r="R32" i="53" s="1"/>
  <c r="P18" i="53"/>
  <c r="V18" i="53" l="1"/>
  <c r="P38" i="53"/>
  <c r="S18" i="53"/>
  <c r="U32" i="53"/>
  <c r="O36" i="53"/>
  <c r="P40" i="53"/>
  <c r="O18" i="53"/>
  <c r="O38" i="53" s="1"/>
  <c r="U38" i="53" l="1"/>
  <c r="R38" i="53"/>
  <c r="R36" i="53"/>
  <c r="U36" i="53"/>
  <c r="S38" i="53"/>
  <c r="V38" i="53"/>
  <c r="O40" i="53"/>
  <c r="R18" i="53"/>
  <c r="U18" i="53"/>
  <c r="S36" i="53"/>
  <c r="V36" i="53"/>
</calcChain>
</file>

<file path=xl/sharedStrings.xml><?xml version="1.0" encoding="utf-8"?>
<sst xmlns="http://schemas.openxmlformats.org/spreadsheetml/2006/main" count="216" uniqueCount="106">
  <si>
    <t>დასახელება</t>
  </si>
  <si>
    <t>სხვაობა</t>
  </si>
  <si>
    <t>მთლიანი 
ბიუჯეტი</t>
  </si>
  <si>
    <t>მათ შორის</t>
  </si>
  <si>
    <t>კანონმდებლობით ნებადართული სხვა (საკუთარი) შემოსავლები</t>
  </si>
  <si>
    <t>ნაშთი პერიოდის დასაწყისისათვის</t>
  </si>
  <si>
    <t>შემოსულობები</t>
  </si>
  <si>
    <t>შემოსავლები</t>
  </si>
  <si>
    <t>საბიუჯეტო სახსრები</t>
  </si>
  <si>
    <t>საკუთარი შემოსავლები</t>
  </si>
  <si>
    <t>სახელმწიფო ბიუჯეტის სახსრები</t>
  </si>
  <si>
    <t>გრანტები</t>
  </si>
  <si>
    <t>სხვა შემოსავლები</t>
  </si>
  <si>
    <t>არაფინანსური აქტივების კლება</t>
  </si>
  <si>
    <t>ფინანსური აქტივების კლება (ნაშთის გამოკლებით)</t>
  </si>
  <si>
    <t>ვალდებულებების ზრდა</t>
  </si>
  <si>
    <t>გადასახდელები</t>
  </si>
  <si>
    <t>ხარჯები</t>
  </si>
  <si>
    <t>შრომის ანაზღაურება</t>
  </si>
  <si>
    <t>თანამდებობრივი სარგო</t>
  </si>
  <si>
    <t>დანამატი</t>
  </si>
  <si>
    <t>წოდებრივი სარგო</t>
  </si>
  <si>
    <t>პრემია</t>
  </si>
  <si>
    <t>საქონელი და მომსახურება</t>
  </si>
  <si>
    <t>პროცენტი</t>
  </si>
  <si>
    <t>სუბსიდიები</t>
  </si>
  <si>
    <t>სოციალური უზრუნველყოფა</t>
  </si>
  <si>
    <t>სხვა ხარჯები</t>
  </si>
  <si>
    <t>მშ. კანონმდებლობით გათვალისწინებული გადასახადები</t>
  </si>
  <si>
    <t>არაფინანსური აქტივების ზრდა</t>
  </si>
  <si>
    <t>ფინანსური აქტივების ზრდა (ნაშთის გამოკლებით)</t>
  </si>
  <si>
    <t>ვალდებულებების კლება</t>
  </si>
  <si>
    <t>ნაშთის ცვლილება</t>
  </si>
  <si>
    <t>ნაშთი პერიოდის ბოლოსათვის</t>
  </si>
  <si>
    <t>2019 ფაქტი</t>
  </si>
  <si>
    <t>2020  ბიუჯეტით დამტკიცებული</t>
  </si>
  <si>
    <t>2020   პროექტი 
(მთავრობაზე წარსადგენი)</t>
  </si>
  <si>
    <t>სხვაობა
(პროექტი 2019 ის ფაქტთან)</t>
  </si>
  <si>
    <r>
      <t xml:space="preserve">ცხრილი  </t>
    </r>
    <r>
      <rPr>
        <b/>
        <sz val="12"/>
        <color theme="1"/>
        <rFont val="Calibri"/>
        <family val="2"/>
      </rPr>
      <t>№2</t>
    </r>
  </si>
  <si>
    <t>N</t>
  </si>
  <si>
    <t>შტატით გათვალიწინებული თანამდებობების დასახელება</t>
  </si>
  <si>
    <t>რაოდენობა</t>
  </si>
  <si>
    <t>თანამდებობრივი სარგოს კოეფიციენტი ერთ ერთეულზე [4]</t>
  </si>
  <si>
    <t>თანამდებობრივისარგო თვეში ერთ ერთეულზე[5]</t>
  </si>
  <si>
    <t>სულ თანამდებობრივი სარგო თვეში [6]</t>
  </si>
  <si>
    <t>სულ თანამდებობრივი სარგო წელიწადში</t>
  </si>
  <si>
    <t>სულ წლიური შრომის ანაზღაურება</t>
  </si>
  <si>
    <t>თანამდებობრივისარგო თვეში ერთ ერთეულზე[2]</t>
  </si>
  <si>
    <t>სულ</t>
  </si>
  <si>
    <t xml:space="preserve">სხვაობა ცვლილებასა და I წარმოდგენილს შორის
</t>
  </si>
  <si>
    <t xml:space="preserve">2020 მოქმედი დამტკიცებული 
</t>
  </si>
  <si>
    <t>სსიპ – ..................................</t>
  </si>
  <si>
    <t xml:space="preserve">სხვაობა
(პროექტი 2020 ის დამტკიცებულთან)
</t>
  </si>
  <si>
    <t>სსიპ –..................</t>
  </si>
  <si>
    <t>გენერალური დირექტორი</t>
  </si>
  <si>
    <t>გენერალური დირექტორის მოადგილე</t>
  </si>
  <si>
    <t>ცენტრის მენეჯერი</t>
  </si>
  <si>
    <t>დეპარტამენტის უფროსი</t>
  </si>
  <si>
    <t>დეპარტამენტის უფროსის მოადგილე</t>
  </si>
  <si>
    <t>სამმართველოს უფროსი</t>
  </si>
  <si>
    <t>ლაბორატორიის უფროსი</t>
  </si>
  <si>
    <t>განყოფილების უფროსი</t>
  </si>
  <si>
    <t>მთავარი სპეციალისტი -ფარმაცეპთი</t>
  </si>
  <si>
    <t>მთავარი სპეციალისტი</t>
  </si>
  <si>
    <t>უფროსი სპეციალისტი</t>
  </si>
  <si>
    <t>სპეციალისტი</t>
  </si>
  <si>
    <t>=</t>
  </si>
  <si>
    <t>მთლიანი ბიუჯეტი</t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</si>
  <si>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საბიუჯეტო სახსრები</t>
    </r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</si>
  <si>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საკუთარი შემოსავლები</t>
    </r>
  </si>
  <si>
    <t>ცხრილი №1</t>
  </si>
  <si>
    <t>საშტატო ნუსხისა და სახელფასო ფონდის შეთანხმება</t>
  </si>
  <si>
    <t>№</t>
  </si>
  <si>
    <t>შტატით გათვალისწინებული თანამდებობების დასახელება</t>
  </si>
  <si>
    <t>თანამდებობრივი სარგოს კოეფიციენტი ერთ ერთეულზე 1</t>
  </si>
  <si>
    <t>თანამდებობრივი სარგო თვეში ერთ ერთეულზე2</t>
  </si>
  <si>
    <t>სულ თანამდებობრივი სარგო თვეში3</t>
  </si>
  <si>
    <r>
      <t>სულ თანამდებობ</t>
    </r>
    <r>
      <rPr>
        <b/>
        <sz val="8"/>
        <color rgb="FF000000"/>
        <rFont val="Times New Roman"/>
        <family val="1"/>
      </rPr>
      <t>-</t>
    </r>
    <r>
      <rPr>
        <b/>
        <sz val="8"/>
        <color rgb="FF000000"/>
        <rFont val="Sylfaen"/>
        <family val="1"/>
      </rPr>
      <t>რივი სარგო წელიწადში</t>
    </r>
  </si>
  <si>
    <t>ბიუჯეტის შეთანხმება</t>
  </si>
  <si>
    <t>სახელმწიფო ბიუჯეტი</t>
  </si>
  <si>
    <t xml:space="preserve">    გრანტები</t>
  </si>
  <si>
    <t xml:space="preserve">    სხვა შემოსავლები</t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</si>
  <si>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თანამდებობრივი სარგო</t>
    </r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</si>
  <si>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დანამატი</t>
    </r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</si>
  <si>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წოდებრივი სარგო</t>
    </r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</si>
  <si>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კომპენსაცია</t>
    </r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</si>
  <si>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პრემია</t>
    </r>
  </si>
  <si>
    <r>
      <t xml:space="preserve">     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კანომდებლობით გათვალისწინებული გადასახადები</t>
    </r>
  </si>
  <si>
    <t>ათ.ლარი</t>
  </si>
  <si>
    <t>თანამდებობრივი სარგო თვეში ერთ ერთეულზე5</t>
  </si>
  <si>
    <t>სულ თანამდებობრივი სარგო თვეში6</t>
  </si>
  <si>
    <t>საჯარო სამართლის იურიდიული პირის მიერ ბიუჯეტის, საშტატო ნუსხისა და სახელფასო ფონდის საქართველოს ფინანსთა სამინისტროსთან შეთანხმების ფორმა
ფონდის საქართველოს ფინანსთა სამინისტროსთან შეთანხმების ფორმა</t>
  </si>
  <si>
    <t>სსიპ ლ.საყვარელიძის სახელობის დაავადებათა კონტროლისა და საზოგადოებრივი 
ჯანმრთელობის ეროვნული ცენტრი</t>
  </si>
  <si>
    <t>მთავარი სპეციალისტი -ფარმაცეპტი</t>
  </si>
  <si>
    <t>რესურსი</t>
  </si>
  <si>
    <t>ხარჯი</t>
  </si>
  <si>
    <t>დამატებითი ხარჯი</t>
  </si>
  <si>
    <t>წლის რესურსი</t>
  </si>
  <si>
    <t>ბიუჯეტიდან რესურსი</t>
  </si>
  <si>
    <t>სულ რესურსი</t>
  </si>
  <si>
    <t>წლის ბოლოს ტანხა</t>
  </si>
  <si>
    <t>საკუთარი გეგმა</t>
  </si>
  <si>
    <t xml:space="preserve">დამატებითი საჭიროება </t>
  </si>
  <si>
    <t>ათ.ლარ.</t>
  </si>
  <si>
    <t>სხვა ხარჯები*</t>
  </si>
  <si>
    <t xml:space="preserve">*აღნიშნულში ასახულია შ.რუსთავლეის ეროვნული სამეცნიერო ფონდიდან და თსუ-დან მიღებული საგრანტო დაფინანსებას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</si>
</sst>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₾_-;\-* #,##0.00\ _₾_-;_-* &quot;-&quot;??\ _₾_-;_-@_-"/>
    <numFmt numFmtId="165" formatCode="#,##0.0"/>
    <numFmt numFmtId="166" formatCode="_-* #,##0\ _₾_-;\-* #,##0\ _₾_-;_-* &quot;-&quot;??\ _₾_-;_-@_-"/>
    <numFmt numFmtId="167" formatCode="_-* #,##0.0\ _₾_-;\-* #,##0.0\ _₾_-;_-* &quot;-&quot;??\ _₾_-;_-@_-"/>
  </numFmts>
  <fonts count="49">
    <font>
      <sz val="11"/>
      <color rgb="FF000000"/>
      <name val="Calibri"/>
    </font>
    <font>
      <sz val="11"/>
      <name val="Calibri"/>
      <family val="2"/>
    </font>
    <font>
      <b/>
      <sz val="11"/>
      <color rgb="FF000000"/>
      <name val="Merriweather"/>
    </font>
    <font>
      <b/>
      <sz val="12"/>
      <color rgb="FF000000"/>
      <name val="Calibri"/>
      <family val="2"/>
    </font>
    <font>
      <b/>
      <sz val="8"/>
      <color rgb="FF000000"/>
      <name val="Merriweathe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Merriweather"/>
    </font>
    <font>
      <b/>
      <sz val="10"/>
      <color rgb="FF000000"/>
      <name val="Merriweather"/>
    </font>
    <font>
      <sz val="10"/>
      <color rgb="FF000000"/>
      <name val="Merriweather"/>
    </font>
    <font>
      <i/>
      <sz val="10"/>
      <color rgb="FF953734"/>
      <name val="Merriweather"/>
    </font>
    <font>
      <i/>
      <sz val="10"/>
      <color rgb="FF953734"/>
      <name val="Arial"/>
      <family val="2"/>
    </font>
    <font>
      <i/>
      <sz val="10"/>
      <color rgb="FFC00000"/>
      <name val="Merriweather"/>
    </font>
    <font>
      <i/>
      <sz val="10"/>
      <color rgb="FFC00000"/>
      <name val="Arial"/>
      <family val="2"/>
    </font>
    <font>
      <sz val="10"/>
      <color rgb="FF000000"/>
      <name val="Calibri"/>
      <family val="2"/>
    </font>
    <font>
      <sz val="11"/>
      <color rgb="FFC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name val="Calibri"/>
      <family val="2"/>
      <scheme val="minor"/>
    </font>
    <font>
      <b/>
      <sz val="10"/>
      <name val="Sylfaen"/>
      <family val="1"/>
    </font>
    <font>
      <u/>
      <sz val="11.65"/>
      <color theme="10"/>
      <name val="Calibri"/>
      <family val="2"/>
    </font>
    <font>
      <u/>
      <sz val="10"/>
      <name val="Calibri"/>
      <family val="2"/>
    </font>
    <font>
      <b/>
      <sz val="9"/>
      <name val="Sylfaen"/>
      <family val="1"/>
    </font>
    <font>
      <b/>
      <sz val="10"/>
      <color theme="1"/>
      <name val="Sylfaen"/>
      <family val="1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Sylfaen"/>
      <family val="2"/>
    </font>
    <font>
      <b/>
      <sz val="11"/>
      <color rgb="FFFF0000"/>
      <name val="Calibri"/>
      <family val="2"/>
    </font>
    <font>
      <sz val="10"/>
      <name val="Arial"/>
      <family val="2"/>
      <charset val="204"/>
    </font>
    <font>
      <sz val="11"/>
      <color rgb="FF000000"/>
      <name val="Calibri"/>
      <family val="2"/>
    </font>
    <font>
      <b/>
      <sz val="10"/>
      <color rgb="FF000000"/>
      <name val="Sylfaen"/>
      <family val="1"/>
    </font>
    <font>
      <b/>
      <sz val="10"/>
      <color rgb="FF000000"/>
      <name val="Times New Roman"/>
      <family val="1"/>
    </font>
    <font>
      <sz val="10"/>
      <color rgb="FF000000"/>
      <name val="Sylfaen"/>
      <family val="1"/>
    </font>
    <font>
      <sz val="10"/>
      <color rgb="FF000000"/>
      <name val="Times New Roman"/>
      <family val="1"/>
    </font>
    <font>
      <b/>
      <sz val="12"/>
      <color rgb="FF000000"/>
      <name val="Sylfae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8"/>
      <color rgb="FF000000"/>
      <name val="Sylfaen"/>
      <family val="1"/>
    </font>
    <font>
      <b/>
      <sz val="8"/>
      <color rgb="FF000000"/>
      <name val="Times New Roman"/>
      <family val="1"/>
    </font>
    <font>
      <sz val="12"/>
      <color rgb="FF000000"/>
      <name val="Sylfaen"/>
      <family val="1"/>
    </font>
    <font>
      <sz val="11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2D69B"/>
        <bgColor rgb="FFC2D69B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0" fontId="16" fillId="0" borderId="7"/>
    <xf numFmtId="164" fontId="16" fillId="0" borderId="7" applyFont="0" applyFill="0" applyBorder="0" applyAlignment="0" applyProtection="0"/>
    <xf numFmtId="0" fontId="17" fillId="0" borderId="7"/>
    <xf numFmtId="0" fontId="27" fillId="0" borderId="7" applyNumberFormat="0" applyFill="0" applyBorder="0" applyAlignment="0" applyProtection="0">
      <alignment vertical="top"/>
      <protection locked="0"/>
    </xf>
    <xf numFmtId="164" fontId="31" fillId="0" borderId="7" applyFont="0" applyFill="0" applyBorder="0" applyAlignment="0" applyProtection="0"/>
    <xf numFmtId="43" fontId="36" fillId="0" borderId="7" applyFont="0" applyFill="0" applyBorder="0" applyAlignment="0" applyProtection="0"/>
    <xf numFmtId="43" fontId="37" fillId="0" borderId="0" applyFont="0" applyFill="0" applyBorder="0" applyAlignment="0" applyProtection="0"/>
  </cellStyleXfs>
  <cellXfs count="136">
    <xf numFmtId="0" fontId="0" fillId="0" borderId="0" xfId="0" applyFont="1" applyAlignment="1"/>
    <xf numFmtId="0" fontId="0" fillId="0" borderId="0" xfId="0" applyFont="1" applyAlignment="1"/>
    <xf numFmtId="0" fontId="8" fillId="3" borderId="1" xfId="0" applyFont="1" applyFill="1" applyBorder="1" applyAlignment="1">
      <alignment horizontal="left" vertical="center" wrapText="1"/>
    </xf>
    <xf numFmtId="165" fontId="5" fillId="0" borderId="8" xfId="0" applyNumberFormat="1" applyFont="1" applyBorder="1" applyAlignment="1">
      <alignment horizontal="center" vertical="center" wrapText="1"/>
    </xf>
    <xf numFmtId="165" fontId="6" fillId="2" borderId="11" xfId="0" applyNumberFormat="1" applyFont="1" applyFill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4" fillId="2" borderId="2" xfId="0" applyFont="1" applyFill="1" applyBorder="1" applyAlignment="1">
      <alignment vertical="center"/>
    </xf>
    <xf numFmtId="9" fontId="7" fillId="2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165" fontId="13" fillId="2" borderId="1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left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3" fillId="0" borderId="7" xfId="1" applyFont="1" applyFill="1"/>
    <xf numFmtId="0" fontId="22" fillId="0" borderId="14" xfId="1" applyFont="1" applyFill="1" applyBorder="1" applyAlignment="1">
      <alignment horizontal="left" vertical="center" wrapText="1"/>
    </xf>
    <xf numFmtId="0" fontId="23" fillId="0" borderId="14" xfId="1" applyFont="1" applyFill="1" applyBorder="1" applyAlignment="1">
      <alignment horizontal="center" vertical="center" wrapText="1"/>
    </xf>
    <xf numFmtId="0" fontId="30" fillId="0" borderId="14" xfId="1" applyFont="1" applyFill="1" applyBorder="1" applyAlignment="1">
      <alignment horizontal="center" vertical="center" wrapText="1"/>
    </xf>
    <xf numFmtId="166" fontId="32" fillId="0" borderId="14" xfId="5" applyNumberFormat="1" applyFont="1" applyFill="1" applyBorder="1" applyAlignment="1">
      <alignment horizontal="center" vertical="center" wrapText="1"/>
    </xf>
    <xf numFmtId="167" fontId="22" fillId="0" borderId="14" xfId="5" applyNumberFormat="1" applyFont="1" applyFill="1" applyBorder="1" applyAlignment="1">
      <alignment horizontal="center" vertical="center" wrapText="1"/>
    </xf>
    <xf numFmtId="0" fontId="33" fillId="0" borderId="14" xfId="1" applyFont="1" applyFill="1" applyBorder="1" applyAlignment="1">
      <alignment horizontal="center" wrapText="1"/>
    </xf>
    <xf numFmtId="0" fontId="23" fillId="0" borderId="7" xfId="1" applyFont="1" applyFill="1" applyAlignment="1">
      <alignment horizontal="left"/>
    </xf>
    <xf numFmtId="0" fontId="0" fillId="0" borderId="0" xfId="0" applyFont="1" applyAlignment="1">
      <alignment horizontal="center"/>
    </xf>
    <xf numFmtId="165" fontId="13" fillId="2" borderId="1" xfId="0" applyNumberFormat="1" applyFont="1" applyFill="1" applyBorder="1" applyAlignment="1">
      <alignment horizontal="center" vertical="center" wrapText="1"/>
    </xf>
    <xf numFmtId="0" fontId="23" fillId="0" borderId="7" xfId="1" applyFont="1" applyFill="1" applyAlignment="1">
      <alignment horizontal="center"/>
    </xf>
    <xf numFmtId="0" fontId="21" fillId="0" borderId="20" xfId="1" applyFont="1" applyFill="1" applyBorder="1" applyAlignment="1">
      <alignment vertical="center" wrapText="1"/>
    </xf>
    <xf numFmtId="0" fontId="21" fillId="0" borderId="21" xfId="1" applyFont="1" applyFill="1" applyBorder="1" applyAlignment="1">
      <alignment vertical="center" wrapText="1"/>
    </xf>
    <xf numFmtId="0" fontId="34" fillId="4" borderId="18" xfId="1" applyNumberFormat="1" applyFont="1" applyFill="1" applyBorder="1" applyAlignment="1">
      <alignment horizontal="left" vertical="top" wrapText="1" readingOrder="1"/>
    </xf>
    <xf numFmtId="4" fontId="32" fillId="0" borderId="14" xfId="5" applyNumberFormat="1" applyFont="1" applyFill="1" applyBorder="1" applyAlignment="1">
      <alignment horizontal="center" vertical="center" wrapText="1"/>
    </xf>
    <xf numFmtId="165" fontId="32" fillId="0" borderId="14" xfId="5" applyNumberFormat="1" applyFont="1" applyFill="1" applyBorder="1" applyAlignment="1">
      <alignment horizontal="center" vertical="center" wrapText="1"/>
    </xf>
    <xf numFmtId="3" fontId="32" fillId="0" borderId="14" xfId="5" applyNumberFormat="1" applyFont="1" applyFill="1" applyBorder="1" applyAlignment="1">
      <alignment horizontal="center" vertical="center" wrapText="1"/>
    </xf>
    <xf numFmtId="4" fontId="14" fillId="0" borderId="0" xfId="0" applyNumberFormat="1" applyFont="1" applyAlignment="1">
      <alignment vertical="center"/>
    </xf>
    <xf numFmtId="165" fontId="0" fillId="0" borderId="0" xfId="0" applyNumberFormat="1" applyFont="1" applyAlignment="1">
      <alignment horizontal="center"/>
    </xf>
    <xf numFmtId="165" fontId="0" fillId="0" borderId="0" xfId="0" applyNumberFormat="1" applyFont="1" applyAlignment="1">
      <alignment vertical="center"/>
    </xf>
    <xf numFmtId="0" fontId="18" fillId="0" borderId="0" xfId="0" applyFont="1" applyAlignment="1">
      <alignment vertical="center" wrapText="1"/>
    </xf>
    <xf numFmtId="3" fontId="18" fillId="0" borderId="0" xfId="0" applyNumberFormat="1" applyFont="1" applyAlignment="1">
      <alignment vertical="center" wrapText="1"/>
    </xf>
    <xf numFmtId="4" fontId="35" fillId="0" borderId="0" xfId="0" applyNumberFormat="1" applyFont="1" applyAlignment="1">
      <alignment horizontal="center"/>
    </xf>
    <xf numFmtId="165" fontId="0" fillId="0" borderId="0" xfId="0" applyNumberFormat="1" applyFont="1" applyAlignment="1"/>
    <xf numFmtId="0" fontId="38" fillId="5" borderId="22" xfId="0" applyFont="1" applyFill="1" applyBorder="1" applyAlignment="1">
      <alignment horizontal="center" vertical="center" wrapText="1"/>
    </xf>
    <xf numFmtId="0" fontId="38" fillId="5" borderId="23" xfId="0" applyFont="1" applyFill="1" applyBorder="1" applyAlignment="1">
      <alignment horizontal="center" vertical="center" wrapText="1"/>
    </xf>
    <xf numFmtId="0" fontId="40" fillId="6" borderId="24" xfId="0" applyFont="1" applyFill="1" applyBorder="1" applyAlignment="1">
      <alignment vertical="center" wrapText="1"/>
    </xf>
    <xf numFmtId="0" fontId="41" fillId="6" borderId="25" xfId="0" applyFont="1" applyFill="1" applyBorder="1" applyAlignment="1">
      <alignment vertical="center" wrapText="1"/>
    </xf>
    <xf numFmtId="0" fontId="41" fillId="5" borderId="24" xfId="0" applyFont="1" applyFill="1" applyBorder="1" applyAlignment="1">
      <alignment vertical="center" wrapText="1"/>
    </xf>
    <xf numFmtId="0" fontId="41" fillId="5" borderId="25" xfId="0" applyFont="1" applyFill="1" applyBorder="1" applyAlignment="1">
      <alignment vertical="center" wrapText="1"/>
    </xf>
    <xf numFmtId="0" fontId="40" fillId="5" borderId="24" xfId="0" applyFont="1" applyFill="1" applyBorder="1" applyAlignment="1">
      <alignment vertical="center" wrapText="1"/>
    </xf>
    <xf numFmtId="0" fontId="40" fillId="0" borderId="0" xfId="0" applyFont="1" applyAlignment="1"/>
    <xf numFmtId="0" fontId="40" fillId="5" borderId="25" xfId="0" applyFont="1" applyFill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2" fillId="0" borderId="0" xfId="0" applyFont="1" applyAlignment="1">
      <alignment horizontal="center" vertical="center"/>
    </xf>
    <xf numFmtId="0" fontId="43" fillId="0" borderId="0" xfId="0" applyFont="1" applyAlignment="1">
      <alignment horizontal="right" vertical="center"/>
    </xf>
    <xf numFmtId="0" fontId="39" fillId="0" borderId="0" xfId="0" applyFont="1" applyAlignment="1">
      <alignment horizontal="center" vertical="center"/>
    </xf>
    <xf numFmtId="0" fontId="46" fillId="5" borderId="27" xfId="0" applyFont="1" applyFill="1" applyBorder="1" applyAlignment="1">
      <alignment horizontal="center" vertical="center" wrapText="1"/>
    </xf>
    <xf numFmtId="0" fontId="45" fillId="5" borderId="25" xfId="0" applyFont="1" applyFill="1" applyBorder="1" applyAlignment="1">
      <alignment horizontal="center" vertical="center" wrapText="1"/>
    </xf>
    <xf numFmtId="0" fontId="41" fillId="5" borderId="24" xfId="0" applyFont="1" applyFill="1" applyBorder="1" applyAlignment="1">
      <alignment horizontal="center" vertical="center" wrapText="1"/>
    </xf>
    <xf numFmtId="0" fontId="40" fillId="5" borderId="25" xfId="0" applyFont="1" applyFill="1" applyBorder="1" applyAlignment="1">
      <alignment horizontal="center" vertical="center" wrapText="1"/>
    </xf>
    <xf numFmtId="0" fontId="41" fillId="5" borderId="25" xfId="0" applyFont="1" applyFill="1" applyBorder="1" applyAlignment="1">
      <alignment horizontal="center" vertical="center" wrapText="1"/>
    </xf>
    <xf numFmtId="0" fontId="40" fillId="5" borderId="22" xfId="0" applyFont="1" applyFill="1" applyBorder="1" applyAlignment="1">
      <alignment vertical="center" wrapText="1"/>
    </xf>
    <xf numFmtId="0" fontId="40" fillId="0" borderId="23" xfId="0" applyFont="1" applyBorder="1" applyAlignment="1">
      <alignment vertical="center" wrapText="1"/>
    </xf>
    <xf numFmtId="0" fontId="40" fillId="5" borderId="23" xfId="0" applyFont="1" applyFill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1" fillId="0" borderId="0" xfId="0" applyFont="1" applyAlignment="1">
      <alignment horizontal="right" vertical="center"/>
    </xf>
    <xf numFmtId="0" fontId="47" fillId="0" borderId="0" xfId="0" applyFont="1" applyAlignment="1">
      <alignment horizontal="right" vertical="center"/>
    </xf>
    <xf numFmtId="0" fontId="44" fillId="0" borderId="0" xfId="0" applyFont="1" applyAlignment="1">
      <alignment horizontal="center" vertical="center"/>
    </xf>
    <xf numFmtId="0" fontId="38" fillId="5" borderId="14" xfId="0" applyFont="1" applyFill="1" applyBorder="1" applyAlignment="1">
      <alignment horizontal="center" vertical="center" wrapText="1"/>
    </xf>
    <xf numFmtId="0" fontId="39" fillId="6" borderId="25" xfId="0" applyFont="1" applyFill="1" applyBorder="1" applyAlignment="1">
      <alignment vertical="center" wrapText="1"/>
    </xf>
    <xf numFmtId="165" fontId="41" fillId="6" borderId="25" xfId="0" applyNumberFormat="1" applyFont="1" applyFill="1" applyBorder="1" applyAlignment="1">
      <alignment vertical="center" wrapText="1"/>
    </xf>
    <xf numFmtId="43" fontId="41" fillId="5" borderId="25" xfId="7" applyFont="1" applyFill="1" applyBorder="1" applyAlignment="1">
      <alignment vertical="center" wrapText="1"/>
    </xf>
    <xf numFmtId="0" fontId="0" fillId="0" borderId="14" xfId="0" applyFont="1" applyBorder="1" applyAlignment="1"/>
    <xf numFmtId="0" fontId="40" fillId="5" borderId="23" xfId="0" applyFont="1" applyFill="1" applyBorder="1" applyAlignment="1">
      <alignment horizontal="center" vertical="center" wrapText="1"/>
    </xf>
    <xf numFmtId="0" fontId="44" fillId="5" borderId="24" xfId="0" applyFont="1" applyFill="1" applyBorder="1" applyAlignment="1">
      <alignment horizontal="center" vertical="center" wrapText="1"/>
    </xf>
    <xf numFmtId="0" fontId="42" fillId="5" borderId="25" xfId="0" applyFont="1" applyFill="1" applyBorder="1" applyAlignment="1">
      <alignment horizontal="center" vertical="center" wrapText="1"/>
    </xf>
    <xf numFmtId="0" fontId="44" fillId="5" borderId="25" xfId="0" applyFont="1" applyFill="1" applyBorder="1" applyAlignment="1">
      <alignment horizontal="center" vertical="center" wrapText="1"/>
    </xf>
    <xf numFmtId="0" fontId="44" fillId="6" borderId="25" xfId="0" applyFont="1" applyFill="1" applyBorder="1" applyAlignment="1">
      <alignment horizontal="center" vertical="center" wrapText="1"/>
    </xf>
    <xf numFmtId="0" fontId="43" fillId="5" borderId="23" xfId="0" applyFont="1" applyFill="1" applyBorder="1" applyAlignment="1">
      <alignment horizontal="center" vertical="center" wrapText="1"/>
    </xf>
    <xf numFmtId="0" fontId="47" fillId="5" borderId="23" xfId="0" applyFont="1" applyFill="1" applyBorder="1" applyAlignment="1">
      <alignment horizontal="center" vertical="center" wrapText="1"/>
    </xf>
    <xf numFmtId="0" fontId="44" fillId="5" borderId="23" xfId="0" applyFont="1" applyFill="1" applyBorder="1" applyAlignment="1">
      <alignment horizontal="center" vertical="center" wrapText="1"/>
    </xf>
    <xf numFmtId="165" fontId="44" fillId="6" borderId="25" xfId="0" applyNumberFormat="1" applyFont="1" applyFill="1" applyBorder="1" applyAlignment="1">
      <alignment horizontal="center" vertical="center" wrapText="1"/>
    </xf>
    <xf numFmtId="0" fontId="40" fillId="5" borderId="29" xfId="0" applyFont="1" applyFill="1" applyBorder="1" applyAlignment="1">
      <alignment horizontal="center" vertical="center" wrapText="1"/>
    </xf>
    <xf numFmtId="0" fontId="41" fillId="5" borderId="30" xfId="0" applyFont="1" applyFill="1" applyBorder="1" applyAlignment="1">
      <alignment horizontal="center" vertical="center" wrapText="1"/>
    </xf>
    <xf numFmtId="0" fontId="40" fillId="5" borderId="22" xfId="0" applyFont="1" applyFill="1" applyBorder="1" applyAlignment="1">
      <alignment horizontal="center" vertical="center" wrapText="1"/>
    </xf>
    <xf numFmtId="0" fontId="31" fillId="0" borderId="0" xfId="0" applyFont="1" applyAlignment="1"/>
    <xf numFmtId="0" fontId="31" fillId="0" borderId="14" xfId="0" applyFont="1" applyBorder="1" applyAlignment="1"/>
    <xf numFmtId="0" fontId="48" fillId="5" borderId="25" xfId="0" applyFont="1" applyFill="1" applyBorder="1" applyAlignment="1">
      <alignment vertical="center" wrapText="1"/>
    </xf>
    <xf numFmtId="0" fontId="39" fillId="6" borderId="2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9" fontId="2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9" fontId="2" fillId="2" borderId="6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20" fillId="0" borderId="8" xfId="0" applyFont="1" applyBorder="1"/>
    <xf numFmtId="0" fontId="20" fillId="0" borderId="9" xfId="0" applyFont="1" applyBorder="1"/>
    <xf numFmtId="0" fontId="1" fillId="0" borderId="5" xfId="0" applyFont="1" applyBorder="1"/>
    <xf numFmtId="0" fontId="1" fillId="0" borderId="9" xfId="0" applyFont="1" applyBorder="1"/>
    <xf numFmtId="0" fontId="3" fillId="2" borderId="1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" fillId="0" borderId="4" xfId="0" applyFont="1" applyBorder="1"/>
    <xf numFmtId="0" fontId="28" fillId="0" borderId="15" xfId="4" applyFont="1" applyFill="1" applyBorder="1" applyAlignment="1" applyProtection="1">
      <alignment horizontal="center" vertical="center" wrapText="1"/>
    </xf>
    <xf numFmtId="0" fontId="28" fillId="0" borderId="17" xfId="4" applyFont="1" applyFill="1" applyBorder="1" applyAlignment="1" applyProtection="1">
      <alignment horizontal="center" vertical="center" wrapText="1"/>
    </xf>
    <xf numFmtId="0" fontId="28" fillId="0" borderId="14" xfId="4" applyFont="1" applyFill="1" applyBorder="1" applyAlignment="1" applyProtection="1">
      <alignment horizontal="center" vertical="center" wrapText="1"/>
    </xf>
    <xf numFmtId="0" fontId="21" fillId="0" borderId="14" xfId="1" applyFont="1" applyFill="1" applyBorder="1" applyAlignment="1">
      <alignment horizontal="center" vertical="center" wrapText="1"/>
    </xf>
    <xf numFmtId="167" fontId="22" fillId="0" borderId="15" xfId="5" applyNumberFormat="1" applyFont="1" applyFill="1" applyBorder="1" applyAlignment="1">
      <alignment horizontal="center" vertical="center" wrapText="1"/>
    </xf>
    <xf numFmtId="167" fontId="22" fillId="0" borderId="16" xfId="5" applyNumberFormat="1" applyFont="1" applyFill="1" applyBorder="1" applyAlignment="1">
      <alignment horizontal="center" vertical="center" wrapText="1"/>
    </xf>
    <xf numFmtId="0" fontId="21" fillId="0" borderId="18" xfId="1" applyFont="1" applyFill="1" applyBorder="1" applyAlignment="1">
      <alignment horizontal="center" vertical="center" wrapText="1"/>
    </xf>
    <xf numFmtId="0" fontId="21" fillId="0" borderId="19" xfId="1" applyFont="1" applyFill="1" applyBorder="1" applyAlignment="1">
      <alignment horizontal="center" vertical="center" wrapText="1"/>
    </xf>
    <xf numFmtId="0" fontId="21" fillId="0" borderId="13" xfId="1" applyFont="1" applyFill="1" applyBorder="1" applyAlignment="1">
      <alignment horizontal="center" vertical="center" wrapText="1"/>
    </xf>
    <xf numFmtId="0" fontId="25" fillId="0" borderId="14" xfId="1" applyFont="1" applyFill="1" applyBorder="1" applyAlignment="1">
      <alignment horizontal="center" vertical="center" wrapText="1"/>
    </xf>
    <xf numFmtId="0" fontId="26" fillId="0" borderId="14" xfId="1" applyFont="1" applyFill="1" applyBorder="1" applyAlignment="1">
      <alignment horizontal="center" vertical="center" wrapText="1"/>
    </xf>
    <xf numFmtId="0" fontId="22" fillId="0" borderId="19" xfId="1" applyFont="1" applyFill="1" applyBorder="1" applyAlignment="1">
      <alignment horizontal="center" vertical="center" wrapText="1"/>
    </xf>
    <xf numFmtId="0" fontId="22" fillId="0" borderId="13" xfId="1" applyFont="1" applyFill="1" applyBorder="1" applyAlignment="1">
      <alignment horizontal="center" vertical="center" wrapText="1"/>
    </xf>
    <xf numFmtId="0" fontId="28" fillId="0" borderId="14" xfId="4" applyFont="1" applyFill="1" applyBorder="1" applyAlignment="1" applyProtection="1">
      <alignment horizontal="left" vertical="center" textRotation="90" wrapText="1"/>
    </xf>
    <xf numFmtId="0" fontId="28" fillId="0" borderId="14" xfId="4" applyFont="1" applyFill="1" applyBorder="1" applyAlignment="1" applyProtection="1">
      <alignment horizontal="center" vertical="center" textRotation="90" wrapText="1"/>
    </xf>
    <xf numFmtId="0" fontId="26" fillId="0" borderId="14" xfId="1" applyFont="1" applyFill="1" applyBorder="1" applyAlignment="1">
      <alignment horizontal="left" vertical="center" wrapText="1"/>
    </xf>
    <xf numFmtId="0" fontId="29" fillId="0" borderId="14" xfId="1" applyFont="1" applyFill="1" applyBorder="1" applyAlignment="1">
      <alignment horizontal="center" vertical="center" wrapText="1"/>
    </xf>
    <xf numFmtId="0" fontId="28" fillId="0" borderId="15" xfId="4" applyFont="1" applyFill="1" applyBorder="1" applyAlignment="1" applyProtection="1">
      <alignment horizontal="center" vertical="center" textRotation="90" wrapText="1"/>
    </xf>
    <xf numFmtId="0" fontId="28" fillId="0" borderId="17" xfId="4" applyFont="1" applyFill="1" applyBorder="1" applyAlignment="1" applyProtection="1">
      <alignment horizontal="center" vertical="center" textRotation="90" wrapText="1"/>
    </xf>
    <xf numFmtId="0" fontId="45" fillId="5" borderId="26" xfId="0" applyFont="1" applyFill="1" applyBorder="1" applyAlignment="1">
      <alignment horizontal="center" vertical="center" wrapText="1"/>
    </xf>
    <xf numFmtId="0" fontId="45" fillId="5" borderId="24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41" fillId="5" borderId="26" xfId="0" applyFont="1" applyFill="1" applyBorder="1" applyAlignment="1">
      <alignment horizontal="center" vertical="center" wrapText="1"/>
    </xf>
    <xf numFmtId="0" fontId="41" fillId="5" borderId="28" xfId="0" applyFont="1" applyFill="1" applyBorder="1" applyAlignment="1">
      <alignment horizontal="center" vertical="center" wrapText="1"/>
    </xf>
    <xf numFmtId="0" fontId="41" fillId="5" borderId="24" xfId="0" applyFont="1" applyFill="1" applyBorder="1" applyAlignment="1">
      <alignment horizontal="center" vertical="center" wrapText="1"/>
    </xf>
    <xf numFmtId="0" fontId="40" fillId="0" borderId="7" xfId="0" applyFont="1" applyBorder="1" applyAlignment="1">
      <alignment horizontal="center" wrapText="1"/>
    </xf>
    <xf numFmtId="0" fontId="42" fillId="0" borderId="0" xfId="0" applyFont="1" applyAlignment="1">
      <alignment horizontal="center" vertical="center" wrapText="1"/>
    </xf>
    <xf numFmtId="0" fontId="38" fillId="5" borderId="14" xfId="0" applyFont="1" applyFill="1" applyBorder="1" applyAlignment="1">
      <alignment horizontal="center" vertical="center" wrapText="1"/>
    </xf>
    <xf numFmtId="43" fontId="41" fillId="5" borderId="14" xfId="7" applyFont="1" applyFill="1" applyBorder="1" applyAlignment="1">
      <alignment vertical="center" wrapText="1"/>
    </xf>
    <xf numFmtId="43" fontId="0" fillId="0" borderId="0" xfId="0" applyNumberFormat="1" applyFont="1" applyAlignment="1"/>
  </cellXfs>
  <cellStyles count="8">
    <cellStyle name="Comma" xfId="7" builtinId="3"/>
    <cellStyle name="Comma 2" xfId="2"/>
    <cellStyle name="Comma 2 2" xfId="6"/>
    <cellStyle name="Comma 3" xfId="5"/>
    <cellStyle name="Hyperlink" xfId="4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 summaryRight="0"/>
  </sheetPr>
  <dimension ref="A1:Y1000"/>
  <sheetViews>
    <sheetView view="pageBreakPreview" zoomScale="90" zoomScaleNormal="100" zoomScaleSheetLayoutView="90" workbookViewId="0">
      <pane xSplit="2" ySplit="5" topLeftCell="C6" activePane="bottomRight" state="frozen"/>
      <selection activeCell="C6" sqref="C6"/>
      <selection pane="topRight" activeCell="C6" sqref="C6"/>
      <selection pane="bottomLeft" activeCell="C6" sqref="C6"/>
      <selection pane="bottomRight" activeCell="K18" sqref="K18"/>
    </sheetView>
  </sheetViews>
  <sheetFormatPr defaultColWidth="14.42578125" defaultRowHeight="15" customHeight="1"/>
  <cols>
    <col min="1" max="1" width="2.85546875" style="1" customWidth="1"/>
    <col min="2" max="2" width="36.140625" style="1" customWidth="1"/>
    <col min="3" max="3" width="15.85546875" style="30" customWidth="1"/>
    <col min="4" max="4" width="16.85546875" style="30" customWidth="1"/>
    <col min="5" max="5" width="18.28515625" style="30" customWidth="1"/>
    <col min="6" max="14" width="14.42578125" style="30" customWidth="1"/>
    <col min="15" max="16" width="14.42578125" style="1" customWidth="1"/>
    <col min="17" max="17" width="14.42578125" style="1"/>
    <col min="18" max="19" width="14.42578125" style="1" hidden="1" customWidth="1"/>
    <col min="20" max="23" width="0" style="1" hidden="1" customWidth="1"/>
    <col min="24" max="16384" width="14.42578125" style="1"/>
  </cols>
  <sheetData>
    <row r="1" spans="1:25">
      <c r="A1" s="6"/>
      <c r="B1" s="7"/>
    </row>
    <row r="2" spans="1:25" ht="27.75" customHeight="1">
      <c r="A2" s="6"/>
      <c r="B2" s="103" t="s">
        <v>53</v>
      </c>
      <c r="C2" s="103"/>
      <c r="D2" s="103"/>
      <c r="E2" s="103"/>
      <c r="F2" s="103"/>
      <c r="G2" s="103"/>
      <c r="H2" s="103"/>
      <c r="I2" s="103"/>
      <c r="J2" s="103"/>
      <c r="K2" s="103"/>
    </row>
    <row r="3" spans="1:25" ht="72" customHeight="1">
      <c r="A3" s="6"/>
      <c r="B3" s="104" t="s">
        <v>0</v>
      </c>
      <c r="C3" s="92" t="s">
        <v>34</v>
      </c>
      <c r="D3" s="93"/>
      <c r="E3" s="94"/>
      <c r="F3" s="92" t="s">
        <v>35</v>
      </c>
      <c r="G3" s="93"/>
      <c r="H3" s="94"/>
      <c r="I3" s="92" t="s">
        <v>36</v>
      </c>
      <c r="J3" s="93"/>
      <c r="K3" s="94"/>
      <c r="L3" s="92" t="s">
        <v>37</v>
      </c>
      <c r="M3" s="93"/>
      <c r="N3" s="94"/>
      <c r="O3" s="92" t="s">
        <v>52</v>
      </c>
      <c r="P3" s="99"/>
      <c r="Q3" s="100"/>
      <c r="R3" s="92" t="s">
        <v>49</v>
      </c>
      <c r="S3" s="99"/>
      <c r="T3" s="100"/>
      <c r="U3" s="92" t="s">
        <v>37</v>
      </c>
      <c r="V3" s="99"/>
      <c r="W3" s="100"/>
    </row>
    <row r="4" spans="1:25" ht="15" hidden="1" customHeight="1">
      <c r="A4" s="6"/>
      <c r="B4" s="105"/>
      <c r="C4" s="95" t="s">
        <v>2</v>
      </c>
      <c r="D4" s="97" t="s">
        <v>3</v>
      </c>
      <c r="E4" s="98"/>
      <c r="F4" s="95" t="s">
        <v>2</v>
      </c>
      <c r="G4" s="97" t="s">
        <v>3</v>
      </c>
      <c r="H4" s="98"/>
      <c r="I4" s="95" t="s">
        <v>2</v>
      </c>
      <c r="J4" s="97" t="s">
        <v>3</v>
      </c>
      <c r="K4" s="98"/>
      <c r="L4" s="95" t="s">
        <v>2</v>
      </c>
      <c r="M4" s="97" t="s">
        <v>3</v>
      </c>
      <c r="N4" s="98"/>
      <c r="O4" s="95" t="s">
        <v>2</v>
      </c>
      <c r="P4" s="97" t="s">
        <v>3</v>
      </c>
      <c r="Q4" s="102"/>
      <c r="R4" s="95" t="s">
        <v>2</v>
      </c>
      <c r="S4" s="97" t="s">
        <v>3</v>
      </c>
      <c r="T4" s="102"/>
      <c r="U4" s="95" t="s">
        <v>2</v>
      </c>
      <c r="V4" s="97" t="s">
        <v>3</v>
      </c>
      <c r="W4" s="102"/>
    </row>
    <row r="5" spans="1:25" ht="81" customHeight="1">
      <c r="A5" s="6"/>
      <c r="B5" s="101"/>
      <c r="C5" s="96"/>
      <c r="D5" s="8" t="s">
        <v>10</v>
      </c>
      <c r="E5" s="9" t="s">
        <v>4</v>
      </c>
      <c r="F5" s="96"/>
      <c r="G5" s="8" t="s">
        <v>10</v>
      </c>
      <c r="H5" s="9" t="s">
        <v>4</v>
      </c>
      <c r="I5" s="96"/>
      <c r="J5" s="8" t="s">
        <v>10</v>
      </c>
      <c r="K5" s="9" t="s">
        <v>4</v>
      </c>
      <c r="L5" s="96"/>
      <c r="M5" s="8" t="s">
        <v>10</v>
      </c>
      <c r="N5" s="9" t="s">
        <v>4</v>
      </c>
      <c r="O5" s="101"/>
      <c r="P5" s="8" t="s">
        <v>10</v>
      </c>
      <c r="Q5" s="9" t="s">
        <v>4</v>
      </c>
      <c r="R5" s="101"/>
      <c r="S5" s="8" t="s">
        <v>10</v>
      </c>
      <c r="T5" s="9" t="s">
        <v>4</v>
      </c>
      <c r="U5" s="101"/>
      <c r="V5" s="8" t="s">
        <v>10</v>
      </c>
      <c r="W5" s="9" t="s">
        <v>4</v>
      </c>
    </row>
    <row r="6" spans="1:25" ht="28.5" customHeight="1">
      <c r="A6" s="6"/>
      <c r="B6" s="2" t="s">
        <v>5</v>
      </c>
      <c r="C6" s="10">
        <f>E6+D6</f>
        <v>483000</v>
      </c>
      <c r="D6" s="10">
        <v>0</v>
      </c>
      <c r="E6" s="10">
        <v>483000</v>
      </c>
      <c r="F6" s="10">
        <f>H6</f>
        <v>809315.94</v>
      </c>
      <c r="G6" s="10">
        <v>0</v>
      </c>
      <c r="H6" s="10">
        <f>C38</f>
        <v>809315.94</v>
      </c>
      <c r="I6" s="10">
        <f>K6</f>
        <v>809315.94</v>
      </c>
      <c r="J6" s="10">
        <v>0</v>
      </c>
      <c r="K6" s="10">
        <f>H6</f>
        <v>809315.94</v>
      </c>
      <c r="L6" s="10">
        <f>M6+N6</f>
        <v>326315.93999999994</v>
      </c>
      <c r="M6" s="10">
        <f t="shared" ref="M6:M37" si="0">J6-D6</f>
        <v>0</v>
      </c>
      <c r="N6" s="10">
        <f>K6-E6</f>
        <v>326315.93999999994</v>
      </c>
      <c r="O6" s="10">
        <f>P6+Q6</f>
        <v>0</v>
      </c>
      <c r="P6" s="10">
        <f>M6-G6</f>
        <v>0</v>
      </c>
      <c r="Q6" s="10">
        <f>K6-H6</f>
        <v>0</v>
      </c>
      <c r="R6" s="10">
        <f t="shared" ref="R6:R38" si="1">O6-I6</f>
        <v>-809315.94</v>
      </c>
      <c r="S6" s="10">
        <f t="shared" ref="S6:S38" si="2">P6-J6</f>
        <v>0</v>
      </c>
      <c r="T6" s="10">
        <f t="shared" ref="T6:T38" si="3">Q6-K6</f>
        <v>-809315.94</v>
      </c>
      <c r="U6" s="10">
        <f t="shared" ref="U6:U38" si="4">O6-C6</f>
        <v>-483000</v>
      </c>
      <c r="V6" s="10">
        <f t="shared" ref="V6:V38" si="5">P6-D6</f>
        <v>0</v>
      </c>
      <c r="W6" s="10">
        <f t="shared" ref="W6:W38" si="6">Q6-E6</f>
        <v>-483000</v>
      </c>
    </row>
    <row r="7" spans="1:25">
      <c r="A7" s="6"/>
      <c r="B7" s="11"/>
      <c r="C7" s="4"/>
      <c r="D7" s="4"/>
      <c r="E7" s="4"/>
      <c r="F7" s="4"/>
      <c r="G7" s="4"/>
      <c r="H7" s="4"/>
      <c r="I7" s="4"/>
      <c r="J7" s="4"/>
      <c r="K7" s="4"/>
      <c r="L7" s="4">
        <f t="shared" ref="L7:L38" si="7">I7-C7</f>
        <v>0</v>
      </c>
      <c r="M7" s="4">
        <f t="shared" si="0"/>
        <v>0</v>
      </c>
      <c r="N7" s="4">
        <f t="shared" ref="N7:N37" si="8">K7-E7</f>
        <v>0</v>
      </c>
      <c r="O7" s="4">
        <f t="shared" ref="O7:O17" si="9">L7-F7</f>
        <v>0</v>
      </c>
      <c r="P7" s="4">
        <f t="shared" ref="P7" si="10">M7-G7</f>
        <v>0</v>
      </c>
      <c r="Q7" s="4">
        <f t="shared" ref="Q7" si="11">N7-H7</f>
        <v>0</v>
      </c>
      <c r="R7" s="4">
        <f t="shared" si="1"/>
        <v>0</v>
      </c>
      <c r="S7" s="4">
        <f t="shared" si="2"/>
        <v>0</v>
      </c>
      <c r="T7" s="4">
        <f t="shared" si="3"/>
        <v>0</v>
      </c>
      <c r="U7" s="4">
        <f t="shared" si="4"/>
        <v>0</v>
      </c>
      <c r="V7" s="4">
        <f t="shared" si="5"/>
        <v>0</v>
      </c>
      <c r="W7" s="4">
        <f t="shared" si="6"/>
        <v>0</v>
      </c>
    </row>
    <row r="8" spans="1:25">
      <c r="A8" s="6"/>
      <c r="B8" s="2" t="s">
        <v>6</v>
      </c>
      <c r="C8" s="10">
        <f>D8+E8</f>
        <v>11835436.729999999</v>
      </c>
      <c r="D8" s="10">
        <f>D9</f>
        <v>11077140.279999999</v>
      </c>
      <c r="E8" s="10">
        <f>E9</f>
        <v>758296.45</v>
      </c>
      <c r="F8" s="10">
        <f t="shared" ref="F8:H8" si="12">F9</f>
        <v>12295000</v>
      </c>
      <c r="G8" s="10">
        <f t="shared" si="12"/>
        <v>11300000</v>
      </c>
      <c r="H8" s="10">
        <f t="shared" si="12"/>
        <v>995000</v>
      </c>
      <c r="I8" s="10">
        <f>J8+K8</f>
        <v>12800000</v>
      </c>
      <c r="J8" s="10">
        <f>J9</f>
        <v>11300000</v>
      </c>
      <c r="K8" s="10">
        <f>K9</f>
        <v>1500000</v>
      </c>
      <c r="L8" s="10">
        <f>I8-C8</f>
        <v>964563.27000000142</v>
      </c>
      <c r="M8" s="10">
        <f t="shared" si="0"/>
        <v>222859.72000000067</v>
      </c>
      <c r="N8" s="10">
        <f t="shared" si="8"/>
        <v>741703.55</v>
      </c>
      <c r="O8" s="10">
        <f>P8+Q8</f>
        <v>505000</v>
      </c>
      <c r="P8" s="10">
        <f>P9</f>
        <v>0</v>
      </c>
      <c r="Q8" s="10">
        <f>Q9</f>
        <v>505000</v>
      </c>
      <c r="R8" s="10">
        <f t="shared" si="1"/>
        <v>-12295000</v>
      </c>
      <c r="S8" s="10">
        <f t="shared" si="2"/>
        <v>-11300000</v>
      </c>
      <c r="T8" s="10">
        <f t="shared" si="3"/>
        <v>-995000</v>
      </c>
      <c r="U8" s="10">
        <f t="shared" si="4"/>
        <v>-11330436.729999999</v>
      </c>
      <c r="V8" s="10">
        <f t="shared" si="5"/>
        <v>-11077140.279999999</v>
      </c>
      <c r="W8" s="10">
        <f t="shared" si="6"/>
        <v>-253296.44999999995</v>
      </c>
    </row>
    <row r="9" spans="1:25">
      <c r="A9" s="6"/>
      <c r="B9" s="12" t="s">
        <v>7</v>
      </c>
      <c r="C9" s="20">
        <f>SUM(C10:C13)</f>
        <v>11835436.729999999</v>
      </c>
      <c r="D9" s="20">
        <f>SUM(D10:D13)</f>
        <v>11077140.279999999</v>
      </c>
      <c r="E9" s="20">
        <f>SUM(E10:E13)</f>
        <v>758296.45</v>
      </c>
      <c r="F9" s="20">
        <f t="shared" ref="F9:G9" si="13">SUM(F10:F13)</f>
        <v>12295000</v>
      </c>
      <c r="G9" s="20">
        <f t="shared" si="13"/>
        <v>11300000</v>
      </c>
      <c r="H9" s="20">
        <f>SUM(H10:H13)</f>
        <v>995000</v>
      </c>
      <c r="I9" s="20">
        <f>SUM(I10:I13)</f>
        <v>12800000</v>
      </c>
      <c r="J9" s="20">
        <f>SUM(J10:J13)</f>
        <v>11300000</v>
      </c>
      <c r="K9" s="20">
        <f>SUM(K10:K13)</f>
        <v>1500000</v>
      </c>
      <c r="L9" s="20">
        <f t="shared" si="7"/>
        <v>964563.27000000142</v>
      </c>
      <c r="M9" s="20">
        <f>J9-D9</f>
        <v>222859.72000000067</v>
      </c>
      <c r="N9" s="20">
        <f>K9-E9</f>
        <v>741703.55</v>
      </c>
      <c r="O9" s="20">
        <f>P9+Q9</f>
        <v>505000</v>
      </c>
      <c r="P9" s="20">
        <f>SUM(P10:P13)</f>
        <v>0</v>
      </c>
      <c r="Q9" s="20">
        <f>SUM(Q10:Q13)</f>
        <v>505000</v>
      </c>
      <c r="R9" s="20">
        <f t="shared" si="1"/>
        <v>-12295000</v>
      </c>
      <c r="S9" s="20">
        <f t="shared" si="2"/>
        <v>-11300000</v>
      </c>
      <c r="T9" s="20">
        <f t="shared" si="3"/>
        <v>-995000</v>
      </c>
      <c r="U9" s="20">
        <f t="shared" si="4"/>
        <v>-11330436.729999999</v>
      </c>
      <c r="V9" s="20">
        <f t="shared" si="5"/>
        <v>-11077140.279999999</v>
      </c>
      <c r="W9" s="20">
        <f t="shared" si="6"/>
        <v>-253296.44999999995</v>
      </c>
    </row>
    <row r="10" spans="1:25">
      <c r="A10" s="6"/>
      <c r="B10" s="13" t="s">
        <v>8</v>
      </c>
      <c r="C10" s="14">
        <f>D10+E10</f>
        <v>11077140.279999999</v>
      </c>
      <c r="D10" s="14">
        <v>11077140.279999999</v>
      </c>
      <c r="E10" s="14">
        <v>0</v>
      </c>
      <c r="F10" s="14">
        <f>G10+H10</f>
        <v>11300000</v>
      </c>
      <c r="G10" s="14">
        <v>11300000</v>
      </c>
      <c r="H10" s="14">
        <v>0</v>
      </c>
      <c r="I10" s="14">
        <f>K10+J10</f>
        <v>11300000</v>
      </c>
      <c r="J10" s="14">
        <v>11300000</v>
      </c>
      <c r="K10" s="14">
        <v>0</v>
      </c>
      <c r="L10" s="14">
        <f>I10-C10</f>
        <v>222859.72000000067</v>
      </c>
      <c r="M10" s="14">
        <f>J10-D10</f>
        <v>222859.72000000067</v>
      </c>
      <c r="N10" s="14">
        <f>K10-E10</f>
        <v>0</v>
      </c>
      <c r="O10" s="14">
        <f>P10+Q10</f>
        <v>0</v>
      </c>
      <c r="P10" s="14">
        <f>J11-G11</f>
        <v>0</v>
      </c>
      <c r="Q10" s="14">
        <f>K10-H10</f>
        <v>0</v>
      </c>
      <c r="R10" s="14">
        <f t="shared" si="1"/>
        <v>-11300000</v>
      </c>
      <c r="S10" s="14">
        <f t="shared" si="2"/>
        <v>-11300000</v>
      </c>
      <c r="T10" s="14">
        <f t="shared" si="3"/>
        <v>0</v>
      </c>
      <c r="U10" s="14">
        <f t="shared" si="4"/>
        <v>-11077140.279999999</v>
      </c>
      <c r="V10" s="14">
        <f t="shared" si="5"/>
        <v>-11077140.279999999</v>
      </c>
      <c r="W10" s="14">
        <f t="shared" si="6"/>
        <v>0</v>
      </c>
      <c r="Y10" s="45"/>
    </row>
    <row r="11" spans="1:25">
      <c r="A11" s="6"/>
      <c r="B11" s="13" t="s">
        <v>9</v>
      </c>
      <c r="C11" s="14">
        <f t="shared" ref="C11:C34" si="14">D11+E11</f>
        <v>758296.45</v>
      </c>
      <c r="D11" s="14"/>
      <c r="E11" s="14">
        <f>737583+20713+0.45</f>
        <v>758296.45</v>
      </c>
      <c r="F11" s="14">
        <f t="shared" ref="F11:F16" si="15">H11</f>
        <v>995000</v>
      </c>
      <c r="G11" s="14">
        <v>0</v>
      </c>
      <c r="H11" s="14">
        <v>995000</v>
      </c>
      <c r="I11" s="14">
        <f t="shared" ref="I11:I16" si="16">K11</f>
        <v>1500000</v>
      </c>
      <c r="J11" s="14">
        <v>0</v>
      </c>
      <c r="K11" s="14">
        <v>1500000</v>
      </c>
      <c r="L11" s="14">
        <f>I11-C11</f>
        <v>741703.55</v>
      </c>
      <c r="M11" s="14">
        <f t="shared" ref="M11:M15" si="17">J11-D11</f>
        <v>0</v>
      </c>
      <c r="N11" s="14">
        <f>K11-E11</f>
        <v>741703.55</v>
      </c>
      <c r="O11" s="14">
        <f>P11+Q11</f>
        <v>505000</v>
      </c>
      <c r="P11" s="14">
        <f t="shared" ref="P11:P17" si="18">J12-G12</f>
        <v>0</v>
      </c>
      <c r="Q11" s="14">
        <f>K11-H11</f>
        <v>505000</v>
      </c>
      <c r="R11" s="14">
        <f t="shared" si="1"/>
        <v>-995000</v>
      </c>
      <c r="S11" s="14">
        <f t="shared" si="2"/>
        <v>0</v>
      </c>
      <c r="T11" s="14">
        <f t="shared" si="3"/>
        <v>-995000</v>
      </c>
      <c r="U11" s="14">
        <f t="shared" si="4"/>
        <v>-253296.44999999995</v>
      </c>
      <c r="V11" s="14">
        <f t="shared" si="5"/>
        <v>0</v>
      </c>
      <c r="W11" s="14">
        <f t="shared" si="6"/>
        <v>-253296.44999999995</v>
      </c>
    </row>
    <row r="12" spans="1:25">
      <c r="A12" s="6"/>
      <c r="B12" s="13" t="s">
        <v>11</v>
      </c>
      <c r="C12" s="14">
        <f t="shared" si="14"/>
        <v>0</v>
      </c>
      <c r="D12" s="14">
        <v>0</v>
      </c>
      <c r="E12" s="14">
        <v>0</v>
      </c>
      <c r="F12" s="14">
        <f t="shared" si="15"/>
        <v>0</v>
      </c>
      <c r="G12" s="14">
        <v>0</v>
      </c>
      <c r="H12" s="14">
        <v>0</v>
      </c>
      <c r="I12" s="14">
        <f t="shared" si="16"/>
        <v>0</v>
      </c>
      <c r="J12" s="14">
        <v>0</v>
      </c>
      <c r="K12" s="14">
        <v>0</v>
      </c>
      <c r="L12" s="14">
        <f t="shared" si="7"/>
        <v>0</v>
      </c>
      <c r="M12" s="14">
        <f t="shared" si="17"/>
        <v>0</v>
      </c>
      <c r="N12" s="14">
        <f t="shared" ref="N12:N15" si="19">K12-E12</f>
        <v>0</v>
      </c>
      <c r="O12" s="14">
        <f t="shared" ref="O12:O14" si="20">P12+Q12</f>
        <v>0</v>
      </c>
      <c r="P12" s="14">
        <f t="shared" si="18"/>
        <v>0</v>
      </c>
      <c r="Q12" s="14">
        <f t="shared" ref="Q12:Q17" si="21">K12-H12</f>
        <v>0</v>
      </c>
      <c r="R12" s="14">
        <f t="shared" si="1"/>
        <v>0</v>
      </c>
      <c r="S12" s="14">
        <f t="shared" si="2"/>
        <v>0</v>
      </c>
      <c r="T12" s="14">
        <f t="shared" si="3"/>
        <v>0</v>
      </c>
      <c r="U12" s="14">
        <f t="shared" si="4"/>
        <v>0</v>
      </c>
      <c r="V12" s="14">
        <f t="shared" si="5"/>
        <v>0</v>
      </c>
      <c r="W12" s="14">
        <f t="shared" si="6"/>
        <v>0</v>
      </c>
    </row>
    <row r="13" spans="1:25">
      <c r="A13" s="6"/>
      <c r="B13" s="13" t="s">
        <v>12</v>
      </c>
      <c r="C13" s="14">
        <f t="shared" si="14"/>
        <v>0</v>
      </c>
      <c r="D13" s="14">
        <v>0</v>
      </c>
      <c r="E13" s="14">
        <v>0</v>
      </c>
      <c r="F13" s="14">
        <f t="shared" si="15"/>
        <v>0</v>
      </c>
      <c r="G13" s="14">
        <v>0</v>
      </c>
      <c r="H13" s="14">
        <v>0</v>
      </c>
      <c r="I13" s="14">
        <f t="shared" si="16"/>
        <v>0</v>
      </c>
      <c r="J13" s="14">
        <v>0</v>
      </c>
      <c r="K13" s="14">
        <v>0</v>
      </c>
      <c r="L13" s="14">
        <f t="shared" si="7"/>
        <v>0</v>
      </c>
      <c r="M13" s="14">
        <f t="shared" si="17"/>
        <v>0</v>
      </c>
      <c r="N13" s="14">
        <f t="shared" si="19"/>
        <v>0</v>
      </c>
      <c r="O13" s="14">
        <f t="shared" si="20"/>
        <v>0</v>
      </c>
      <c r="P13" s="14">
        <f t="shared" si="18"/>
        <v>0</v>
      </c>
      <c r="Q13" s="14">
        <f t="shared" si="21"/>
        <v>0</v>
      </c>
      <c r="R13" s="14">
        <f t="shared" si="1"/>
        <v>0</v>
      </c>
      <c r="S13" s="14">
        <f t="shared" si="2"/>
        <v>0</v>
      </c>
      <c r="T13" s="14">
        <f t="shared" si="3"/>
        <v>0</v>
      </c>
      <c r="U13" s="14">
        <f t="shared" si="4"/>
        <v>0</v>
      </c>
      <c r="V13" s="14">
        <f t="shared" si="5"/>
        <v>0</v>
      </c>
      <c r="W13" s="14">
        <f t="shared" si="6"/>
        <v>0</v>
      </c>
      <c r="Y13" s="45"/>
    </row>
    <row r="14" spans="1:25">
      <c r="A14" s="6"/>
      <c r="B14" s="12" t="s">
        <v>13</v>
      </c>
      <c r="C14" s="20">
        <f>D14+E14</f>
        <v>0</v>
      </c>
      <c r="D14" s="20">
        <v>0</v>
      </c>
      <c r="E14" s="20">
        <v>0</v>
      </c>
      <c r="F14" s="20">
        <f t="shared" si="15"/>
        <v>0</v>
      </c>
      <c r="G14" s="20">
        <v>0</v>
      </c>
      <c r="H14" s="20">
        <v>0</v>
      </c>
      <c r="I14" s="20">
        <f t="shared" si="16"/>
        <v>0</v>
      </c>
      <c r="J14" s="20">
        <v>0</v>
      </c>
      <c r="K14" s="20">
        <v>0</v>
      </c>
      <c r="L14" s="20">
        <f t="shared" si="7"/>
        <v>0</v>
      </c>
      <c r="M14" s="14">
        <f t="shared" si="17"/>
        <v>0</v>
      </c>
      <c r="N14" s="14">
        <f t="shared" si="19"/>
        <v>0</v>
      </c>
      <c r="O14" s="14">
        <f t="shared" si="20"/>
        <v>0</v>
      </c>
      <c r="P14" s="14">
        <f t="shared" si="18"/>
        <v>0</v>
      </c>
      <c r="Q14" s="14">
        <f t="shared" si="21"/>
        <v>0</v>
      </c>
      <c r="R14" s="20">
        <f t="shared" si="1"/>
        <v>0</v>
      </c>
      <c r="S14" s="20">
        <f t="shared" si="2"/>
        <v>0</v>
      </c>
      <c r="T14" s="20">
        <f t="shared" si="3"/>
        <v>0</v>
      </c>
      <c r="U14" s="20">
        <f t="shared" si="4"/>
        <v>0</v>
      </c>
      <c r="V14" s="20">
        <f t="shared" si="5"/>
        <v>0</v>
      </c>
      <c r="W14" s="20">
        <f t="shared" si="6"/>
        <v>0</v>
      </c>
    </row>
    <row r="15" spans="1:25" ht="25.5">
      <c r="A15" s="6"/>
      <c r="B15" s="12" t="s">
        <v>14</v>
      </c>
      <c r="C15" s="20">
        <f t="shared" si="14"/>
        <v>0</v>
      </c>
      <c r="D15" s="20">
        <v>0</v>
      </c>
      <c r="E15" s="20">
        <v>0</v>
      </c>
      <c r="F15" s="20">
        <f t="shared" si="15"/>
        <v>0</v>
      </c>
      <c r="G15" s="20">
        <v>0</v>
      </c>
      <c r="H15" s="20">
        <v>0</v>
      </c>
      <c r="I15" s="20">
        <f t="shared" si="16"/>
        <v>0</v>
      </c>
      <c r="J15" s="20">
        <v>0</v>
      </c>
      <c r="K15" s="20">
        <v>0</v>
      </c>
      <c r="L15" s="20">
        <f t="shared" si="7"/>
        <v>0</v>
      </c>
      <c r="M15" s="14">
        <f t="shared" si="17"/>
        <v>0</v>
      </c>
      <c r="N15" s="14">
        <f t="shared" si="19"/>
        <v>0</v>
      </c>
      <c r="O15" s="20">
        <f t="shared" si="9"/>
        <v>0</v>
      </c>
      <c r="P15" s="14">
        <f t="shared" si="18"/>
        <v>0</v>
      </c>
      <c r="Q15" s="14">
        <f t="shared" si="21"/>
        <v>0</v>
      </c>
      <c r="R15" s="20">
        <f t="shared" si="1"/>
        <v>0</v>
      </c>
      <c r="S15" s="20">
        <f t="shared" si="2"/>
        <v>0</v>
      </c>
      <c r="T15" s="20">
        <f t="shared" si="3"/>
        <v>0</v>
      </c>
      <c r="U15" s="20">
        <f t="shared" si="4"/>
        <v>0</v>
      </c>
      <c r="V15" s="20">
        <f t="shared" si="5"/>
        <v>0</v>
      </c>
      <c r="W15" s="20">
        <f t="shared" si="6"/>
        <v>0</v>
      </c>
    </row>
    <row r="16" spans="1:25">
      <c r="A16" s="6"/>
      <c r="B16" s="12" t="s">
        <v>15</v>
      </c>
      <c r="C16" s="20">
        <f t="shared" si="14"/>
        <v>0</v>
      </c>
      <c r="D16" s="20">
        <v>0</v>
      </c>
      <c r="E16" s="20">
        <v>0</v>
      </c>
      <c r="F16" s="20">
        <f t="shared" si="15"/>
        <v>0</v>
      </c>
      <c r="G16" s="20">
        <v>0</v>
      </c>
      <c r="H16" s="20"/>
      <c r="I16" s="20">
        <f t="shared" si="16"/>
        <v>0</v>
      </c>
      <c r="J16" s="20">
        <v>0</v>
      </c>
      <c r="K16" s="20"/>
      <c r="L16" s="20">
        <f t="shared" si="7"/>
        <v>0</v>
      </c>
      <c r="M16" s="20">
        <f t="shared" si="0"/>
        <v>0</v>
      </c>
      <c r="N16" s="20">
        <f t="shared" si="8"/>
        <v>0</v>
      </c>
      <c r="O16" s="20">
        <f t="shared" si="9"/>
        <v>0</v>
      </c>
      <c r="P16" s="14">
        <f t="shared" si="18"/>
        <v>0</v>
      </c>
      <c r="Q16" s="14">
        <f t="shared" si="21"/>
        <v>0</v>
      </c>
      <c r="R16" s="20">
        <f t="shared" si="1"/>
        <v>0</v>
      </c>
      <c r="S16" s="20">
        <f t="shared" si="2"/>
        <v>0</v>
      </c>
      <c r="T16" s="20">
        <f t="shared" si="3"/>
        <v>0</v>
      </c>
      <c r="U16" s="20">
        <f t="shared" si="4"/>
        <v>0</v>
      </c>
      <c r="V16" s="20">
        <f t="shared" si="5"/>
        <v>0</v>
      </c>
      <c r="W16" s="20">
        <f t="shared" si="6"/>
        <v>0</v>
      </c>
    </row>
    <row r="17" spans="1:25">
      <c r="A17" s="6"/>
      <c r="B17" s="11"/>
      <c r="C17" s="3">
        <f>D17+E17</f>
        <v>0</v>
      </c>
      <c r="D17" s="3"/>
      <c r="E17" s="3"/>
      <c r="F17" s="3"/>
      <c r="G17" s="3"/>
      <c r="H17" s="3"/>
      <c r="I17" s="3"/>
      <c r="J17" s="3"/>
      <c r="K17" s="3"/>
      <c r="L17" s="3">
        <f t="shared" si="7"/>
        <v>0</v>
      </c>
      <c r="M17" s="3">
        <f t="shared" si="0"/>
        <v>0</v>
      </c>
      <c r="N17" s="3">
        <f t="shared" si="8"/>
        <v>0</v>
      </c>
      <c r="O17" s="3">
        <f t="shared" si="9"/>
        <v>0</v>
      </c>
      <c r="P17" s="14">
        <f t="shared" si="18"/>
        <v>0</v>
      </c>
      <c r="Q17" s="14">
        <f t="shared" si="21"/>
        <v>0</v>
      </c>
      <c r="R17" s="3">
        <f t="shared" si="1"/>
        <v>0</v>
      </c>
      <c r="S17" s="3">
        <f t="shared" si="2"/>
        <v>0</v>
      </c>
      <c r="T17" s="3">
        <f t="shared" si="3"/>
        <v>0</v>
      </c>
      <c r="U17" s="3">
        <f t="shared" si="4"/>
        <v>0</v>
      </c>
      <c r="V17" s="3">
        <f t="shared" si="5"/>
        <v>0</v>
      </c>
      <c r="W17" s="3">
        <f t="shared" si="6"/>
        <v>0</v>
      </c>
    </row>
    <row r="18" spans="1:25">
      <c r="A18" s="6"/>
      <c r="B18" s="2" t="s">
        <v>16</v>
      </c>
      <c r="C18" s="10">
        <f t="shared" si="14"/>
        <v>11509120.789999999</v>
      </c>
      <c r="D18" s="10">
        <f>D19+D32</f>
        <v>11077140.279999999</v>
      </c>
      <c r="E18" s="10">
        <f>E19+E32</f>
        <v>431980.51</v>
      </c>
      <c r="F18" s="10">
        <f>H18+G18</f>
        <v>12295000</v>
      </c>
      <c r="G18" s="10">
        <f>G19+G32</f>
        <v>11300000</v>
      </c>
      <c r="H18" s="10">
        <f>H19+H32</f>
        <v>995000</v>
      </c>
      <c r="I18" s="10">
        <f>K18+J18</f>
        <v>12845000</v>
      </c>
      <c r="J18" s="10">
        <f>J19+J32</f>
        <v>11300000</v>
      </c>
      <c r="K18" s="10">
        <f>K19+K32</f>
        <v>1545000</v>
      </c>
      <c r="L18" s="10">
        <f>M18+N18</f>
        <v>1335879.21</v>
      </c>
      <c r="M18" s="10">
        <f>M19+M32</f>
        <v>222859.71999999986</v>
      </c>
      <c r="N18" s="10">
        <f>N19+N32</f>
        <v>1113019.49</v>
      </c>
      <c r="O18" s="10">
        <f>P18+Q18</f>
        <v>650000</v>
      </c>
      <c r="P18" s="10">
        <f>P19+P25+P26+P27+P28+P29+P30+P32+P33+P34+P35</f>
        <v>0</v>
      </c>
      <c r="Q18" s="10">
        <f>Q19+Q25+Q26+Q27+Q28+Q29+Q30+Q32+Q33+Q34+Q35</f>
        <v>650000</v>
      </c>
      <c r="R18" s="10">
        <f t="shared" si="1"/>
        <v>-12195000</v>
      </c>
      <c r="S18" s="10">
        <f t="shared" si="2"/>
        <v>-11300000</v>
      </c>
      <c r="T18" s="10">
        <f t="shared" si="3"/>
        <v>-895000</v>
      </c>
      <c r="U18" s="10">
        <f t="shared" si="4"/>
        <v>-10859120.789999999</v>
      </c>
      <c r="V18" s="10">
        <f t="shared" si="5"/>
        <v>-11077140.279999999</v>
      </c>
      <c r="W18" s="10">
        <f t="shared" si="6"/>
        <v>218019.49</v>
      </c>
      <c r="X18" s="45"/>
      <c r="Y18" s="45"/>
    </row>
    <row r="19" spans="1:25">
      <c r="A19" s="6"/>
      <c r="B19" s="12" t="s">
        <v>17</v>
      </c>
      <c r="C19" s="20">
        <f>SUM(C20,C25:C30)</f>
        <v>10853949.4</v>
      </c>
      <c r="D19" s="20">
        <f>SUM(D20,D25:D30)</f>
        <v>10424168.889999999</v>
      </c>
      <c r="E19" s="20">
        <f t="shared" ref="E19:H19" si="22">SUM(E20,E25:E30)</f>
        <v>429780.51</v>
      </c>
      <c r="F19" s="20">
        <f>SUM(20,F25:F30)</f>
        <v>8285020</v>
      </c>
      <c r="G19" s="20">
        <f t="shared" si="22"/>
        <v>11210000</v>
      </c>
      <c r="H19" s="20">
        <f t="shared" si="22"/>
        <v>985000</v>
      </c>
      <c r="I19" s="20">
        <f>SUM(I20,I25:I30)</f>
        <v>12745000</v>
      </c>
      <c r="J19" s="20">
        <f>SUM(J20,J25:J30)</f>
        <v>11210000</v>
      </c>
      <c r="K19" s="20">
        <f>SUM(K20,K25:K30)</f>
        <v>1535000</v>
      </c>
      <c r="L19" s="20">
        <f>M19+N19</f>
        <v>1891050.5999999999</v>
      </c>
      <c r="M19" s="20">
        <f>SUM(M20,M25:M30)</f>
        <v>785831.10999999987</v>
      </c>
      <c r="N19" s="20">
        <f>SUM(N20,N25:N30)</f>
        <v>1105219.49</v>
      </c>
      <c r="O19" s="20">
        <f>P19+Q19</f>
        <v>200000</v>
      </c>
      <c r="P19" s="20">
        <f>SUM(P20:P23)</f>
        <v>0</v>
      </c>
      <c r="Q19" s="20">
        <f>SUM(Q20:Q23)</f>
        <v>200000</v>
      </c>
      <c r="R19" s="20">
        <f t="shared" si="1"/>
        <v>-12545000</v>
      </c>
      <c r="S19" s="20">
        <f t="shared" si="2"/>
        <v>-11210000</v>
      </c>
      <c r="T19" s="20">
        <f t="shared" si="3"/>
        <v>-1335000</v>
      </c>
      <c r="U19" s="20">
        <f t="shared" si="4"/>
        <v>-10653949.4</v>
      </c>
      <c r="V19" s="20">
        <f t="shared" si="5"/>
        <v>-10424168.889999999</v>
      </c>
      <c r="W19" s="20">
        <f t="shared" si="6"/>
        <v>-229780.51</v>
      </c>
      <c r="X19" s="45"/>
    </row>
    <row r="20" spans="1:25">
      <c r="A20" s="6"/>
      <c r="B20" s="13" t="s">
        <v>18</v>
      </c>
      <c r="C20" s="14">
        <f>SUM(C21:C24)</f>
        <v>3873516.47</v>
      </c>
      <c r="D20" s="14">
        <f t="shared" ref="D20:H20" si="23">SUM(D21:D24)</f>
        <v>3643717.97</v>
      </c>
      <c r="E20" s="14">
        <f t="shared" si="23"/>
        <v>229798.5</v>
      </c>
      <c r="F20" s="14">
        <f>SUM(F21:F24)</f>
        <v>3910000</v>
      </c>
      <c r="G20" s="14">
        <f t="shared" si="23"/>
        <v>3560000</v>
      </c>
      <c r="H20" s="14">
        <f t="shared" si="23"/>
        <v>350000</v>
      </c>
      <c r="I20" s="14">
        <f>SUM(I21:I24)</f>
        <v>4010000</v>
      </c>
      <c r="J20" s="14">
        <f>J21+J22+J23+J24</f>
        <v>3560000</v>
      </c>
      <c r="K20" s="14">
        <f>K21+K22+K23+K24</f>
        <v>450000</v>
      </c>
      <c r="L20" s="20">
        <f>M20+N20</f>
        <v>136483.5299999998</v>
      </c>
      <c r="M20" s="14">
        <f>J20-D20</f>
        <v>-83717.970000000205</v>
      </c>
      <c r="N20" s="14">
        <f>SUM(N21:N24)</f>
        <v>220201.5</v>
      </c>
      <c r="O20" s="14">
        <f>SUM(O21:O24)</f>
        <v>100000</v>
      </c>
      <c r="P20" s="14">
        <f>P21+P22+P23+P24</f>
        <v>0</v>
      </c>
      <c r="Q20" s="14">
        <f>Q21+Q22+Q23+Q24</f>
        <v>100000</v>
      </c>
      <c r="R20" s="14">
        <f t="shared" si="1"/>
        <v>-3910000</v>
      </c>
      <c r="S20" s="14">
        <f t="shared" si="2"/>
        <v>-3560000</v>
      </c>
      <c r="T20" s="14">
        <f t="shared" si="3"/>
        <v>-350000</v>
      </c>
      <c r="U20" s="14">
        <f t="shared" si="4"/>
        <v>-3773516.47</v>
      </c>
      <c r="V20" s="14">
        <f t="shared" si="5"/>
        <v>-3643717.97</v>
      </c>
      <c r="W20" s="14">
        <f t="shared" si="6"/>
        <v>-129798.5</v>
      </c>
      <c r="X20" s="45"/>
    </row>
    <row r="21" spans="1:25">
      <c r="A21" s="15"/>
      <c r="B21" s="16" t="s">
        <v>19</v>
      </c>
      <c r="C21" s="31">
        <f t="shared" si="14"/>
        <v>3328442.97</v>
      </c>
      <c r="D21" s="31">
        <v>3328442.97</v>
      </c>
      <c r="E21" s="31">
        <v>0</v>
      </c>
      <c r="F21" s="31">
        <f>H21+G21</f>
        <v>3530950</v>
      </c>
      <c r="G21" s="31">
        <v>3530950</v>
      </c>
      <c r="H21" s="31">
        <v>0</v>
      </c>
      <c r="I21" s="31">
        <f>J21+K21</f>
        <v>3530950</v>
      </c>
      <c r="J21" s="31">
        <v>3530950</v>
      </c>
      <c r="K21" s="31">
        <v>0</v>
      </c>
      <c r="L21" s="31">
        <f>M21+N21</f>
        <v>202507.0299999998</v>
      </c>
      <c r="M21" s="31">
        <f>J21-D21</f>
        <v>202507.0299999998</v>
      </c>
      <c r="N21" s="31">
        <f>K21-E21</f>
        <v>0</v>
      </c>
      <c r="O21" s="31">
        <f>P21+Q21</f>
        <v>0</v>
      </c>
      <c r="P21" s="31">
        <f>J21-G21</f>
        <v>0</v>
      </c>
      <c r="Q21" s="31">
        <f>K21-H21</f>
        <v>0</v>
      </c>
      <c r="R21" s="17">
        <f t="shared" si="1"/>
        <v>-3530950</v>
      </c>
      <c r="S21" s="17">
        <f t="shared" si="2"/>
        <v>-3530950</v>
      </c>
      <c r="T21" s="17">
        <f t="shared" si="3"/>
        <v>0</v>
      </c>
      <c r="U21" s="17">
        <f t="shared" si="4"/>
        <v>-3328442.97</v>
      </c>
      <c r="V21" s="17">
        <f t="shared" si="5"/>
        <v>-3328442.97</v>
      </c>
      <c r="W21" s="17">
        <f t="shared" si="6"/>
        <v>0</v>
      </c>
      <c r="X21" s="45"/>
    </row>
    <row r="22" spans="1:25">
      <c r="A22" s="15"/>
      <c r="B22" s="16" t="s">
        <v>20</v>
      </c>
      <c r="C22" s="31">
        <f t="shared" si="14"/>
        <v>233238.5</v>
      </c>
      <c r="D22" s="31">
        <v>90700</v>
      </c>
      <c r="E22" s="31">
        <v>142538.5</v>
      </c>
      <c r="F22" s="31">
        <f>H22+G22</f>
        <v>279050</v>
      </c>
      <c r="G22" s="31">
        <v>29050</v>
      </c>
      <c r="H22" s="31">
        <v>250000</v>
      </c>
      <c r="I22" s="31">
        <f t="shared" ref="I22:I24" si="24">J22+K22</f>
        <v>379050</v>
      </c>
      <c r="J22" s="31">
        <v>29050</v>
      </c>
      <c r="K22" s="31">
        <f>250000+100000</f>
        <v>350000</v>
      </c>
      <c r="L22" s="31">
        <f t="shared" ref="L22:L23" si="25">M22+N22</f>
        <v>145811.5</v>
      </c>
      <c r="M22" s="31">
        <f t="shared" ref="M22:M24" si="26">J22-D22</f>
        <v>-61650</v>
      </c>
      <c r="N22" s="31">
        <f>K22-E22</f>
        <v>207461.5</v>
      </c>
      <c r="O22" s="31">
        <f t="shared" ref="O22:O31" si="27">P22+Q22</f>
        <v>100000</v>
      </c>
      <c r="P22" s="31">
        <f t="shared" ref="P22:P24" si="28">J22-G22</f>
        <v>0</v>
      </c>
      <c r="Q22" s="31">
        <f t="shared" ref="Q22:Q31" si="29">K22-H22</f>
        <v>100000</v>
      </c>
      <c r="R22" s="17">
        <f t="shared" si="1"/>
        <v>-279050</v>
      </c>
      <c r="S22" s="17">
        <f t="shared" si="2"/>
        <v>-29050</v>
      </c>
      <c r="T22" s="17">
        <f t="shared" si="3"/>
        <v>-250000</v>
      </c>
      <c r="U22" s="17">
        <f t="shared" si="4"/>
        <v>-133238.5</v>
      </c>
      <c r="V22" s="17">
        <f t="shared" si="5"/>
        <v>-90700</v>
      </c>
      <c r="W22" s="17">
        <f t="shared" si="6"/>
        <v>-42538.5</v>
      </c>
      <c r="X22" s="45"/>
    </row>
    <row r="23" spans="1:25">
      <c r="A23" s="15"/>
      <c r="B23" s="16" t="s">
        <v>21</v>
      </c>
      <c r="C23" s="31">
        <f t="shared" si="14"/>
        <v>0</v>
      </c>
      <c r="D23" s="31">
        <v>0</v>
      </c>
      <c r="E23" s="31">
        <v>0</v>
      </c>
      <c r="F23" s="31">
        <f t="shared" ref="F23:F24" si="30">H23+G23</f>
        <v>0</v>
      </c>
      <c r="G23" s="31">
        <v>0</v>
      </c>
      <c r="H23" s="31"/>
      <c r="I23" s="31">
        <f t="shared" si="24"/>
        <v>0</v>
      </c>
      <c r="J23" s="31">
        <v>0</v>
      </c>
      <c r="K23" s="31"/>
      <c r="L23" s="31">
        <f t="shared" si="25"/>
        <v>0</v>
      </c>
      <c r="M23" s="31">
        <f t="shared" si="26"/>
        <v>0</v>
      </c>
      <c r="N23" s="31">
        <f t="shared" ref="N23" si="31">K23-E23</f>
        <v>0</v>
      </c>
      <c r="O23" s="31">
        <f t="shared" si="27"/>
        <v>0</v>
      </c>
      <c r="P23" s="31">
        <f t="shared" si="28"/>
        <v>0</v>
      </c>
      <c r="Q23" s="31">
        <f t="shared" si="29"/>
        <v>0</v>
      </c>
      <c r="R23" s="17">
        <f t="shared" si="1"/>
        <v>0</v>
      </c>
      <c r="S23" s="17">
        <f t="shared" si="2"/>
        <v>0</v>
      </c>
      <c r="T23" s="17">
        <f t="shared" si="3"/>
        <v>0</v>
      </c>
      <c r="U23" s="17">
        <f t="shared" si="4"/>
        <v>0</v>
      </c>
      <c r="V23" s="17">
        <f t="shared" si="5"/>
        <v>0</v>
      </c>
      <c r="W23" s="17">
        <f t="shared" si="6"/>
        <v>0</v>
      </c>
      <c r="X23" s="45"/>
    </row>
    <row r="24" spans="1:25">
      <c r="A24" s="15"/>
      <c r="B24" s="16" t="s">
        <v>22</v>
      </c>
      <c r="C24" s="31">
        <f t="shared" si="14"/>
        <v>311835</v>
      </c>
      <c r="D24" s="31">
        <v>224575</v>
      </c>
      <c r="E24" s="31">
        <v>87260</v>
      </c>
      <c r="F24" s="31">
        <f t="shared" si="30"/>
        <v>100000</v>
      </c>
      <c r="G24" s="31">
        <v>0</v>
      </c>
      <c r="H24" s="31">
        <v>100000</v>
      </c>
      <c r="I24" s="31">
        <f t="shared" si="24"/>
        <v>100000</v>
      </c>
      <c r="J24" s="31">
        <v>0</v>
      </c>
      <c r="K24" s="31">
        <v>100000</v>
      </c>
      <c r="L24" s="31">
        <f>M24+N24</f>
        <v>-211835</v>
      </c>
      <c r="M24" s="31">
        <f t="shared" si="26"/>
        <v>-224575</v>
      </c>
      <c r="N24" s="31">
        <f>K24-E24</f>
        <v>12740</v>
      </c>
      <c r="O24" s="31">
        <f t="shared" si="27"/>
        <v>0</v>
      </c>
      <c r="P24" s="31">
        <f t="shared" si="28"/>
        <v>0</v>
      </c>
      <c r="Q24" s="31">
        <f t="shared" si="29"/>
        <v>0</v>
      </c>
      <c r="R24" s="17">
        <f t="shared" si="1"/>
        <v>-100000</v>
      </c>
      <c r="S24" s="17">
        <f t="shared" si="2"/>
        <v>0</v>
      </c>
      <c r="T24" s="17">
        <f t="shared" si="3"/>
        <v>-100000</v>
      </c>
      <c r="U24" s="17">
        <f t="shared" si="4"/>
        <v>-311835</v>
      </c>
      <c r="V24" s="17">
        <f t="shared" si="5"/>
        <v>-224575</v>
      </c>
      <c r="W24" s="17">
        <f t="shared" si="6"/>
        <v>-87260</v>
      </c>
      <c r="X24" s="45"/>
    </row>
    <row r="25" spans="1:25">
      <c r="A25" s="6"/>
      <c r="B25" s="13" t="s">
        <v>23</v>
      </c>
      <c r="C25" s="14">
        <f t="shared" si="14"/>
        <v>6919989.6900000004</v>
      </c>
      <c r="D25" s="14">
        <v>6721205.46</v>
      </c>
      <c r="E25" s="14">
        <v>198784.23</v>
      </c>
      <c r="F25" s="14">
        <f>G25+H25</f>
        <v>8004800</v>
      </c>
      <c r="G25" s="14">
        <v>7450000</v>
      </c>
      <c r="H25" s="14">
        <v>554800</v>
      </c>
      <c r="I25" s="14">
        <f>K25+J25</f>
        <v>8454800</v>
      </c>
      <c r="J25" s="14">
        <v>7450000</v>
      </c>
      <c r="K25" s="14">
        <f>704800+300000</f>
        <v>1004800</v>
      </c>
      <c r="L25" s="14">
        <f t="shared" ref="L25:L29" si="32">M25+N25</f>
        <v>1534810.31</v>
      </c>
      <c r="M25" s="14">
        <f>J25-D25</f>
        <v>728794.54</v>
      </c>
      <c r="N25" s="14">
        <f>K25-E25</f>
        <v>806015.77</v>
      </c>
      <c r="O25" s="14">
        <f>P25+Q25</f>
        <v>450000</v>
      </c>
      <c r="P25" s="14">
        <f>J25-G25</f>
        <v>0</v>
      </c>
      <c r="Q25" s="14">
        <f>K25-H25</f>
        <v>450000</v>
      </c>
      <c r="R25" s="14">
        <f t="shared" si="1"/>
        <v>-8004800</v>
      </c>
      <c r="S25" s="14">
        <f t="shared" si="2"/>
        <v>-7450000</v>
      </c>
      <c r="T25" s="14">
        <f t="shared" si="3"/>
        <v>-554800</v>
      </c>
      <c r="U25" s="14">
        <f t="shared" si="4"/>
        <v>-6469989.6900000004</v>
      </c>
      <c r="V25" s="14">
        <f t="shared" si="5"/>
        <v>-6721205.46</v>
      </c>
      <c r="W25" s="14">
        <f t="shared" si="6"/>
        <v>251215.77</v>
      </c>
      <c r="X25" s="45"/>
      <c r="Y25" s="45"/>
    </row>
    <row r="26" spans="1:25">
      <c r="A26" s="6"/>
      <c r="B26" s="13" t="s">
        <v>24</v>
      </c>
      <c r="C26" s="14">
        <f t="shared" si="14"/>
        <v>0</v>
      </c>
      <c r="D26" s="14">
        <v>0</v>
      </c>
      <c r="E26" s="14">
        <v>0</v>
      </c>
      <c r="F26" s="14">
        <f t="shared" ref="F26:F31" si="33">G26+H26</f>
        <v>0</v>
      </c>
      <c r="G26" s="14">
        <v>0</v>
      </c>
      <c r="H26" s="14"/>
      <c r="I26" s="14">
        <f t="shared" ref="I26:I30" si="34">K26+J26</f>
        <v>0</v>
      </c>
      <c r="J26" s="14">
        <v>0</v>
      </c>
      <c r="K26" s="14"/>
      <c r="L26" s="14">
        <f t="shared" si="32"/>
        <v>0</v>
      </c>
      <c r="M26" s="14">
        <f t="shared" ref="M26:M31" si="35">J26-D26</f>
        <v>0</v>
      </c>
      <c r="N26" s="14">
        <f t="shared" ref="N26:N30" si="36">K26-E26</f>
        <v>0</v>
      </c>
      <c r="O26" s="14">
        <f t="shared" si="27"/>
        <v>0</v>
      </c>
      <c r="P26" s="14">
        <f t="shared" ref="P26:P35" si="37">J26-G26</f>
        <v>0</v>
      </c>
      <c r="Q26" s="14">
        <f t="shared" si="29"/>
        <v>0</v>
      </c>
      <c r="R26" s="14">
        <f t="shared" si="1"/>
        <v>0</v>
      </c>
      <c r="S26" s="14">
        <f t="shared" si="2"/>
        <v>0</v>
      </c>
      <c r="T26" s="14">
        <f t="shared" si="3"/>
        <v>0</v>
      </c>
      <c r="U26" s="14">
        <f t="shared" si="4"/>
        <v>0</v>
      </c>
      <c r="V26" s="14">
        <f t="shared" si="5"/>
        <v>0</v>
      </c>
      <c r="W26" s="14">
        <f t="shared" si="6"/>
        <v>0</v>
      </c>
      <c r="X26" s="45"/>
    </row>
    <row r="27" spans="1:25">
      <c r="A27" s="6"/>
      <c r="B27" s="13" t="s">
        <v>25</v>
      </c>
      <c r="C27" s="14">
        <f t="shared" si="14"/>
        <v>0</v>
      </c>
      <c r="D27" s="14">
        <v>0</v>
      </c>
      <c r="E27" s="14">
        <v>0</v>
      </c>
      <c r="F27" s="14">
        <f t="shared" si="33"/>
        <v>0</v>
      </c>
      <c r="G27" s="14">
        <v>0</v>
      </c>
      <c r="H27" s="14"/>
      <c r="I27" s="14">
        <f t="shared" si="34"/>
        <v>0</v>
      </c>
      <c r="J27" s="14">
        <v>0</v>
      </c>
      <c r="K27" s="14"/>
      <c r="L27" s="14">
        <f t="shared" si="32"/>
        <v>0</v>
      </c>
      <c r="M27" s="14">
        <f t="shared" si="35"/>
        <v>0</v>
      </c>
      <c r="N27" s="14">
        <f t="shared" si="36"/>
        <v>0</v>
      </c>
      <c r="O27" s="14">
        <f t="shared" si="27"/>
        <v>0</v>
      </c>
      <c r="P27" s="14">
        <f t="shared" si="37"/>
        <v>0</v>
      </c>
      <c r="Q27" s="14">
        <f t="shared" si="29"/>
        <v>0</v>
      </c>
      <c r="R27" s="14">
        <f t="shared" si="1"/>
        <v>0</v>
      </c>
      <c r="S27" s="14">
        <f t="shared" si="2"/>
        <v>0</v>
      </c>
      <c r="T27" s="14">
        <f t="shared" si="3"/>
        <v>0</v>
      </c>
      <c r="U27" s="14">
        <f t="shared" si="4"/>
        <v>0</v>
      </c>
      <c r="V27" s="14">
        <f t="shared" si="5"/>
        <v>0</v>
      </c>
      <c r="W27" s="14">
        <f t="shared" si="6"/>
        <v>0</v>
      </c>
      <c r="X27" s="45"/>
    </row>
    <row r="28" spans="1:25">
      <c r="A28" s="6"/>
      <c r="B28" s="13" t="s">
        <v>11</v>
      </c>
      <c r="C28" s="14">
        <f t="shared" si="14"/>
        <v>5892.52</v>
      </c>
      <c r="D28" s="14">
        <v>5892.52</v>
      </c>
      <c r="E28" s="14">
        <v>0</v>
      </c>
      <c r="F28" s="14">
        <f t="shared" si="33"/>
        <v>55000</v>
      </c>
      <c r="G28" s="14">
        <v>50000</v>
      </c>
      <c r="H28" s="14">
        <v>5000</v>
      </c>
      <c r="I28" s="14">
        <f t="shared" si="34"/>
        <v>55000</v>
      </c>
      <c r="J28" s="14">
        <v>50000</v>
      </c>
      <c r="K28" s="14">
        <v>5000</v>
      </c>
      <c r="L28" s="14">
        <f t="shared" si="32"/>
        <v>49107.479999999996</v>
      </c>
      <c r="M28" s="14">
        <f>J28-D28</f>
        <v>44107.479999999996</v>
      </c>
      <c r="N28" s="14">
        <f t="shared" si="36"/>
        <v>5000</v>
      </c>
      <c r="O28" s="14">
        <f t="shared" si="27"/>
        <v>0</v>
      </c>
      <c r="P28" s="14">
        <f t="shared" si="37"/>
        <v>0</v>
      </c>
      <c r="Q28" s="14">
        <f t="shared" si="29"/>
        <v>0</v>
      </c>
      <c r="R28" s="14">
        <f t="shared" si="1"/>
        <v>-55000</v>
      </c>
      <c r="S28" s="14">
        <f t="shared" si="2"/>
        <v>-50000</v>
      </c>
      <c r="T28" s="14">
        <f t="shared" si="3"/>
        <v>-5000</v>
      </c>
      <c r="U28" s="14">
        <f t="shared" si="4"/>
        <v>-5892.52</v>
      </c>
      <c r="V28" s="14">
        <f t="shared" si="5"/>
        <v>-5892.52</v>
      </c>
      <c r="W28" s="14">
        <f t="shared" si="6"/>
        <v>0</v>
      </c>
      <c r="X28" s="45"/>
    </row>
    <row r="29" spans="1:25">
      <c r="A29" s="6"/>
      <c r="B29" s="13" t="s">
        <v>26</v>
      </c>
      <c r="C29" s="14">
        <f t="shared" si="14"/>
        <v>28117.33</v>
      </c>
      <c r="D29" s="14">
        <v>28117.33</v>
      </c>
      <c r="E29" s="14">
        <v>0</v>
      </c>
      <c r="F29" s="14">
        <f t="shared" si="33"/>
        <v>70000</v>
      </c>
      <c r="G29" s="14">
        <v>70000</v>
      </c>
      <c r="H29" s="14"/>
      <c r="I29" s="14">
        <f t="shared" si="34"/>
        <v>70000</v>
      </c>
      <c r="J29" s="14">
        <v>70000</v>
      </c>
      <c r="K29" s="14"/>
      <c r="L29" s="14">
        <f t="shared" si="32"/>
        <v>41882.67</v>
      </c>
      <c r="M29" s="14">
        <f>J29-D29</f>
        <v>41882.67</v>
      </c>
      <c r="N29" s="14">
        <f t="shared" si="36"/>
        <v>0</v>
      </c>
      <c r="O29" s="14">
        <f t="shared" si="27"/>
        <v>0</v>
      </c>
      <c r="P29" s="14">
        <f t="shared" si="37"/>
        <v>0</v>
      </c>
      <c r="Q29" s="14">
        <f t="shared" si="29"/>
        <v>0</v>
      </c>
      <c r="R29" s="14">
        <f t="shared" si="1"/>
        <v>-70000</v>
      </c>
      <c r="S29" s="14">
        <f t="shared" si="2"/>
        <v>-70000</v>
      </c>
      <c r="T29" s="14">
        <f t="shared" si="3"/>
        <v>0</v>
      </c>
      <c r="U29" s="14">
        <f t="shared" si="4"/>
        <v>-28117.33</v>
      </c>
      <c r="V29" s="14">
        <f t="shared" si="5"/>
        <v>-28117.33</v>
      </c>
      <c r="W29" s="14">
        <f t="shared" si="6"/>
        <v>0</v>
      </c>
      <c r="X29" s="45"/>
    </row>
    <row r="30" spans="1:25">
      <c r="A30" s="6"/>
      <c r="B30" s="13" t="s">
        <v>27</v>
      </c>
      <c r="C30" s="14">
        <f t="shared" si="14"/>
        <v>26433.39</v>
      </c>
      <c r="D30" s="14">
        <v>25235.61</v>
      </c>
      <c r="E30" s="14">
        <v>1197.78</v>
      </c>
      <c r="F30" s="14">
        <f t="shared" si="33"/>
        <v>155200</v>
      </c>
      <c r="G30" s="14">
        <v>80000</v>
      </c>
      <c r="H30" s="14">
        <v>75200</v>
      </c>
      <c r="I30" s="14">
        <f t="shared" si="34"/>
        <v>155200</v>
      </c>
      <c r="J30" s="14">
        <v>80000</v>
      </c>
      <c r="K30" s="14">
        <v>75200</v>
      </c>
      <c r="L30" s="14">
        <f>M30+N30</f>
        <v>128766.61</v>
      </c>
      <c r="M30" s="14">
        <f>J30-D30</f>
        <v>54764.39</v>
      </c>
      <c r="N30" s="14">
        <f t="shared" si="36"/>
        <v>74002.22</v>
      </c>
      <c r="O30" s="14">
        <f>P30+Q30</f>
        <v>0</v>
      </c>
      <c r="P30" s="14">
        <f t="shared" si="37"/>
        <v>0</v>
      </c>
      <c r="Q30" s="14">
        <f>K30-H30</f>
        <v>0</v>
      </c>
      <c r="R30" s="14">
        <f t="shared" si="1"/>
        <v>-155200</v>
      </c>
      <c r="S30" s="14">
        <f t="shared" si="2"/>
        <v>-80000</v>
      </c>
      <c r="T30" s="14">
        <f t="shared" si="3"/>
        <v>-75200</v>
      </c>
      <c r="U30" s="14">
        <f t="shared" si="4"/>
        <v>-26433.39</v>
      </c>
      <c r="V30" s="14">
        <f t="shared" si="5"/>
        <v>-25235.61</v>
      </c>
      <c r="W30" s="14">
        <f t="shared" si="6"/>
        <v>-1197.78</v>
      </c>
      <c r="X30" s="45"/>
    </row>
    <row r="31" spans="1:25" ht="25.5">
      <c r="A31" s="6"/>
      <c r="B31" s="18" t="s">
        <v>28</v>
      </c>
      <c r="C31" s="19">
        <f t="shared" si="14"/>
        <v>0</v>
      </c>
      <c r="D31" s="19">
        <v>0</v>
      </c>
      <c r="E31" s="19">
        <v>0</v>
      </c>
      <c r="F31" s="14">
        <f t="shared" si="33"/>
        <v>0</v>
      </c>
      <c r="G31" s="19">
        <v>0</v>
      </c>
      <c r="H31" s="19"/>
      <c r="I31" s="19">
        <f t="shared" ref="I31" si="38">K31</f>
        <v>0</v>
      </c>
      <c r="J31" s="19">
        <v>0</v>
      </c>
      <c r="K31" s="19"/>
      <c r="L31" s="19">
        <f t="shared" si="7"/>
        <v>0</v>
      </c>
      <c r="M31" s="14">
        <f t="shared" si="35"/>
        <v>0</v>
      </c>
      <c r="N31" s="14">
        <f t="shared" ref="N31" si="39">K31-E31</f>
        <v>0</v>
      </c>
      <c r="O31" s="14">
        <f t="shared" si="27"/>
        <v>0</v>
      </c>
      <c r="P31" s="14">
        <f t="shared" si="37"/>
        <v>0</v>
      </c>
      <c r="Q31" s="14">
        <f t="shared" si="29"/>
        <v>0</v>
      </c>
      <c r="R31" s="19">
        <f t="shared" si="1"/>
        <v>0</v>
      </c>
      <c r="S31" s="19">
        <f t="shared" si="2"/>
        <v>0</v>
      </c>
      <c r="T31" s="19">
        <f t="shared" si="3"/>
        <v>0</v>
      </c>
      <c r="U31" s="19">
        <f t="shared" si="4"/>
        <v>0</v>
      </c>
      <c r="V31" s="19">
        <f t="shared" si="5"/>
        <v>0</v>
      </c>
      <c r="W31" s="19">
        <f t="shared" si="6"/>
        <v>0</v>
      </c>
      <c r="X31" s="45"/>
    </row>
    <row r="32" spans="1:25">
      <c r="A32" s="6"/>
      <c r="B32" s="12" t="s">
        <v>29</v>
      </c>
      <c r="C32" s="20">
        <f>D32+E32</f>
        <v>655171.39</v>
      </c>
      <c r="D32" s="20">
        <v>652971.39</v>
      </c>
      <c r="E32" s="20">
        <v>2200</v>
      </c>
      <c r="F32" s="20">
        <f>H32+G32</f>
        <v>100000</v>
      </c>
      <c r="G32" s="20">
        <v>90000</v>
      </c>
      <c r="H32" s="20">
        <v>10000</v>
      </c>
      <c r="I32" s="20">
        <f>K32+J32</f>
        <v>100000</v>
      </c>
      <c r="J32" s="20">
        <v>90000</v>
      </c>
      <c r="K32" s="20">
        <v>10000</v>
      </c>
      <c r="L32" s="20">
        <f>M32+N32</f>
        <v>-555171.39</v>
      </c>
      <c r="M32" s="14">
        <f>J32-D32</f>
        <v>-562971.39</v>
      </c>
      <c r="N32" s="14">
        <f>K32-E32</f>
        <v>7800</v>
      </c>
      <c r="O32" s="14">
        <f>P32+Q32</f>
        <v>0</v>
      </c>
      <c r="P32" s="14">
        <f t="shared" si="37"/>
        <v>0</v>
      </c>
      <c r="Q32" s="20">
        <f>K32-H32</f>
        <v>0</v>
      </c>
      <c r="R32" s="20">
        <f t="shared" si="1"/>
        <v>-100000</v>
      </c>
      <c r="S32" s="20">
        <f t="shared" si="2"/>
        <v>-90000</v>
      </c>
      <c r="T32" s="20">
        <f t="shared" si="3"/>
        <v>-10000</v>
      </c>
      <c r="U32" s="20">
        <f t="shared" si="4"/>
        <v>-655171.39</v>
      </c>
      <c r="V32" s="20">
        <f t="shared" si="5"/>
        <v>-652971.39</v>
      </c>
      <c r="W32" s="20">
        <f t="shared" si="6"/>
        <v>-2200</v>
      </c>
      <c r="X32" s="45"/>
    </row>
    <row r="33" spans="1:24" ht="25.5">
      <c r="A33" s="6"/>
      <c r="B33" s="12" t="s">
        <v>30</v>
      </c>
      <c r="C33" s="20">
        <f t="shared" si="14"/>
        <v>0</v>
      </c>
      <c r="D33" s="20">
        <v>0</v>
      </c>
      <c r="E33" s="20">
        <v>0</v>
      </c>
      <c r="F33" s="20">
        <f t="shared" ref="F33:F34" si="40">H33</f>
        <v>0</v>
      </c>
      <c r="G33" s="20">
        <v>0</v>
      </c>
      <c r="H33" s="20">
        <v>0</v>
      </c>
      <c r="I33" s="20">
        <f t="shared" ref="I33:I34" si="41">K33+J33</f>
        <v>0</v>
      </c>
      <c r="J33" s="20">
        <v>0</v>
      </c>
      <c r="K33" s="20">
        <v>0</v>
      </c>
      <c r="L33" s="20">
        <f t="shared" si="7"/>
        <v>0</v>
      </c>
      <c r="M33" s="20">
        <f t="shared" si="0"/>
        <v>0</v>
      </c>
      <c r="N33" s="20">
        <f t="shared" si="8"/>
        <v>0</v>
      </c>
      <c r="O33" s="20">
        <f t="shared" ref="O33:O37" si="42">L33-F33</f>
        <v>0</v>
      </c>
      <c r="P33" s="14">
        <f t="shared" si="37"/>
        <v>0</v>
      </c>
      <c r="Q33" s="20">
        <f t="shared" ref="Q33:Q37" si="43">N33-H33</f>
        <v>0</v>
      </c>
      <c r="R33" s="20">
        <f t="shared" si="1"/>
        <v>0</v>
      </c>
      <c r="S33" s="20">
        <f t="shared" si="2"/>
        <v>0</v>
      </c>
      <c r="T33" s="20">
        <f t="shared" si="3"/>
        <v>0</v>
      </c>
      <c r="U33" s="20">
        <f t="shared" si="4"/>
        <v>0</v>
      </c>
      <c r="V33" s="20">
        <f t="shared" si="5"/>
        <v>0</v>
      </c>
      <c r="W33" s="20">
        <f t="shared" si="6"/>
        <v>0</v>
      </c>
      <c r="X33" s="45"/>
    </row>
    <row r="34" spans="1:24">
      <c r="A34" s="6"/>
      <c r="B34" s="12" t="s">
        <v>31</v>
      </c>
      <c r="C34" s="20">
        <f t="shared" si="14"/>
        <v>0</v>
      </c>
      <c r="D34" s="20">
        <v>0</v>
      </c>
      <c r="E34" s="20">
        <v>0</v>
      </c>
      <c r="F34" s="20">
        <f t="shared" si="40"/>
        <v>0</v>
      </c>
      <c r="G34" s="20">
        <v>0</v>
      </c>
      <c r="H34" s="20">
        <v>0</v>
      </c>
      <c r="I34" s="20">
        <f t="shared" si="41"/>
        <v>0</v>
      </c>
      <c r="J34" s="20">
        <v>0</v>
      </c>
      <c r="K34" s="20">
        <v>0</v>
      </c>
      <c r="L34" s="20">
        <f t="shared" si="7"/>
        <v>0</v>
      </c>
      <c r="M34" s="20">
        <f t="shared" si="0"/>
        <v>0</v>
      </c>
      <c r="N34" s="20">
        <f t="shared" si="8"/>
        <v>0</v>
      </c>
      <c r="O34" s="20">
        <f t="shared" si="42"/>
        <v>0</v>
      </c>
      <c r="P34" s="14">
        <f t="shared" si="37"/>
        <v>0</v>
      </c>
      <c r="Q34" s="20">
        <f t="shared" si="43"/>
        <v>0</v>
      </c>
      <c r="R34" s="20">
        <f t="shared" si="1"/>
        <v>0</v>
      </c>
      <c r="S34" s="20">
        <f t="shared" si="2"/>
        <v>0</v>
      </c>
      <c r="T34" s="20">
        <f t="shared" si="3"/>
        <v>0</v>
      </c>
      <c r="U34" s="20">
        <f t="shared" si="4"/>
        <v>0</v>
      </c>
      <c r="V34" s="20">
        <f t="shared" si="5"/>
        <v>0</v>
      </c>
      <c r="W34" s="20">
        <f t="shared" si="6"/>
        <v>0</v>
      </c>
      <c r="X34" s="45"/>
    </row>
    <row r="35" spans="1:24">
      <c r="A35" s="6"/>
      <c r="B35" s="11"/>
      <c r="C35" s="5"/>
      <c r="D35" s="5"/>
      <c r="E35" s="5"/>
      <c r="F35" s="5"/>
      <c r="G35" s="5"/>
      <c r="H35" s="5"/>
      <c r="I35" s="5"/>
      <c r="J35" s="5"/>
      <c r="K35" s="5"/>
      <c r="L35" s="5">
        <f t="shared" si="7"/>
        <v>0</v>
      </c>
      <c r="M35" s="5">
        <f t="shared" si="0"/>
        <v>0</v>
      </c>
      <c r="N35" s="5">
        <f t="shared" si="8"/>
        <v>0</v>
      </c>
      <c r="O35" s="5">
        <f t="shared" si="42"/>
        <v>0</v>
      </c>
      <c r="P35" s="14">
        <f t="shared" si="37"/>
        <v>0</v>
      </c>
      <c r="Q35" s="5">
        <f>N35-H35</f>
        <v>0</v>
      </c>
      <c r="R35" s="5">
        <f t="shared" si="1"/>
        <v>0</v>
      </c>
      <c r="S35" s="5">
        <f t="shared" si="2"/>
        <v>0</v>
      </c>
      <c r="T35" s="5">
        <f t="shared" si="3"/>
        <v>0</v>
      </c>
      <c r="U35" s="5">
        <f t="shared" si="4"/>
        <v>0</v>
      </c>
      <c r="V35" s="5">
        <f t="shared" si="5"/>
        <v>0</v>
      </c>
      <c r="W35" s="5">
        <f t="shared" si="6"/>
        <v>0</v>
      </c>
      <c r="X35" s="45"/>
    </row>
    <row r="36" spans="1:24">
      <c r="A36" s="6"/>
      <c r="B36" s="2" t="s">
        <v>32</v>
      </c>
      <c r="C36" s="10">
        <f>SUM(D36:E36)</f>
        <v>326315.93999999994</v>
      </c>
      <c r="D36" s="10">
        <f t="shared" ref="D36:J36" si="44">D8-D18</f>
        <v>0</v>
      </c>
      <c r="E36" s="10">
        <f>E8-E18</f>
        <v>326315.93999999994</v>
      </c>
      <c r="F36" s="10">
        <f t="shared" si="44"/>
        <v>0</v>
      </c>
      <c r="G36" s="10">
        <f t="shared" si="44"/>
        <v>0</v>
      </c>
      <c r="H36" s="10">
        <f t="shared" si="44"/>
        <v>0</v>
      </c>
      <c r="I36" s="10">
        <f>I8-I18</f>
        <v>-45000</v>
      </c>
      <c r="J36" s="10">
        <f t="shared" si="44"/>
        <v>0</v>
      </c>
      <c r="K36" s="10">
        <f>K8-K18</f>
        <v>-45000</v>
      </c>
      <c r="L36" s="10">
        <f>M36+N36</f>
        <v>-371315.93999999913</v>
      </c>
      <c r="M36" s="10">
        <f>M8-M18</f>
        <v>8.149072527885437E-10</v>
      </c>
      <c r="N36" s="10">
        <f>N8-N18</f>
        <v>-371315.93999999994</v>
      </c>
      <c r="O36" s="10">
        <f>P36+Q36</f>
        <v>-145000</v>
      </c>
      <c r="P36" s="10">
        <f>P8-P18</f>
        <v>0</v>
      </c>
      <c r="Q36" s="10">
        <f>Q8-Q18</f>
        <v>-145000</v>
      </c>
      <c r="R36" s="10">
        <f t="shared" si="1"/>
        <v>-100000</v>
      </c>
      <c r="S36" s="10">
        <f t="shared" si="2"/>
        <v>0</v>
      </c>
      <c r="T36" s="10">
        <f t="shared" si="3"/>
        <v>-100000</v>
      </c>
      <c r="U36" s="10">
        <f t="shared" si="4"/>
        <v>-471315.93999999994</v>
      </c>
      <c r="V36" s="10">
        <f t="shared" si="5"/>
        <v>0</v>
      </c>
      <c r="W36" s="10">
        <f t="shared" si="6"/>
        <v>-471315.93999999994</v>
      </c>
    </row>
    <row r="37" spans="1:24">
      <c r="A37" s="6"/>
      <c r="B37" s="11"/>
      <c r="C37" s="5"/>
      <c r="D37" s="5"/>
      <c r="E37" s="5"/>
      <c r="F37" s="5"/>
      <c r="G37" s="5"/>
      <c r="H37" s="5"/>
      <c r="I37" s="5"/>
      <c r="J37" s="5"/>
      <c r="K37" s="5"/>
      <c r="L37" s="5">
        <f t="shared" si="7"/>
        <v>0</v>
      </c>
      <c r="M37" s="5">
        <f t="shared" si="0"/>
        <v>0</v>
      </c>
      <c r="N37" s="5">
        <f t="shared" si="8"/>
        <v>0</v>
      </c>
      <c r="O37" s="5">
        <f t="shared" si="42"/>
        <v>0</v>
      </c>
      <c r="P37" s="5">
        <f t="shared" ref="P37" si="45">M37-G37</f>
        <v>0</v>
      </c>
      <c r="Q37" s="5">
        <f t="shared" si="43"/>
        <v>0</v>
      </c>
      <c r="R37" s="5">
        <f t="shared" si="1"/>
        <v>0</v>
      </c>
      <c r="S37" s="5">
        <f t="shared" si="2"/>
        <v>0</v>
      </c>
      <c r="T37" s="5">
        <f t="shared" si="3"/>
        <v>0</v>
      </c>
      <c r="U37" s="5">
        <f t="shared" si="4"/>
        <v>0</v>
      </c>
      <c r="V37" s="5">
        <f t="shared" si="5"/>
        <v>0</v>
      </c>
      <c r="W37" s="5">
        <f t="shared" si="6"/>
        <v>0</v>
      </c>
    </row>
    <row r="38" spans="1:24" ht="33" customHeight="1">
      <c r="A38" s="6"/>
      <c r="B38" s="2" t="s">
        <v>33</v>
      </c>
      <c r="C38" s="10">
        <f>E38+D38</f>
        <v>809315.94</v>
      </c>
      <c r="D38" s="10">
        <f>D6+D8-D18</f>
        <v>0</v>
      </c>
      <c r="E38" s="10">
        <f>E6+E8-E18</f>
        <v>809315.94</v>
      </c>
      <c r="F38" s="10">
        <f>H38</f>
        <v>809315.94</v>
      </c>
      <c r="G38" s="10">
        <f>G6+G8-G18</f>
        <v>0</v>
      </c>
      <c r="H38" s="10">
        <f>H6+H8-H18</f>
        <v>809315.94</v>
      </c>
      <c r="I38" s="10">
        <f>K38</f>
        <v>764315.94</v>
      </c>
      <c r="J38" s="10">
        <f>J6+J8-J18</f>
        <v>0</v>
      </c>
      <c r="K38" s="10">
        <f>K6+K8-K18</f>
        <v>764315.94</v>
      </c>
      <c r="L38" s="10">
        <f t="shared" si="7"/>
        <v>-45000</v>
      </c>
      <c r="M38" s="10">
        <f>M6+M8-M18</f>
        <v>8.149072527885437E-10</v>
      </c>
      <c r="N38" s="10">
        <f>N6+N8-N18</f>
        <v>-45000</v>
      </c>
      <c r="O38" s="10">
        <f>O6+O8-O18</f>
        <v>-145000</v>
      </c>
      <c r="P38" s="10">
        <f>P6+P8-P18</f>
        <v>0</v>
      </c>
      <c r="Q38" s="10">
        <f>Q6+Q8-Q18</f>
        <v>-145000</v>
      </c>
      <c r="R38" s="10">
        <f t="shared" si="1"/>
        <v>-909315.94</v>
      </c>
      <c r="S38" s="10">
        <f t="shared" si="2"/>
        <v>0</v>
      </c>
      <c r="T38" s="10">
        <f t="shared" si="3"/>
        <v>-909315.94</v>
      </c>
      <c r="U38" s="10">
        <f t="shared" si="4"/>
        <v>-954315.94</v>
      </c>
      <c r="V38" s="10">
        <f t="shared" si="5"/>
        <v>0</v>
      </c>
      <c r="W38" s="10">
        <f t="shared" si="6"/>
        <v>-954315.94</v>
      </c>
    </row>
    <row r="39" spans="1:24">
      <c r="A39" s="6"/>
      <c r="B39" s="21"/>
    </row>
    <row r="40" spans="1:24" ht="48.75" customHeight="1">
      <c r="A40" s="41"/>
      <c r="B40" s="42" t="s">
        <v>66</v>
      </c>
      <c r="C40" s="43">
        <f>C6+C8-C18</f>
        <v>809315.93999999948</v>
      </c>
      <c r="D40" s="43">
        <f t="shared" ref="D40:Q40" si="46">D6+D8-D18</f>
        <v>0</v>
      </c>
      <c r="E40" s="43">
        <f t="shared" si="46"/>
        <v>809315.94</v>
      </c>
      <c r="F40" s="43">
        <f t="shared" si="46"/>
        <v>809315.93999999948</v>
      </c>
      <c r="G40" s="43">
        <f t="shared" si="46"/>
        <v>0</v>
      </c>
      <c r="H40" s="43">
        <f t="shared" si="46"/>
        <v>809315.94</v>
      </c>
      <c r="I40" s="43">
        <f t="shared" si="46"/>
        <v>764315.93999999948</v>
      </c>
      <c r="J40" s="43">
        <f t="shared" si="46"/>
        <v>0</v>
      </c>
      <c r="K40" s="43">
        <f t="shared" si="46"/>
        <v>764315.94</v>
      </c>
      <c r="L40" s="43">
        <f>L6+L8-L18</f>
        <v>-44999.999999998603</v>
      </c>
      <c r="M40" s="43">
        <f t="shared" si="46"/>
        <v>8.149072527885437E-10</v>
      </c>
      <c r="N40" s="43">
        <f t="shared" si="46"/>
        <v>-45000</v>
      </c>
      <c r="O40" s="43">
        <f t="shared" si="46"/>
        <v>-145000</v>
      </c>
      <c r="P40" s="43">
        <f t="shared" si="46"/>
        <v>0</v>
      </c>
      <c r="Q40" s="43">
        <f t="shared" si="46"/>
        <v>-145000</v>
      </c>
    </row>
    <row r="41" spans="1:24">
      <c r="A41" s="6"/>
      <c r="B41" s="21"/>
      <c r="H41" s="30">
        <v>0</v>
      </c>
      <c r="L41" s="40"/>
      <c r="M41" s="40"/>
    </row>
    <row r="42" spans="1:24">
      <c r="A42" s="6"/>
      <c r="B42" s="39">
        <v>804640</v>
      </c>
      <c r="D42" s="40"/>
      <c r="M42" s="40"/>
    </row>
    <row r="43" spans="1:24">
      <c r="A43" s="6"/>
      <c r="B43" s="39">
        <v>4675.9399999999996</v>
      </c>
      <c r="D43" s="40"/>
    </row>
    <row r="44" spans="1:24">
      <c r="A44" s="6"/>
      <c r="B44" s="39">
        <f>SUM(B42:B43)</f>
        <v>809315.94</v>
      </c>
      <c r="C44" s="40">
        <f>C6+C8-C18</f>
        <v>809315.93999999948</v>
      </c>
    </row>
    <row r="45" spans="1:24">
      <c r="A45" s="6"/>
      <c r="B45" s="21"/>
      <c r="C45" s="44">
        <f>B44-C44</f>
        <v>0</v>
      </c>
    </row>
    <row r="46" spans="1:24">
      <c r="A46" s="6"/>
      <c r="B46" s="21"/>
    </row>
    <row r="47" spans="1:24">
      <c r="A47" s="6"/>
      <c r="B47" s="21"/>
    </row>
    <row r="48" spans="1:24">
      <c r="A48" s="6"/>
      <c r="B48" s="21"/>
    </row>
    <row r="49" spans="1:2">
      <c r="A49" s="6"/>
      <c r="B49" s="21"/>
    </row>
    <row r="50" spans="1:2">
      <c r="A50" s="6"/>
      <c r="B50" s="21"/>
    </row>
    <row r="51" spans="1:2">
      <c r="A51" s="6"/>
      <c r="B51" s="21"/>
    </row>
    <row r="52" spans="1:2">
      <c r="A52" s="6"/>
      <c r="B52" s="21"/>
    </row>
    <row r="53" spans="1:2">
      <c r="A53" s="6"/>
      <c r="B53" s="21"/>
    </row>
    <row r="54" spans="1:2">
      <c r="A54" s="6"/>
      <c r="B54" s="21"/>
    </row>
    <row r="55" spans="1:2">
      <c r="A55" s="6"/>
      <c r="B55" s="21"/>
    </row>
    <row r="56" spans="1:2">
      <c r="A56" s="6"/>
      <c r="B56" s="21"/>
    </row>
    <row r="57" spans="1:2">
      <c r="A57" s="6"/>
      <c r="B57" s="21"/>
    </row>
    <row r="58" spans="1:2">
      <c r="A58" s="6"/>
      <c r="B58" s="21"/>
    </row>
    <row r="59" spans="1:2">
      <c r="A59" s="6"/>
      <c r="B59" s="21"/>
    </row>
    <row r="60" spans="1:2">
      <c r="A60" s="6"/>
      <c r="B60" s="21"/>
    </row>
    <row r="61" spans="1:2">
      <c r="A61" s="6"/>
      <c r="B61" s="21"/>
    </row>
    <row r="62" spans="1:2">
      <c r="A62" s="6"/>
      <c r="B62" s="21"/>
    </row>
    <row r="63" spans="1:2">
      <c r="A63" s="6"/>
      <c r="B63" s="21"/>
    </row>
    <row r="64" spans="1:2">
      <c r="A64" s="6"/>
      <c r="B64" s="21"/>
    </row>
    <row r="65" spans="1:2">
      <c r="A65" s="6"/>
      <c r="B65" s="21"/>
    </row>
    <row r="66" spans="1:2">
      <c r="A66" s="6"/>
      <c r="B66" s="21"/>
    </row>
    <row r="67" spans="1:2">
      <c r="A67" s="6"/>
      <c r="B67" s="21"/>
    </row>
    <row r="68" spans="1:2">
      <c r="A68" s="6"/>
      <c r="B68" s="21"/>
    </row>
    <row r="69" spans="1:2">
      <c r="A69" s="6"/>
      <c r="B69" s="21"/>
    </row>
    <row r="70" spans="1:2">
      <c r="A70" s="6"/>
      <c r="B70" s="21"/>
    </row>
    <row r="71" spans="1:2">
      <c r="A71" s="6"/>
      <c r="B71" s="21"/>
    </row>
    <row r="72" spans="1:2">
      <c r="A72" s="6"/>
      <c r="B72" s="21"/>
    </row>
    <row r="73" spans="1:2">
      <c r="A73" s="6"/>
      <c r="B73" s="21"/>
    </row>
    <row r="74" spans="1:2">
      <c r="A74" s="6"/>
      <c r="B74" s="21"/>
    </row>
    <row r="75" spans="1:2">
      <c r="A75" s="6"/>
      <c r="B75" s="21"/>
    </row>
    <row r="76" spans="1:2">
      <c r="A76" s="6"/>
      <c r="B76" s="21"/>
    </row>
    <row r="77" spans="1:2">
      <c r="A77" s="6"/>
      <c r="B77" s="21"/>
    </row>
    <row r="78" spans="1:2">
      <c r="A78" s="6"/>
      <c r="B78" s="21"/>
    </row>
    <row r="79" spans="1:2">
      <c r="A79" s="6"/>
      <c r="B79" s="21"/>
    </row>
    <row r="80" spans="1:2">
      <c r="A80" s="6"/>
      <c r="B80" s="21"/>
    </row>
    <row r="81" spans="1:2">
      <c r="A81" s="6"/>
      <c r="B81" s="21"/>
    </row>
    <row r="82" spans="1:2">
      <c r="A82" s="6"/>
      <c r="B82" s="21"/>
    </row>
    <row r="83" spans="1:2">
      <c r="A83" s="6"/>
      <c r="B83" s="21"/>
    </row>
    <row r="84" spans="1:2">
      <c r="A84" s="6"/>
      <c r="B84" s="21"/>
    </row>
    <row r="85" spans="1:2">
      <c r="A85" s="6"/>
      <c r="B85" s="21"/>
    </row>
    <row r="86" spans="1:2">
      <c r="A86" s="6"/>
      <c r="B86" s="21"/>
    </row>
    <row r="87" spans="1:2">
      <c r="A87" s="6"/>
      <c r="B87" s="21"/>
    </row>
    <row r="88" spans="1:2">
      <c r="A88" s="6"/>
      <c r="B88" s="21"/>
    </row>
    <row r="89" spans="1:2">
      <c r="A89" s="6"/>
      <c r="B89" s="21"/>
    </row>
    <row r="90" spans="1:2">
      <c r="A90" s="6"/>
      <c r="B90" s="21"/>
    </row>
    <row r="91" spans="1:2">
      <c r="A91" s="6"/>
      <c r="B91" s="21"/>
    </row>
    <row r="92" spans="1:2">
      <c r="A92" s="6"/>
      <c r="B92" s="21"/>
    </row>
    <row r="93" spans="1:2">
      <c r="A93" s="6"/>
      <c r="B93" s="21"/>
    </row>
    <row r="94" spans="1:2">
      <c r="A94" s="6"/>
      <c r="B94" s="21"/>
    </row>
    <row r="95" spans="1:2">
      <c r="A95" s="6"/>
      <c r="B95" s="21"/>
    </row>
    <row r="96" spans="1:2">
      <c r="A96" s="6"/>
      <c r="B96" s="21"/>
    </row>
    <row r="97" spans="1:2">
      <c r="A97" s="6"/>
      <c r="B97" s="21"/>
    </row>
    <row r="98" spans="1:2">
      <c r="A98" s="6"/>
      <c r="B98" s="21"/>
    </row>
    <row r="99" spans="1:2">
      <c r="A99" s="6"/>
      <c r="B99" s="21"/>
    </row>
    <row r="100" spans="1:2">
      <c r="A100" s="6"/>
      <c r="B100" s="21"/>
    </row>
    <row r="101" spans="1:2">
      <c r="A101" s="6"/>
      <c r="B101" s="21"/>
    </row>
    <row r="102" spans="1:2">
      <c r="A102" s="6"/>
      <c r="B102" s="21"/>
    </row>
    <row r="103" spans="1:2">
      <c r="A103" s="6"/>
      <c r="B103" s="21"/>
    </row>
    <row r="104" spans="1:2">
      <c r="A104" s="6"/>
      <c r="B104" s="21"/>
    </row>
    <row r="105" spans="1:2">
      <c r="A105" s="6"/>
      <c r="B105" s="21"/>
    </row>
    <row r="106" spans="1:2">
      <c r="A106" s="6"/>
      <c r="B106" s="21"/>
    </row>
    <row r="107" spans="1:2">
      <c r="A107" s="6"/>
      <c r="B107" s="21"/>
    </row>
    <row r="108" spans="1:2">
      <c r="A108" s="6"/>
      <c r="B108" s="21"/>
    </row>
    <row r="109" spans="1:2">
      <c r="A109" s="6"/>
      <c r="B109" s="21"/>
    </row>
    <row r="110" spans="1:2">
      <c r="A110" s="6"/>
      <c r="B110" s="21"/>
    </row>
    <row r="111" spans="1:2">
      <c r="A111" s="6"/>
      <c r="B111" s="21"/>
    </row>
    <row r="112" spans="1:2">
      <c r="A112" s="6"/>
      <c r="B112" s="21"/>
    </row>
    <row r="113" spans="1:2">
      <c r="A113" s="6"/>
      <c r="B113" s="21"/>
    </row>
    <row r="114" spans="1:2">
      <c r="A114" s="6"/>
      <c r="B114" s="21"/>
    </row>
    <row r="115" spans="1:2">
      <c r="A115" s="6"/>
      <c r="B115" s="21"/>
    </row>
    <row r="116" spans="1:2">
      <c r="A116" s="6"/>
      <c r="B116" s="21"/>
    </row>
    <row r="117" spans="1:2">
      <c r="A117" s="6"/>
      <c r="B117" s="21"/>
    </row>
    <row r="118" spans="1:2">
      <c r="A118" s="6"/>
      <c r="B118" s="21"/>
    </row>
    <row r="119" spans="1:2">
      <c r="A119" s="6"/>
      <c r="B119" s="21"/>
    </row>
    <row r="120" spans="1:2">
      <c r="A120" s="6"/>
      <c r="B120" s="21"/>
    </row>
    <row r="121" spans="1:2">
      <c r="A121" s="6"/>
      <c r="B121" s="21"/>
    </row>
    <row r="122" spans="1:2">
      <c r="A122" s="6"/>
      <c r="B122" s="21"/>
    </row>
    <row r="123" spans="1:2">
      <c r="A123" s="6"/>
      <c r="B123" s="21"/>
    </row>
    <row r="124" spans="1:2">
      <c r="A124" s="6"/>
      <c r="B124" s="21"/>
    </row>
    <row r="125" spans="1:2">
      <c r="A125" s="6"/>
      <c r="B125" s="21"/>
    </row>
    <row r="126" spans="1:2">
      <c r="A126" s="6"/>
      <c r="B126" s="21"/>
    </row>
    <row r="127" spans="1:2">
      <c r="A127" s="6"/>
      <c r="B127" s="21"/>
    </row>
    <row r="128" spans="1:2">
      <c r="A128" s="6"/>
      <c r="B128" s="21"/>
    </row>
    <row r="129" spans="1:2">
      <c r="A129" s="6"/>
      <c r="B129" s="21"/>
    </row>
    <row r="130" spans="1:2">
      <c r="A130" s="6"/>
      <c r="B130" s="21"/>
    </row>
    <row r="131" spans="1:2">
      <c r="A131" s="6"/>
      <c r="B131" s="21"/>
    </row>
    <row r="132" spans="1:2">
      <c r="A132" s="6"/>
      <c r="B132" s="21"/>
    </row>
    <row r="133" spans="1:2">
      <c r="A133" s="6"/>
      <c r="B133" s="21"/>
    </row>
    <row r="134" spans="1:2">
      <c r="A134" s="6"/>
      <c r="B134" s="21"/>
    </row>
    <row r="135" spans="1:2">
      <c r="A135" s="6"/>
      <c r="B135" s="21"/>
    </row>
    <row r="136" spans="1:2">
      <c r="A136" s="6"/>
      <c r="B136" s="21"/>
    </row>
    <row r="137" spans="1:2">
      <c r="A137" s="6"/>
      <c r="B137" s="21"/>
    </row>
    <row r="138" spans="1:2">
      <c r="A138" s="6"/>
      <c r="B138" s="21"/>
    </row>
    <row r="139" spans="1:2">
      <c r="A139" s="6"/>
      <c r="B139" s="21"/>
    </row>
    <row r="140" spans="1:2">
      <c r="A140" s="6"/>
      <c r="B140" s="21"/>
    </row>
    <row r="141" spans="1:2">
      <c r="A141" s="6"/>
      <c r="B141" s="21"/>
    </row>
    <row r="142" spans="1:2">
      <c r="A142" s="6"/>
      <c r="B142" s="21"/>
    </row>
    <row r="143" spans="1:2">
      <c r="A143" s="6"/>
      <c r="B143" s="21"/>
    </row>
    <row r="144" spans="1:2">
      <c r="A144" s="6"/>
      <c r="B144" s="21"/>
    </row>
    <row r="145" spans="1:2">
      <c r="A145" s="6"/>
      <c r="B145" s="21"/>
    </row>
    <row r="146" spans="1:2">
      <c r="A146" s="6"/>
      <c r="B146" s="21"/>
    </row>
    <row r="147" spans="1:2">
      <c r="A147" s="6"/>
      <c r="B147" s="21"/>
    </row>
    <row r="148" spans="1:2">
      <c r="A148" s="6"/>
      <c r="B148" s="21"/>
    </row>
    <row r="149" spans="1:2">
      <c r="A149" s="6"/>
      <c r="B149" s="21"/>
    </row>
    <row r="150" spans="1:2">
      <c r="A150" s="6"/>
      <c r="B150" s="21"/>
    </row>
    <row r="151" spans="1:2">
      <c r="A151" s="6"/>
      <c r="B151" s="21"/>
    </row>
    <row r="152" spans="1:2">
      <c r="A152" s="6"/>
      <c r="B152" s="21"/>
    </row>
    <row r="153" spans="1:2">
      <c r="A153" s="6"/>
      <c r="B153" s="21"/>
    </row>
    <row r="154" spans="1:2">
      <c r="A154" s="6"/>
      <c r="B154" s="21"/>
    </row>
    <row r="155" spans="1:2">
      <c r="A155" s="6"/>
      <c r="B155" s="21"/>
    </row>
    <row r="156" spans="1:2">
      <c r="A156" s="6"/>
      <c r="B156" s="21"/>
    </row>
    <row r="157" spans="1:2">
      <c r="A157" s="6"/>
      <c r="B157" s="21"/>
    </row>
    <row r="158" spans="1:2">
      <c r="A158" s="6"/>
      <c r="B158" s="21"/>
    </row>
    <row r="159" spans="1:2">
      <c r="A159" s="6"/>
      <c r="B159" s="21"/>
    </row>
    <row r="160" spans="1:2">
      <c r="A160" s="6"/>
      <c r="B160" s="21"/>
    </row>
    <row r="161" spans="1:2">
      <c r="A161" s="6"/>
      <c r="B161" s="21"/>
    </row>
    <row r="162" spans="1:2">
      <c r="A162" s="6"/>
      <c r="B162" s="21"/>
    </row>
    <row r="163" spans="1:2">
      <c r="A163" s="6"/>
      <c r="B163" s="21"/>
    </row>
    <row r="164" spans="1:2">
      <c r="A164" s="6"/>
      <c r="B164" s="21"/>
    </row>
    <row r="165" spans="1:2">
      <c r="A165" s="6"/>
      <c r="B165" s="21"/>
    </row>
    <row r="166" spans="1:2">
      <c r="A166" s="6"/>
      <c r="B166" s="21"/>
    </row>
    <row r="167" spans="1:2">
      <c r="A167" s="6"/>
      <c r="B167" s="21"/>
    </row>
    <row r="168" spans="1:2">
      <c r="A168" s="6"/>
      <c r="B168" s="21"/>
    </row>
    <row r="169" spans="1:2">
      <c r="A169" s="6"/>
      <c r="B169" s="21"/>
    </row>
    <row r="170" spans="1:2">
      <c r="A170" s="6"/>
      <c r="B170" s="21"/>
    </row>
    <row r="171" spans="1:2">
      <c r="A171" s="6"/>
      <c r="B171" s="21"/>
    </row>
    <row r="172" spans="1:2">
      <c r="A172" s="6"/>
      <c r="B172" s="21"/>
    </row>
    <row r="173" spans="1:2">
      <c r="A173" s="6"/>
      <c r="B173" s="21"/>
    </row>
    <row r="174" spans="1:2">
      <c r="A174" s="6"/>
      <c r="B174" s="21"/>
    </row>
    <row r="175" spans="1:2">
      <c r="A175" s="6"/>
      <c r="B175" s="21"/>
    </row>
    <row r="176" spans="1:2">
      <c r="A176" s="6"/>
      <c r="B176" s="21"/>
    </row>
    <row r="177" spans="1:2">
      <c r="A177" s="6"/>
      <c r="B177" s="21"/>
    </row>
    <row r="178" spans="1:2">
      <c r="A178" s="6"/>
      <c r="B178" s="21"/>
    </row>
    <row r="179" spans="1:2">
      <c r="A179" s="6"/>
      <c r="B179" s="21"/>
    </row>
    <row r="180" spans="1:2">
      <c r="A180" s="6"/>
      <c r="B180" s="21"/>
    </row>
    <row r="181" spans="1:2">
      <c r="A181" s="6"/>
      <c r="B181" s="21"/>
    </row>
    <row r="182" spans="1:2">
      <c r="A182" s="6"/>
      <c r="B182" s="21"/>
    </row>
    <row r="183" spans="1:2">
      <c r="A183" s="6"/>
      <c r="B183" s="21"/>
    </row>
    <row r="184" spans="1:2">
      <c r="A184" s="6"/>
      <c r="B184" s="21"/>
    </row>
    <row r="185" spans="1:2">
      <c r="A185" s="6"/>
      <c r="B185" s="21"/>
    </row>
    <row r="186" spans="1:2">
      <c r="A186" s="6"/>
      <c r="B186" s="21"/>
    </row>
    <row r="187" spans="1:2">
      <c r="A187" s="6"/>
      <c r="B187" s="21"/>
    </row>
    <row r="188" spans="1:2">
      <c r="A188" s="6"/>
      <c r="B188" s="21"/>
    </row>
    <row r="189" spans="1:2">
      <c r="A189" s="6"/>
      <c r="B189" s="21"/>
    </row>
    <row r="190" spans="1:2">
      <c r="A190" s="6"/>
      <c r="B190" s="21"/>
    </row>
    <row r="191" spans="1:2">
      <c r="A191" s="6"/>
      <c r="B191" s="21"/>
    </row>
    <row r="192" spans="1:2">
      <c r="A192" s="6"/>
      <c r="B192" s="21"/>
    </row>
    <row r="193" spans="1:2">
      <c r="A193" s="6"/>
      <c r="B193" s="21"/>
    </row>
    <row r="194" spans="1:2">
      <c r="A194" s="6"/>
      <c r="B194" s="21"/>
    </row>
    <row r="195" spans="1:2">
      <c r="A195" s="6"/>
      <c r="B195" s="21"/>
    </row>
    <row r="196" spans="1:2">
      <c r="A196" s="6"/>
      <c r="B196" s="21"/>
    </row>
    <row r="197" spans="1:2">
      <c r="A197" s="6"/>
      <c r="B197" s="21"/>
    </row>
    <row r="198" spans="1:2">
      <c r="A198" s="6"/>
      <c r="B198" s="21"/>
    </row>
    <row r="199" spans="1:2">
      <c r="A199" s="6"/>
      <c r="B199" s="21"/>
    </row>
    <row r="200" spans="1:2">
      <c r="A200" s="6"/>
      <c r="B200" s="21"/>
    </row>
    <row r="201" spans="1:2">
      <c r="A201" s="6"/>
      <c r="B201" s="21"/>
    </row>
    <row r="202" spans="1:2">
      <c r="A202" s="6"/>
      <c r="B202" s="21"/>
    </row>
    <row r="203" spans="1:2">
      <c r="A203" s="6"/>
      <c r="B203" s="21"/>
    </row>
    <row r="204" spans="1:2">
      <c r="A204" s="6"/>
      <c r="B204" s="21"/>
    </row>
    <row r="205" spans="1:2">
      <c r="A205" s="6"/>
      <c r="B205" s="21"/>
    </row>
    <row r="206" spans="1:2">
      <c r="A206" s="6"/>
      <c r="B206" s="21"/>
    </row>
    <row r="207" spans="1:2">
      <c r="A207" s="6"/>
      <c r="B207" s="21"/>
    </row>
    <row r="208" spans="1:2">
      <c r="A208" s="6"/>
      <c r="B208" s="21"/>
    </row>
    <row r="209" spans="1:2">
      <c r="A209" s="6"/>
      <c r="B209" s="21"/>
    </row>
    <row r="210" spans="1:2">
      <c r="A210" s="6"/>
      <c r="B210" s="21"/>
    </row>
    <row r="211" spans="1:2">
      <c r="A211" s="6"/>
      <c r="B211" s="21"/>
    </row>
    <row r="212" spans="1:2">
      <c r="A212" s="6"/>
      <c r="B212" s="21"/>
    </row>
    <row r="213" spans="1:2">
      <c r="A213" s="6"/>
      <c r="B213" s="21"/>
    </row>
    <row r="214" spans="1:2">
      <c r="A214" s="6"/>
      <c r="B214" s="21"/>
    </row>
    <row r="215" spans="1:2">
      <c r="A215" s="6"/>
      <c r="B215" s="21"/>
    </row>
    <row r="216" spans="1:2">
      <c r="A216" s="6"/>
      <c r="B216" s="21"/>
    </row>
    <row r="217" spans="1:2">
      <c r="A217" s="6"/>
      <c r="B217" s="21"/>
    </row>
    <row r="218" spans="1:2">
      <c r="A218" s="6"/>
      <c r="B218" s="21"/>
    </row>
    <row r="219" spans="1:2">
      <c r="A219" s="6"/>
      <c r="B219" s="21"/>
    </row>
    <row r="220" spans="1:2">
      <c r="A220" s="6"/>
      <c r="B220" s="21"/>
    </row>
    <row r="221" spans="1:2">
      <c r="A221" s="6"/>
      <c r="B221" s="21"/>
    </row>
    <row r="222" spans="1:2">
      <c r="A222" s="6"/>
      <c r="B222" s="21"/>
    </row>
    <row r="223" spans="1:2">
      <c r="A223" s="6"/>
      <c r="B223" s="21"/>
    </row>
    <row r="224" spans="1:2">
      <c r="A224" s="6"/>
      <c r="B224" s="21"/>
    </row>
    <row r="225" spans="1:2">
      <c r="A225" s="6"/>
      <c r="B225" s="21"/>
    </row>
    <row r="226" spans="1:2">
      <c r="A226" s="6"/>
      <c r="B226" s="21"/>
    </row>
    <row r="227" spans="1:2">
      <c r="A227" s="6"/>
      <c r="B227" s="21"/>
    </row>
    <row r="228" spans="1:2">
      <c r="A228" s="6"/>
      <c r="B228" s="21"/>
    </row>
    <row r="229" spans="1:2">
      <c r="A229" s="6"/>
      <c r="B229" s="21"/>
    </row>
    <row r="230" spans="1:2">
      <c r="A230" s="6"/>
      <c r="B230" s="21"/>
    </row>
    <row r="231" spans="1:2">
      <c r="A231" s="6"/>
      <c r="B231" s="21"/>
    </row>
    <row r="232" spans="1:2">
      <c r="A232" s="6"/>
      <c r="B232" s="21"/>
    </row>
    <row r="233" spans="1:2">
      <c r="A233" s="6"/>
      <c r="B233" s="21"/>
    </row>
    <row r="234" spans="1:2">
      <c r="A234" s="6"/>
      <c r="B234" s="21"/>
    </row>
    <row r="235" spans="1:2">
      <c r="A235" s="6"/>
      <c r="B235" s="21"/>
    </row>
    <row r="236" spans="1:2">
      <c r="A236" s="6"/>
      <c r="B236" s="21"/>
    </row>
    <row r="237" spans="1:2">
      <c r="A237" s="6"/>
      <c r="B237" s="21"/>
    </row>
    <row r="238" spans="1:2">
      <c r="A238" s="6"/>
      <c r="B238" s="21"/>
    </row>
    <row r="239" spans="1:2">
      <c r="A239" s="6"/>
      <c r="B239" s="21"/>
    </row>
    <row r="240" spans="1:2">
      <c r="A240" s="6"/>
      <c r="B240" s="21"/>
    </row>
    <row r="241" spans="1:2">
      <c r="A241" s="6"/>
      <c r="B241" s="21"/>
    </row>
    <row r="242" spans="1:2">
      <c r="A242" s="6"/>
      <c r="B242" s="21"/>
    </row>
    <row r="243" spans="1:2">
      <c r="A243" s="6"/>
      <c r="B243" s="21"/>
    </row>
    <row r="244" spans="1:2">
      <c r="A244" s="6"/>
      <c r="B244" s="21"/>
    </row>
    <row r="245" spans="1:2">
      <c r="A245" s="6"/>
      <c r="B245" s="21"/>
    </row>
    <row r="246" spans="1:2">
      <c r="A246" s="6"/>
      <c r="B246" s="21"/>
    </row>
    <row r="247" spans="1:2">
      <c r="A247" s="6"/>
      <c r="B247" s="21"/>
    </row>
    <row r="248" spans="1:2">
      <c r="A248" s="6"/>
      <c r="B248" s="21"/>
    </row>
    <row r="249" spans="1:2">
      <c r="A249" s="6"/>
      <c r="B249" s="21"/>
    </row>
    <row r="250" spans="1:2">
      <c r="A250" s="6"/>
      <c r="B250" s="21"/>
    </row>
    <row r="251" spans="1:2">
      <c r="A251" s="6"/>
      <c r="B251" s="21"/>
    </row>
    <row r="252" spans="1:2">
      <c r="A252" s="6"/>
      <c r="B252" s="21"/>
    </row>
    <row r="253" spans="1:2">
      <c r="A253" s="6"/>
      <c r="B253" s="21"/>
    </row>
    <row r="254" spans="1:2">
      <c r="A254" s="6"/>
      <c r="B254" s="21"/>
    </row>
    <row r="255" spans="1:2">
      <c r="A255" s="6"/>
      <c r="B255" s="21"/>
    </row>
    <row r="256" spans="1:2">
      <c r="A256" s="6"/>
      <c r="B256" s="21"/>
    </row>
    <row r="257" spans="1:2">
      <c r="A257" s="6"/>
      <c r="B257" s="21"/>
    </row>
    <row r="258" spans="1:2">
      <c r="A258" s="6"/>
      <c r="B258" s="21"/>
    </row>
    <row r="259" spans="1:2">
      <c r="A259" s="6"/>
      <c r="B259" s="21"/>
    </row>
    <row r="260" spans="1:2">
      <c r="A260" s="6"/>
      <c r="B260" s="21"/>
    </row>
    <row r="261" spans="1:2">
      <c r="A261" s="6"/>
      <c r="B261" s="21"/>
    </row>
    <row r="262" spans="1:2">
      <c r="A262" s="6"/>
      <c r="B262" s="21"/>
    </row>
    <row r="263" spans="1:2">
      <c r="A263" s="6"/>
      <c r="B263" s="21"/>
    </row>
    <row r="264" spans="1:2">
      <c r="A264" s="6"/>
      <c r="B264" s="21"/>
    </row>
    <row r="265" spans="1:2">
      <c r="A265" s="6"/>
      <c r="B265" s="21"/>
    </row>
    <row r="266" spans="1:2">
      <c r="A266" s="6"/>
      <c r="B266" s="21"/>
    </row>
    <row r="267" spans="1:2">
      <c r="A267" s="6"/>
      <c r="B267" s="21"/>
    </row>
    <row r="268" spans="1:2">
      <c r="A268" s="6"/>
      <c r="B268" s="21"/>
    </row>
    <row r="269" spans="1:2">
      <c r="A269" s="6"/>
      <c r="B269" s="21"/>
    </row>
    <row r="270" spans="1:2">
      <c r="A270" s="6"/>
      <c r="B270" s="21"/>
    </row>
    <row r="271" spans="1:2">
      <c r="A271" s="6"/>
      <c r="B271" s="21"/>
    </row>
    <row r="272" spans="1:2">
      <c r="A272" s="6"/>
      <c r="B272" s="21"/>
    </row>
    <row r="273" spans="1:2">
      <c r="A273" s="6"/>
      <c r="B273" s="21"/>
    </row>
    <row r="274" spans="1:2">
      <c r="A274" s="6"/>
      <c r="B274" s="21"/>
    </row>
    <row r="275" spans="1:2">
      <c r="A275" s="6"/>
      <c r="B275" s="21"/>
    </row>
    <row r="276" spans="1:2">
      <c r="A276" s="6"/>
      <c r="B276" s="21"/>
    </row>
    <row r="277" spans="1:2">
      <c r="A277" s="6"/>
      <c r="B277" s="21"/>
    </row>
    <row r="278" spans="1:2">
      <c r="A278" s="6"/>
      <c r="B278" s="21"/>
    </row>
    <row r="279" spans="1:2">
      <c r="A279" s="6"/>
      <c r="B279" s="21"/>
    </row>
    <row r="280" spans="1:2">
      <c r="A280" s="6"/>
      <c r="B280" s="21"/>
    </row>
    <row r="281" spans="1:2">
      <c r="A281" s="6"/>
      <c r="B281" s="21"/>
    </row>
    <row r="282" spans="1:2">
      <c r="A282" s="6"/>
      <c r="B282" s="21"/>
    </row>
    <row r="283" spans="1:2">
      <c r="A283" s="6"/>
      <c r="B283" s="21"/>
    </row>
    <row r="284" spans="1:2">
      <c r="A284" s="6"/>
      <c r="B284" s="21"/>
    </row>
    <row r="285" spans="1:2">
      <c r="A285" s="6"/>
      <c r="B285" s="21"/>
    </row>
    <row r="286" spans="1:2">
      <c r="A286" s="6"/>
      <c r="B286" s="21"/>
    </row>
    <row r="287" spans="1:2">
      <c r="A287" s="6"/>
      <c r="B287" s="21"/>
    </row>
    <row r="288" spans="1:2">
      <c r="A288" s="6"/>
      <c r="B288" s="21"/>
    </row>
    <row r="289" spans="1:2">
      <c r="A289" s="6"/>
      <c r="B289" s="21"/>
    </row>
    <row r="290" spans="1:2">
      <c r="A290" s="6"/>
      <c r="B290" s="21"/>
    </row>
    <row r="291" spans="1:2">
      <c r="A291" s="6"/>
      <c r="B291" s="21"/>
    </row>
    <row r="292" spans="1:2">
      <c r="A292" s="6"/>
      <c r="B292" s="21"/>
    </row>
    <row r="293" spans="1:2">
      <c r="A293" s="6"/>
      <c r="B293" s="21"/>
    </row>
    <row r="294" spans="1:2">
      <c r="A294" s="6"/>
      <c r="B294" s="21"/>
    </row>
    <row r="295" spans="1:2">
      <c r="A295" s="6"/>
      <c r="B295" s="21"/>
    </row>
    <row r="296" spans="1:2">
      <c r="A296" s="6"/>
      <c r="B296" s="21"/>
    </row>
    <row r="297" spans="1:2">
      <c r="A297" s="6"/>
      <c r="B297" s="21"/>
    </row>
    <row r="298" spans="1:2">
      <c r="A298" s="6"/>
      <c r="B298" s="21"/>
    </row>
    <row r="299" spans="1:2">
      <c r="A299" s="6"/>
      <c r="B299" s="21"/>
    </row>
    <row r="300" spans="1:2">
      <c r="A300" s="6"/>
      <c r="B300" s="21"/>
    </row>
    <row r="301" spans="1:2">
      <c r="A301" s="6"/>
      <c r="B301" s="21"/>
    </row>
    <row r="302" spans="1:2">
      <c r="A302" s="6"/>
      <c r="B302" s="21"/>
    </row>
    <row r="303" spans="1:2">
      <c r="A303" s="6"/>
      <c r="B303" s="21"/>
    </row>
    <row r="304" spans="1:2">
      <c r="A304" s="6"/>
      <c r="B304" s="21"/>
    </row>
    <row r="305" spans="1:2">
      <c r="A305" s="6"/>
      <c r="B305" s="21"/>
    </row>
    <row r="306" spans="1:2">
      <c r="A306" s="6"/>
      <c r="B306" s="21"/>
    </row>
    <row r="307" spans="1:2">
      <c r="A307" s="6"/>
      <c r="B307" s="21"/>
    </row>
    <row r="308" spans="1:2">
      <c r="A308" s="6"/>
      <c r="B308" s="21"/>
    </row>
    <row r="309" spans="1:2">
      <c r="A309" s="6"/>
      <c r="B309" s="21"/>
    </row>
    <row r="310" spans="1:2">
      <c r="A310" s="6"/>
      <c r="B310" s="21"/>
    </row>
    <row r="311" spans="1:2">
      <c r="A311" s="6"/>
      <c r="B311" s="21"/>
    </row>
    <row r="312" spans="1:2">
      <c r="A312" s="6"/>
      <c r="B312" s="21"/>
    </row>
    <row r="313" spans="1:2">
      <c r="A313" s="6"/>
      <c r="B313" s="21"/>
    </row>
    <row r="314" spans="1:2">
      <c r="A314" s="6"/>
      <c r="B314" s="21"/>
    </row>
    <row r="315" spans="1:2">
      <c r="A315" s="6"/>
      <c r="B315" s="21"/>
    </row>
    <row r="316" spans="1:2">
      <c r="A316" s="6"/>
      <c r="B316" s="21"/>
    </row>
    <row r="317" spans="1:2">
      <c r="A317" s="6"/>
      <c r="B317" s="21"/>
    </row>
    <row r="318" spans="1:2">
      <c r="A318" s="6"/>
      <c r="B318" s="21"/>
    </row>
    <row r="319" spans="1:2">
      <c r="A319" s="6"/>
      <c r="B319" s="21"/>
    </row>
    <row r="320" spans="1:2">
      <c r="A320" s="6"/>
      <c r="B320" s="21"/>
    </row>
    <row r="321" spans="1:2">
      <c r="A321" s="6"/>
      <c r="B321" s="21"/>
    </row>
    <row r="322" spans="1:2">
      <c r="A322" s="6"/>
      <c r="B322" s="21"/>
    </row>
    <row r="323" spans="1:2">
      <c r="A323" s="6"/>
      <c r="B323" s="21"/>
    </row>
    <row r="324" spans="1:2">
      <c r="A324" s="6"/>
      <c r="B324" s="21"/>
    </row>
    <row r="325" spans="1:2">
      <c r="A325" s="6"/>
      <c r="B325" s="21"/>
    </row>
    <row r="326" spans="1:2">
      <c r="A326" s="6"/>
      <c r="B326" s="21"/>
    </row>
    <row r="327" spans="1:2">
      <c r="A327" s="6"/>
      <c r="B327" s="21"/>
    </row>
    <row r="328" spans="1:2">
      <c r="A328" s="6"/>
      <c r="B328" s="21"/>
    </row>
    <row r="329" spans="1:2">
      <c r="A329" s="6"/>
      <c r="B329" s="21"/>
    </row>
    <row r="330" spans="1:2">
      <c r="A330" s="6"/>
      <c r="B330" s="21"/>
    </row>
    <row r="331" spans="1:2">
      <c r="A331" s="6"/>
      <c r="B331" s="21"/>
    </row>
    <row r="332" spans="1:2">
      <c r="A332" s="6"/>
      <c r="B332" s="21"/>
    </row>
    <row r="333" spans="1:2">
      <c r="A333" s="6"/>
      <c r="B333" s="21"/>
    </row>
    <row r="334" spans="1:2">
      <c r="A334" s="6"/>
      <c r="B334" s="21"/>
    </row>
    <row r="335" spans="1:2">
      <c r="A335" s="6"/>
      <c r="B335" s="21"/>
    </row>
    <row r="336" spans="1:2">
      <c r="A336" s="6"/>
      <c r="B336" s="21"/>
    </row>
    <row r="337" spans="1:2">
      <c r="A337" s="6"/>
      <c r="B337" s="21"/>
    </row>
    <row r="338" spans="1:2">
      <c r="A338" s="6"/>
      <c r="B338" s="21"/>
    </row>
    <row r="339" spans="1:2">
      <c r="A339" s="6"/>
      <c r="B339" s="21"/>
    </row>
    <row r="340" spans="1:2">
      <c r="A340" s="6"/>
      <c r="B340" s="21"/>
    </row>
    <row r="341" spans="1:2">
      <c r="A341" s="6"/>
      <c r="B341" s="21"/>
    </row>
    <row r="342" spans="1:2">
      <c r="A342" s="6"/>
      <c r="B342" s="21"/>
    </row>
    <row r="343" spans="1:2">
      <c r="A343" s="6"/>
      <c r="B343" s="21"/>
    </row>
    <row r="344" spans="1:2">
      <c r="A344" s="6"/>
      <c r="B344" s="21"/>
    </row>
    <row r="345" spans="1:2">
      <c r="A345" s="6"/>
      <c r="B345" s="21"/>
    </row>
    <row r="346" spans="1:2">
      <c r="A346" s="6"/>
      <c r="B346" s="21"/>
    </row>
    <row r="347" spans="1:2">
      <c r="A347" s="6"/>
      <c r="B347" s="21"/>
    </row>
    <row r="348" spans="1:2">
      <c r="A348" s="6"/>
      <c r="B348" s="21"/>
    </row>
    <row r="349" spans="1:2">
      <c r="A349" s="6"/>
      <c r="B349" s="21"/>
    </row>
    <row r="350" spans="1:2">
      <c r="A350" s="6"/>
      <c r="B350" s="21"/>
    </row>
    <row r="351" spans="1:2">
      <c r="A351" s="6"/>
      <c r="B351" s="21"/>
    </row>
    <row r="352" spans="1:2">
      <c r="A352" s="6"/>
      <c r="B352" s="21"/>
    </row>
    <row r="353" spans="1:2">
      <c r="A353" s="6"/>
      <c r="B353" s="21"/>
    </row>
    <row r="354" spans="1:2">
      <c r="A354" s="6"/>
      <c r="B354" s="21"/>
    </row>
    <row r="355" spans="1:2">
      <c r="A355" s="6"/>
      <c r="B355" s="21"/>
    </row>
    <row r="356" spans="1:2">
      <c r="A356" s="6"/>
      <c r="B356" s="21"/>
    </row>
    <row r="357" spans="1:2">
      <c r="A357" s="6"/>
      <c r="B357" s="21"/>
    </row>
    <row r="358" spans="1:2">
      <c r="A358" s="6"/>
      <c r="B358" s="21"/>
    </row>
    <row r="359" spans="1:2">
      <c r="A359" s="6"/>
      <c r="B359" s="21"/>
    </row>
    <row r="360" spans="1:2">
      <c r="A360" s="6"/>
      <c r="B360" s="21"/>
    </row>
    <row r="361" spans="1:2">
      <c r="A361" s="6"/>
      <c r="B361" s="21"/>
    </row>
    <row r="362" spans="1:2">
      <c r="A362" s="6"/>
      <c r="B362" s="21"/>
    </row>
    <row r="363" spans="1:2">
      <c r="A363" s="6"/>
      <c r="B363" s="21"/>
    </row>
    <row r="364" spans="1:2">
      <c r="A364" s="6"/>
      <c r="B364" s="21"/>
    </row>
    <row r="365" spans="1:2">
      <c r="A365" s="6"/>
      <c r="B365" s="21"/>
    </row>
    <row r="366" spans="1:2">
      <c r="A366" s="6"/>
      <c r="B366" s="21"/>
    </row>
    <row r="367" spans="1:2">
      <c r="A367" s="6"/>
      <c r="B367" s="21"/>
    </row>
    <row r="368" spans="1:2">
      <c r="A368" s="6"/>
      <c r="B368" s="21"/>
    </row>
    <row r="369" spans="1:2">
      <c r="A369" s="6"/>
      <c r="B369" s="21"/>
    </row>
    <row r="370" spans="1:2">
      <c r="A370" s="6"/>
      <c r="B370" s="21"/>
    </row>
    <row r="371" spans="1:2">
      <c r="A371" s="6"/>
      <c r="B371" s="21"/>
    </row>
    <row r="372" spans="1:2">
      <c r="A372" s="6"/>
      <c r="B372" s="21"/>
    </row>
    <row r="373" spans="1:2">
      <c r="A373" s="6"/>
      <c r="B373" s="21"/>
    </row>
    <row r="374" spans="1:2">
      <c r="A374" s="6"/>
      <c r="B374" s="21"/>
    </row>
    <row r="375" spans="1:2">
      <c r="A375" s="6"/>
      <c r="B375" s="21"/>
    </row>
    <row r="376" spans="1:2">
      <c r="A376" s="6"/>
      <c r="B376" s="21"/>
    </row>
    <row r="377" spans="1:2">
      <c r="A377" s="6"/>
      <c r="B377" s="21"/>
    </row>
    <row r="378" spans="1:2">
      <c r="A378" s="6"/>
      <c r="B378" s="21"/>
    </row>
    <row r="379" spans="1:2">
      <c r="A379" s="6"/>
      <c r="B379" s="21"/>
    </row>
    <row r="380" spans="1:2">
      <c r="A380" s="6"/>
      <c r="B380" s="21"/>
    </row>
    <row r="381" spans="1:2">
      <c r="A381" s="6"/>
      <c r="B381" s="21"/>
    </row>
    <row r="382" spans="1:2">
      <c r="A382" s="6"/>
      <c r="B382" s="21"/>
    </row>
    <row r="383" spans="1:2">
      <c r="A383" s="6"/>
      <c r="B383" s="21"/>
    </row>
    <row r="384" spans="1:2">
      <c r="A384" s="6"/>
      <c r="B384" s="21"/>
    </row>
    <row r="385" spans="1:2">
      <c r="A385" s="6"/>
      <c r="B385" s="21"/>
    </row>
    <row r="386" spans="1:2">
      <c r="A386" s="6"/>
      <c r="B386" s="21"/>
    </row>
    <row r="387" spans="1:2">
      <c r="A387" s="6"/>
      <c r="B387" s="21"/>
    </row>
    <row r="388" spans="1:2">
      <c r="A388" s="6"/>
      <c r="B388" s="21"/>
    </row>
    <row r="389" spans="1:2">
      <c r="A389" s="6"/>
      <c r="B389" s="21"/>
    </row>
    <row r="390" spans="1:2">
      <c r="A390" s="6"/>
      <c r="B390" s="21"/>
    </row>
    <row r="391" spans="1:2">
      <c r="A391" s="6"/>
      <c r="B391" s="21"/>
    </row>
    <row r="392" spans="1:2">
      <c r="A392" s="6"/>
      <c r="B392" s="21"/>
    </row>
    <row r="393" spans="1:2">
      <c r="A393" s="6"/>
      <c r="B393" s="21"/>
    </row>
    <row r="394" spans="1:2">
      <c r="A394" s="6"/>
      <c r="B394" s="21"/>
    </row>
    <row r="395" spans="1:2">
      <c r="A395" s="6"/>
      <c r="B395" s="21"/>
    </row>
    <row r="396" spans="1:2">
      <c r="A396" s="6"/>
      <c r="B396" s="21"/>
    </row>
    <row r="397" spans="1:2">
      <c r="A397" s="6"/>
      <c r="B397" s="21"/>
    </row>
    <row r="398" spans="1:2">
      <c r="A398" s="6"/>
      <c r="B398" s="21"/>
    </row>
    <row r="399" spans="1:2">
      <c r="A399" s="6"/>
      <c r="B399" s="21"/>
    </row>
    <row r="400" spans="1:2">
      <c r="A400" s="6"/>
      <c r="B400" s="21"/>
    </row>
    <row r="401" spans="1:2">
      <c r="A401" s="6"/>
      <c r="B401" s="21"/>
    </row>
    <row r="402" spans="1:2">
      <c r="A402" s="6"/>
      <c r="B402" s="21"/>
    </row>
    <row r="403" spans="1:2">
      <c r="A403" s="6"/>
      <c r="B403" s="21"/>
    </row>
    <row r="404" spans="1:2">
      <c r="A404" s="6"/>
      <c r="B404" s="21"/>
    </row>
    <row r="405" spans="1:2">
      <c r="A405" s="6"/>
      <c r="B405" s="21"/>
    </row>
    <row r="406" spans="1:2">
      <c r="A406" s="6"/>
      <c r="B406" s="21"/>
    </row>
    <row r="407" spans="1:2">
      <c r="A407" s="6"/>
      <c r="B407" s="21"/>
    </row>
    <row r="408" spans="1:2">
      <c r="A408" s="6"/>
      <c r="B408" s="21"/>
    </row>
    <row r="409" spans="1:2">
      <c r="A409" s="6"/>
      <c r="B409" s="21"/>
    </row>
    <row r="410" spans="1:2">
      <c r="A410" s="6"/>
      <c r="B410" s="21"/>
    </row>
    <row r="411" spans="1:2">
      <c r="A411" s="6"/>
      <c r="B411" s="21"/>
    </row>
    <row r="412" spans="1:2">
      <c r="A412" s="6"/>
      <c r="B412" s="21"/>
    </row>
    <row r="413" spans="1:2">
      <c r="A413" s="6"/>
      <c r="B413" s="21"/>
    </row>
    <row r="414" spans="1:2">
      <c r="A414" s="6"/>
      <c r="B414" s="21"/>
    </row>
    <row r="415" spans="1:2">
      <c r="A415" s="6"/>
      <c r="B415" s="21"/>
    </row>
    <row r="416" spans="1:2">
      <c r="A416" s="6"/>
      <c r="B416" s="21"/>
    </row>
    <row r="417" spans="1:2">
      <c r="A417" s="6"/>
      <c r="B417" s="21"/>
    </row>
    <row r="418" spans="1:2">
      <c r="A418" s="6"/>
      <c r="B418" s="21"/>
    </row>
    <row r="419" spans="1:2">
      <c r="A419" s="6"/>
      <c r="B419" s="21"/>
    </row>
    <row r="420" spans="1:2">
      <c r="A420" s="6"/>
      <c r="B420" s="21"/>
    </row>
    <row r="421" spans="1:2">
      <c r="A421" s="6"/>
      <c r="B421" s="21"/>
    </row>
    <row r="422" spans="1:2">
      <c r="A422" s="6"/>
      <c r="B422" s="21"/>
    </row>
    <row r="423" spans="1:2">
      <c r="A423" s="6"/>
      <c r="B423" s="21"/>
    </row>
    <row r="424" spans="1:2">
      <c r="A424" s="6"/>
      <c r="B424" s="21"/>
    </row>
    <row r="425" spans="1:2">
      <c r="A425" s="6"/>
      <c r="B425" s="21"/>
    </row>
    <row r="426" spans="1:2">
      <c r="A426" s="6"/>
      <c r="B426" s="21"/>
    </row>
    <row r="427" spans="1:2">
      <c r="A427" s="6"/>
      <c r="B427" s="21"/>
    </row>
    <row r="428" spans="1:2">
      <c r="A428" s="6"/>
      <c r="B428" s="21"/>
    </row>
    <row r="429" spans="1:2">
      <c r="A429" s="6"/>
      <c r="B429" s="21"/>
    </row>
    <row r="430" spans="1:2">
      <c r="A430" s="6"/>
      <c r="B430" s="21"/>
    </row>
    <row r="431" spans="1:2">
      <c r="A431" s="6"/>
      <c r="B431" s="21"/>
    </row>
    <row r="432" spans="1:2">
      <c r="A432" s="6"/>
      <c r="B432" s="21"/>
    </row>
    <row r="433" spans="1:2">
      <c r="A433" s="6"/>
      <c r="B433" s="21"/>
    </row>
    <row r="434" spans="1:2">
      <c r="A434" s="6"/>
      <c r="B434" s="21"/>
    </row>
    <row r="435" spans="1:2">
      <c r="A435" s="6"/>
      <c r="B435" s="21"/>
    </row>
    <row r="436" spans="1:2">
      <c r="A436" s="6"/>
      <c r="B436" s="21"/>
    </row>
    <row r="437" spans="1:2">
      <c r="A437" s="6"/>
      <c r="B437" s="21"/>
    </row>
    <row r="438" spans="1:2">
      <c r="A438" s="6"/>
      <c r="B438" s="21"/>
    </row>
    <row r="439" spans="1:2">
      <c r="A439" s="6"/>
      <c r="B439" s="21"/>
    </row>
    <row r="440" spans="1:2">
      <c r="A440" s="6"/>
      <c r="B440" s="21"/>
    </row>
    <row r="441" spans="1:2">
      <c r="A441" s="6"/>
      <c r="B441" s="21"/>
    </row>
    <row r="442" spans="1:2">
      <c r="A442" s="6"/>
      <c r="B442" s="21"/>
    </row>
    <row r="443" spans="1:2">
      <c r="A443" s="6"/>
      <c r="B443" s="21"/>
    </row>
    <row r="444" spans="1:2">
      <c r="A444" s="6"/>
      <c r="B444" s="21"/>
    </row>
    <row r="445" spans="1:2">
      <c r="A445" s="6"/>
      <c r="B445" s="21"/>
    </row>
    <row r="446" spans="1:2">
      <c r="A446" s="6"/>
      <c r="B446" s="21"/>
    </row>
    <row r="447" spans="1:2">
      <c r="A447" s="6"/>
      <c r="B447" s="21"/>
    </row>
    <row r="448" spans="1:2">
      <c r="A448" s="6"/>
      <c r="B448" s="21"/>
    </row>
    <row r="449" spans="1:2">
      <c r="A449" s="6"/>
      <c r="B449" s="21"/>
    </row>
    <row r="450" spans="1:2">
      <c r="A450" s="6"/>
      <c r="B450" s="21"/>
    </row>
    <row r="451" spans="1:2">
      <c r="A451" s="6"/>
      <c r="B451" s="21"/>
    </row>
    <row r="452" spans="1:2">
      <c r="A452" s="6"/>
      <c r="B452" s="21"/>
    </row>
    <row r="453" spans="1:2">
      <c r="A453" s="6"/>
      <c r="B453" s="21"/>
    </row>
    <row r="454" spans="1:2">
      <c r="A454" s="6"/>
      <c r="B454" s="21"/>
    </row>
    <row r="455" spans="1:2">
      <c r="A455" s="6"/>
      <c r="B455" s="21"/>
    </row>
    <row r="456" spans="1:2">
      <c r="A456" s="6"/>
      <c r="B456" s="21"/>
    </row>
    <row r="457" spans="1:2">
      <c r="A457" s="6"/>
      <c r="B457" s="21"/>
    </row>
    <row r="458" spans="1:2">
      <c r="A458" s="6"/>
      <c r="B458" s="21"/>
    </row>
    <row r="459" spans="1:2">
      <c r="A459" s="6"/>
      <c r="B459" s="21"/>
    </row>
    <row r="460" spans="1:2">
      <c r="A460" s="6"/>
      <c r="B460" s="21"/>
    </row>
    <row r="461" spans="1:2">
      <c r="A461" s="6"/>
      <c r="B461" s="21"/>
    </row>
    <row r="462" spans="1:2">
      <c r="A462" s="6"/>
      <c r="B462" s="21"/>
    </row>
    <row r="463" spans="1:2">
      <c r="A463" s="6"/>
      <c r="B463" s="21"/>
    </row>
    <row r="464" spans="1:2">
      <c r="A464" s="6"/>
      <c r="B464" s="21"/>
    </row>
    <row r="465" spans="1:2">
      <c r="A465" s="6"/>
      <c r="B465" s="21"/>
    </row>
    <row r="466" spans="1:2">
      <c r="A466" s="6"/>
      <c r="B466" s="21"/>
    </row>
    <row r="467" spans="1:2">
      <c r="A467" s="6"/>
      <c r="B467" s="21"/>
    </row>
    <row r="468" spans="1:2">
      <c r="A468" s="6"/>
      <c r="B468" s="21"/>
    </row>
    <row r="469" spans="1:2">
      <c r="A469" s="6"/>
      <c r="B469" s="21"/>
    </row>
    <row r="470" spans="1:2">
      <c r="A470" s="6"/>
      <c r="B470" s="21"/>
    </row>
    <row r="471" spans="1:2">
      <c r="A471" s="6"/>
      <c r="B471" s="21"/>
    </row>
    <row r="472" spans="1:2">
      <c r="A472" s="6"/>
      <c r="B472" s="21"/>
    </row>
    <row r="473" spans="1:2">
      <c r="A473" s="6"/>
      <c r="B473" s="21"/>
    </row>
    <row r="474" spans="1:2">
      <c r="A474" s="6"/>
      <c r="B474" s="21"/>
    </row>
    <row r="475" spans="1:2">
      <c r="A475" s="6"/>
      <c r="B475" s="21"/>
    </row>
    <row r="476" spans="1:2">
      <c r="A476" s="6"/>
      <c r="B476" s="21"/>
    </row>
    <row r="477" spans="1:2">
      <c r="A477" s="6"/>
      <c r="B477" s="21"/>
    </row>
    <row r="478" spans="1:2">
      <c r="A478" s="6"/>
      <c r="B478" s="21"/>
    </row>
    <row r="479" spans="1:2">
      <c r="A479" s="6"/>
      <c r="B479" s="21"/>
    </row>
    <row r="480" spans="1:2">
      <c r="A480" s="6"/>
      <c r="B480" s="21"/>
    </row>
    <row r="481" spans="1:2">
      <c r="A481" s="6"/>
      <c r="B481" s="21"/>
    </row>
    <row r="482" spans="1:2">
      <c r="A482" s="6"/>
      <c r="B482" s="21"/>
    </row>
    <row r="483" spans="1:2">
      <c r="A483" s="6"/>
      <c r="B483" s="21"/>
    </row>
    <row r="484" spans="1:2">
      <c r="A484" s="6"/>
      <c r="B484" s="21"/>
    </row>
    <row r="485" spans="1:2">
      <c r="A485" s="6"/>
      <c r="B485" s="21"/>
    </row>
    <row r="486" spans="1:2">
      <c r="A486" s="6"/>
      <c r="B486" s="21"/>
    </row>
    <row r="487" spans="1:2">
      <c r="A487" s="6"/>
      <c r="B487" s="21"/>
    </row>
    <row r="488" spans="1:2">
      <c r="A488" s="6"/>
      <c r="B488" s="21"/>
    </row>
    <row r="489" spans="1:2">
      <c r="A489" s="6"/>
      <c r="B489" s="21"/>
    </row>
    <row r="490" spans="1:2">
      <c r="A490" s="6"/>
      <c r="B490" s="21"/>
    </row>
    <row r="491" spans="1:2">
      <c r="A491" s="6"/>
      <c r="B491" s="21"/>
    </row>
    <row r="492" spans="1:2">
      <c r="A492" s="6"/>
      <c r="B492" s="21"/>
    </row>
    <row r="493" spans="1:2">
      <c r="A493" s="6"/>
      <c r="B493" s="21"/>
    </row>
    <row r="494" spans="1:2">
      <c r="A494" s="6"/>
      <c r="B494" s="21"/>
    </row>
    <row r="495" spans="1:2">
      <c r="A495" s="6"/>
      <c r="B495" s="21"/>
    </row>
    <row r="496" spans="1:2">
      <c r="A496" s="6"/>
      <c r="B496" s="21"/>
    </row>
    <row r="497" spans="1:2">
      <c r="A497" s="6"/>
      <c r="B497" s="21"/>
    </row>
    <row r="498" spans="1:2">
      <c r="A498" s="6"/>
      <c r="B498" s="21"/>
    </row>
    <row r="499" spans="1:2">
      <c r="A499" s="6"/>
      <c r="B499" s="21"/>
    </row>
    <row r="500" spans="1:2">
      <c r="A500" s="6"/>
      <c r="B500" s="21"/>
    </row>
    <row r="501" spans="1:2">
      <c r="A501" s="6"/>
      <c r="B501" s="21"/>
    </row>
    <row r="502" spans="1:2">
      <c r="A502" s="6"/>
      <c r="B502" s="21"/>
    </row>
    <row r="503" spans="1:2">
      <c r="A503" s="6"/>
      <c r="B503" s="21"/>
    </row>
    <row r="504" spans="1:2">
      <c r="A504" s="6"/>
      <c r="B504" s="21"/>
    </row>
    <row r="505" spans="1:2">
      <c r="A505" s="6"/>
      <c r="B505" s="21"/>
    </row>
    <row r="506" spans="1:2">
      <c r="A506" s="6"/>
      <c r="B506" s="21"/>
    </row>
    <row r="507" spans="1:2">
      <c r="A507" s="6"/>
      <c r="B507" s="21"/>
    </row>
    <row r="508" spans="1:2">
      <c r="A508" s="6"/>
      <c r="B508" s="21"/>
    </row>
    <row r="509" spans="1:2">
      <c r="A509" s="6"/>
      <c r="B509" s="21"/>
    </row>
    <row r="510" spans="1:2">
      <c r="A510" s="6"/>
      <c r="B510" s="21"/>
    </row>
    <row r="511" spans="1:2">
      <c r="A511" s="6"/>
      <c r="B511" s="21"/>
    </row>
    <row r="512" spans="1:2">
      <c r="A512" s="6"/>
      <c r="B512" s="21"/>
    </row>
    <row r="513" spans="1:2">
      <c r="A513" s="6"/>
      <c r="B513" s="21"/>
    </row>
    <row r="514" spans="1:2">
      <c r="A514" s="6"/>
      <c r="B514" s="21"/>
    </row>
    <row r="515" spans="1:2">
      <c r="A515" s="6"/>
      <c r="B515" s="21"/>
    </row>
    <row r="516" spans="1:2">
      <c r="A516" s="6"/>
      <c r="B516" s="21"/>
    </row>
    <row r="517" spans="1:2">
      <c r="A517" s="6"/>
      <c r="B517" s="21"/>
    </row>
    <row r="518" spans="1:2">
      <c r="A518" s="6"/>
      <c r="B518" s="21"/>
    </row>
    <row r="519" spans="1:2">
      <c r="A519" s="6"/>
      <c r="B519" s="21"/>
    </row>
    <row r="520" spans="1:2">
      <c r="A520" s="6"/>
      <c r="B520" s="21"/>
    </row>
    <row r="521" spans="1:2">
      <c r="A521" s="6"/>
      <c r="B521" s="21"/>
    </row>
    <row r="522" spans="1:2">
      <c r="A522" s="6"/>
      <c r="B522" s="21"/>
    </row>
    <row r="523" spans="1:2">
      <c r="A523" s="6"/>
      <c r="B523" s="21"/>
    </row>
    <row r="524" spans="1:2">
      <c r="A524" s="6"/>
      <c r="B524" s="21"/>
    </row>
    <row r="525" spans="1:2">
      <c r="A525" s="6"/>
      <c r="B525" s="21"/>
    </row>
    <row r="526" spans="1:2">
      <c r="A526" s="6"/>
      <c r="B526" s="21"/>
    </row>
    <row r="527" spans="1:2">
      <c r="A527" s="6"/>
      <c r="B527" s="21"/>
    </row>
    <row r="528" spans="1:2">
      <c r="A528" s="6"/>
      <c r="B528" s="21"/>
    </row>
    <row r="529" spans="1:2">
      <c r="A529" s="6"/>
      <c r="B529" s="21"/>
    </row>
    <row r="530" spans="1:2">
      <c r="A530" s="6"/>
      <c r="B530" s="21"/>
    </row>
    <row r="531" spans="1:2">
      <c r="A531" s="6"/>
      <c r="B531" s="21"/>
    </row>
    <row r="532" spans="1:2">
      <c r="A532" s="6"/>
      <c r="B532" s="21"/>
    </row>
    <row r="533" spans="1:2">
      <c r="A533" s="6"/>
      <c r="B533" s="21"/>
    </row>
    <row r="534" spans="1:2">
      <c r="A534" s="6"/>
      <c r="B534" s="21"/>
    </row>
    <row r="535" spans="1:2">
      <c r="A535" s="6"/>
      <c r="B535" s="21"/>
    </row>
    <row r="536" spans="1:2">
      <c r="A536" s="6"/>
      <c r="B536" s="21"/>
    </row>
    <row r="537" spans="1:2">
      <c r="A537" s="6"/>
      <c r="B537" s="21"/>
    </row>
    <row r="538" spans="1:2">
      <c r="A538" s="6"/>
      <c r="B538" s="21"/>
    </row>
    <row r="539" spans="1:2">
      <c r="A539" s="6"/>
      <c r="B539" s="21"/>
    </row>
    <row r="540" spans="1:2">
      <c r="A540" s="6"/>
      <c r="B540" s="21"/>
    </row>
    <row r="541" spans="1:2">
      <c r="A541" s="6"/>
      <c r="B541" s="21"/>
    </row>
    <row r="542" spans="1:2">
      <c r="A542" s="6"/>
      <c r="B542" s="21"/>
    </row>
    <row r="543" spans="1:2">
      <c r="A543" s="6"/>
      <c r="B543" s="21"/>
    </row>
    <row r="544" spans="1:2">
      <c r="A544" s="6"/>
      <c r="B544" s="21"/>
    </row>
    <row r="545" spans="1:2">
      <c r="A545" s="6"/>
      <c r="B545" s="21"/>
    </row>
    <row r="546" spans="1:2">
      <c r="A546" s="6"/>
      <c r="B546" s="21"/>
    </row>
    <row r="547" spans="1:2">
      <c r="A547" s="6"/>
      <c r="B547" s="21"/>
    </row>
    <row r="548" spans="1:2">
      <c r="A548" s="6"/>
      <c r="B548" s="21"/>
    </row>
    <row r="549" spans="1:2">
      <c r="A549" s="6"/>
      <c r="B549" s="21"/>
    </row>
    <row r="550" spans="1:2">
      <c r="A550" s="6"/>
      <c r="B550" s="21"/>
    </row>
    <row r="551" spans="1:2">
      <c r="A551" s="6"/>
      <c r="B551" s="21"/>
    </row>
    <row r="552" spans="1:2">
      <c r="A552" s="6"/>
      <c r="B552" s="21"/>
    </row>
    <row r="553" spans="1:2">
      <c r="A553" s="6"/>
      <c r="B553" s="21"/>
    </row>
    <row r="554" spans="1:2">
      <c r="A554" s="6"/>
      <c r="B554" s="21"/>
    </row>
    <row r="555" spans="1:2">
      <c r="A555" s="6"/>
      <c r="B555" s="21"/>
    </row>
    <row r="556" spans="1:2">
      <c r="A556" s="6"/>
      <c r="B556" s="21"/>
    </row>
    <row r="557" spans="1:2">
      <c r="A557" s="6"/>
      <c r="B557" s="21"/>
    </row>
    <row r="558" spans="1:2">
      <c r="A558" s="6"/>
      <c r="B558" s="21"/>
    </row>
    <row r="559" spans="1:2">
      <c r="A559" s="6"/>
      <c r="B559" s="21"/>
    </row>
    <row r="560" spans="1:2">
      <c r="A560" s="6"/>
      <c r="B560" s="21"/>
    </row>
    <row r="561" spans="1:2">
      <c r="A561" s="6"/>
      <c r="B561" s="21"/>
    </row>
    <row r="562" spans="1:2">
      <c r="A562" s="6"/>
      <c r="B562" s="21"/>
    </row>
    <row r="563" spans="1:2">
      <c r="A563" s="6"/>
      <c r="B563" s="21"/>
    </row>
    <row r="564" spans="1:2">
      <c r="A564" s="6"/>
      <c r="B564" s="21"/>
    </row>
    <row r="565" spans="1:2">
      <c r="A565" s="6"/>
      <c r="B565" s="21"/>
    </row>
    <row r="566" spans="1:2">
      <c r="A566" s="6"/>
      <c r="B566" s="21"/>
    </row>
    <row r="567" spans="1:2">
      <c r="A567" s="6"/>
      <c r="B567" s="21"/>
    </row>
    <row r="568" spans="1:2">
      <c r="A568" s="6"/>
      <c r="B568" s="21"/>
    </row>
    <row r="569" spans="1:2">
      <c r="A569" s="6"/>
      <c r="B569" s="21"/>
    </row>
    <row r="570" spans="1:2">
      <c r="A570" s="6"/>
      <c r="B570" s="21"/>
    </row>
    <row r="571" spans="1:2">
      <c r="A571" s="6"/>
      <c r="B571" s="21"/>
    </row>
    <row r="572" spans="1:2">
      <c r="A572" s="6"/>
      <c r="B572" s="21"/>
    </row>
    <row r="573" spans="1:2">
      <c r="A573" s="6"/>
      <c r="B573" s="21"/>
    </row>
    <row r="574" spans="1:2">
      <c r="A574" s="6"/>
      <c r="B574" s="21"/>
    </row>
    <row r="575" spans="1:2">
      <c r="A575" s="6"/>
      <c r="B575" s="21"/>
    </row>
    <row r="576" spans="1:2">
      <c r="A576" s="6"/>
      <c r="B576" s="21"/>
    </row>
    <row r="577" spans="1:2">
      <c r="A577" s="6"/>
      <c r="B577" s="21"/>
    </row>
    <row r="578" spans="1:2">
      <c r="A578" s="6"/>
      <c r="B578" s="21"/>
    </row>
    <row r="579" spans="1:2">
      <c r="A579" s="6"/>
      <c r="B579" s="21"/>
    </row>
    <row r="580" spans="1:2">
      <c r="A580" s="6"/>
      <c r="B580" s="21"/>
    </row>
    <row r="581" spans="1:2">
      <c r="A581" s="6"/>
      <c r="B581" s="21"/>
    </row>
    <row r="582" spans="1:2">
      <c r="A582" s="6"/>
      <c r="B582" s="21"/>
    </row>
    <row r="583" spans="1:2">
      <c r="A583" s="6"/>
      <c r="B583" s="21"/>
    </row>
    <row r="584" spans="1:2">
      <c r="A584" s="6"/>
      <c r="B584" s="21"/>
    </row>
    <row r="585" spans="1:2">
      <c r="A585" s="6"/>
      <c r="B585" s="21"/>
    </row>
    <row r="586" spans="1:2">
      <c r="A586" s="6"/>
      <c r="B586" s="21"/>
    </row>
    <row r="587" spans="1:2">
      <c r="A587" s="6"/>
      <c r="B587" s="21"/>
    </row>
    <row r="588" spans="1:2">
      <c r="A588" s="6"/>
      <c r="B588" s="21"/>
    </row>
    <row r="589" spans="1:2">
      <c r="A589" s="6"/>
      <c r="B589" s="21"/>
    </row>
    <row r="590" spans="1:2">
      <c r="A590" s="6"/>
      <c r="B590" s="21"/>
    </row>
    <row r="591" spans="1:2">
      <c r="A591" s="6"/>
      <c r="B591" s="21"/>
    </row>
    <row r="592" spans="1:2">
      <c r="A592" s="6"/>
      <c r="B592" s="21"/>
    </row>
    <row r="593" spans="1:2">
      <c r="A593" s="6"/>
      <c r="B593" s="21"/>
    </row>
    <row r="594" spans="1:2">
      <c r="A594" s="6"/>
      <c r="B594" s="21"/>
    </row>
    <row r="595" spans="1:2">
      <c r="A595" s="6"/>
      <c r="B595" s="21"/>
    </row>
    <row r="596" spans="1:2">
      <c r="A596" s="6"/>
      <c r="B596" s="21"/>
    </row>
    <row r="597" spans="1:2">
      <c r="A597" s="6"/>
      <c r="B597" s="21"/>
    </row>
    <row r="598" spans="1:2">
      <c r="A598" s="6"/>
      <c r="B598" s="21"/>
    </row>
    <row r="599" spans="1:2">
      <c r="A599" s="6"/>
      <c r="B599" s="21"/>
    </row>
    <row r="600" spans="1:2">
      <c r="A600" s="6"/>
      <c r="B600" s="21"/>
    </row>
    <row r="601" spans="1:2">
      <c r="A601" s="6"/>
      <c r="B601" s="21"/>
    </row>
    <row r="602" spans="1:2">
      <c r="A602" s="6"/>
      <c r="B602" s="21"/>
    </row>
    <row r="603" spans="1:2">
      <c r="A603" s="6"/>
      <c r="B603" s="21"/>
    </row>
    <row r="604" spans="1:2">
      <c r="A604" s="6"/>
      <c r="B604" s="21"/>
    </row>
    <row r="605" spans="1:2">
      <c r="A605" s="6"/>
      <c r="B605" s="21"/>
    </row>
    <row r="606" spans="1:2">
      <c r="A606" s="6"/>
      <c r="B606" s="21"/>
    </row>
    <row r="607" spans="1:2">
      <c r="A607" s="6"/>
      <c r="B607" s="21"/>
    </row>
    <row r="608" spans="1:2">
      <c r="A608" s="6"/>
      <c r="B608" s="21"/>
    </row>
    <row r="609" spans="1:2">
      <c r="A609" s="6"/>
      <c r="B609" s="21"/>
    </row>
    <row r="610" spans="1:2">
      <c r="A610" s="6"/>
      <c r="B610" s="21"/>
    </row>
    <row r="611" spans="1:2">
      <c r="A611" s="6"/>
      <c r="B611" s="21"/>
    </row>
    <row r="612" spans="1:2">
      <c r="A612" s="6"/>
      <c r="B612" s="21"/>
    </row>
    <row r="613" spans="1:2">
      <c r="A613" s="6"/>
      <c r="B613" s="21"/>
    </row>
    <row r="614" spans="1:2">
      <c r="A614" s="6"/>
      <c r="B614" s="21"/>
    </row>
    <row r="615" spans="1:2">
      <c r="A615" s="6"/>
      <c r="B615" s="21"/>
    </row>
    <row r="616" spans="1:2">
      <c r="A616" s="6"/>
      <c r="B616" s="21"/>
    </row>
    <row r="617" spans="1:2">
      <c r="A617" s="6"/>
      <c r="B617" s="21"/>
    </row>
    <row r="618" spans="1:2">
      <c r="A618" s="6"/>
      <c r="B618" s="21"/>
    </row>
    <row r="619" spans="1:2">
      <c r="A619" s="6"/>
      <c r="B619" s="21"/>
    </row>
    <row r="620" spans="1:2">
      <c r="A620" s="6"/>
      <c r="B620" s="21"/>
    </row>
    <row r="621" spans="1:2">
      <c r="A621" s="6"/>
      <c r="B621" s="21"/>
    </row>
    <row r="622" spans="1:2">
      <c r="A622" s="6"/>
      <c r="B622" s="21"/>
    </row>
    <row r="623" spans="1:2">
      <c r="A623" s="6"/>
      <c r="B623" s="21"/>
    </row>
    <row r="624" spans="1:2">
      <c r="A624" s="6"/>
      <c r="B624" s="21"/>
    </row>
    <row r="625" spans="1:2">
      <c r="A625" s="6"/>
      <c r="B625" s="21"/>
    </row>
    <row r="626" spans="1:2">
      <c r="A626" s="6"/>
      <c r="B626" s="21"/>
    </row>
    <row r="627" spans="1:2">
      <c r="A627" s="6"/>
      <c r="B627" s="21"/>
    </row>
    <row r="628" spans="1:2">
      <c r="A628" s="6"/>
      <c r="B628" s="21"/>
    </row>
    <row r="629" spans="1:2">
      <c r="A629" s="6"/>
      <c r="B629" s="21"/>
    </row>
    <row r="630" spans="1:2">
      <c r="A630" s="6"/>
      <c r="B630" s="21"/>
    </row>
    <row r="631" spans="1:2">
      <c r="A631" s="6"/>
      <c r="B631" s="21"/>
    </row>
    <row r="632" spans="1:2">
      <c r="A632" s="6"/>
      <c r="B632" s="21"/>
    </row>
    <row r="633" spans="1:2">
      <c r="A633" s="6"/>
      <c r="B633" s="21"/>
    </row>
    <row r="634" spans="1:2">
      <c r="A634" s="6"/>
      <c r="B634" s="21"/>
    </row>
    <row r="635" spans="1:2">
      <c r="A635" s="6"/>
      <c r="B635" s="21"/>
    </row>
    <row r="636" spans="1:2">
      <c r="A636" s="6"/>
      <c r="B636" s="21"/>
    </row>
    <row r="637" spans="1:2">
      <c r="A637" s="6"/>
      <c r="B637" s="21"/>
    </row>
    <row r="638" spans="1:2">
      <c r="A638" s="6"/>
      <c r="B638" s="21"/>
    </row>
    <row r="639" spans="1:2">
      <c r="A639" s="6"/>
      <c r="B639" s="21"/>
    </row>
    <row r="640" spans="1:2">
      <c r="A640" s="6"/>
      <c r="B640" s="21"/>
    </row>
    <row r="641" spans="1:2">
      <c r="A641" s="6"/>
      <c r="B641" s="21"/>
    </row>
    <row r="642" spans="1:2">
      <c r="A642" s="6"/>
      <c r="B642" s="21"/>
    </row>
    <row r="643" spans="1:2">
      <c r="A643" s="6"/>
      <c r="B643" s="21"/>
    </row>
    <row r="644" spans="1:2">
      <c r="A644" s="6"/>
      <c r="B644" s="21"/>
    </row>
    <row r="645" spans="1:2">
      <c r="A645" s="6"/>
      <c r="B645" s="21"/>
    </row>
    <row r="646" spans="1:2">
      <c r="A646" s="6"/>
      <c r="B646" s="21"/>
    </row>
    <row r="647" spans="1:2">
      <c r="A647" s="6"/>
      <c r="B647" s="21"/>
    </row>
    <row r="648" spans="1:2">
      <c r="A648" s="6"/>
      <c r="B648" s="21"/>
    </row>
    <row r="649" spans="1:2">
      <c r="A649" s="6"/>
      <c r="B649" s="21"/>
    </row>
    <row r="650" spans="1:2">
      <c r="A650" s="6"/>
      <c r="B650" s="21"/>
    </row>
    <row r="651" spans="1:2">
      <c r="A651" s="6"/>
      <c r="B651" s="21"/>
    </row>
    <row r="652" spans="1:2">
      <c r="A652" s="6"/>
      <c r="B652" s="21"/>
    </row>
    <row r="653" spans="1:2">
      <c r="A653" s="6"/>
      <c r="B653" s="21"/>
    </row>
    <row r="654" spans="1:2">
      <c r="A654" s="6"/>
      <c r="B654" s="21"/>
    </row>
    <row r="655" spans="1:2">
      <c r="A655" s="6"/>
      <c r="B655" s="21"/>
    </row>
    <row r="656" spans="1:2">
      <c r="A656" s="6"/>
      <c r="B656" s="21"/>
    </row>
    <row r="657" spans="1:2">
      <c r="A657" s="6"/>
      <c r="B657" s="21"/>
    </row>
    <row r="658" spans="1:2">
      <c r="A658" s="6"/>
      <c r="B658" s="21"/>
    </row>
    <row r="659" spans="1:2">
      <c r="A659" s="6"/>
      <c r="B659" s="21"/>
    </row>
    <row r="660" spans="1:2">
      <c r="A660" s="6"/>
      <c r="B660" s="21"/>
    </row>
    <row r="661" spans="1:2">
      <c r="A661" s="6"/>
      <c r="B661" s="21"/>
    </row>
    <row r="662" spans="1:2">
      <c r="A662" s="6"/>
      <c r="B662" s="21"/>
    </row>
    <row r="663" spans="1:2">
      <c r="A663" s="6"/>
      <c r="B663" s="21"/>
    </row>
    <row r="664" spans="1:2">
      <c r="A664" s="6"/>
      <c r="B664" s="21"/>
    </row>
    <row r="665" spans="1:2">
      <c r="A665" s="6"/>
      <c r="B665" s="21"/>
    </row>
    <row r="666" spans="1:2">
      <c r="A666" s="6"/>
      <c r="B666" s="21"/>
    </row>
    <row r="667" spans="1:2">
      <c r="A667" s="6"/>
      <c r="B667" s="21"/>
    </row>
    <row r="668" spans="1:2">
      <c r="A668" s="6"/>
      <c r="B668" s="21"/>
    </row>
    <row r="669" spans="1:2">
      <c r="A669" s="6"/>
      <c r="B669" s="21"/>
    </row>
    <row r="670" spans="1:2">
      <c r="A670" s="6"/>
      <c r="B670" s="21"/>
    </row>
    <row r="671" spans="1:2">
      <c r="A671" s="6"/>
      <c r="B671" s="21"/>
    </row>
    <row r="672" spans="1:2">
      <c r="A672" s="6"/>
      <c r="B672" s="21"/>
    </row>
    <row r="673" spans="1:2">
      <c r="A673" s="6"/>
      <c r="B673" s="21"/>
    </row>
    <row r="674" spans="1:2">
      <c r="A674" s="6"/>
      <c r="B674" s="21"/>
    </row>
    <row r="675" spans="1:2">
      <c r="A675" s="6"/>
      <c r="B675" s="21"/>
    </row>
    <row r="676" spans="1:2">
      <c r="A676" s="6"/>
      <c r="B676" s="21"/>
    </row>
    <row r="677" spans="1:2">
      <c r="A677" s="6"/>
      <c r="B677" s="21"/>
    </row>
    <row r="678" spans="1:2">
      <c r="A678" s="6"/>
      <c r="B678" s="21"/>
    </row>
    <row r="679" spans="1:2">
      <c r="A679" s="6"/>
      <c r="B679" s="21"/>
    </row>
    <row r="680" spans="1:2">
      <c r="A680" s="6"/>
      <c r="B680" s="21"/>
    </row>
    <row r="681" spans="1:2">
      <c r="A681" s="6"/>
      <c r="B681" s="21"/>
    </row>
    <row r="682" spans="1:2">
      <c r="A682" s="6"/>
      <c r="B682" s="21"/>
    </row>
    <row r="683" spans="1:2">
      <c r="A683" s="6"/>
      <c r="B683" s="21"/>
    </row>
    <row r="684" spans="1:2">
      <c r="A684" s="6"/>
      <c r="B684" s="21"/>
    </row>
    <row r="685" spans="1:2">
      <c r="A685" s="6"/>
      <c r="B685" s="21"/>
    </row>
    <row r="686" spans="1:2">
      <c r="A686" s="6"/>
      <c r="B686" s="21"/>
    </row>
    <row r="687" spans="1:2">
      <c r="A687" s="6"/>
      <c r="B687" s="21"/>
    </row>
    <row r="688" spans="1:2">
      <c r="A688" s="6"/>
      <c r="B688" s="21"/>
    </row>
    <row r="689" spans="1:2">
      <c r="A689" s="6"/>
      <c r="B689" s="21"/>
    </row>
    <row r="690" spans="1:2">
      <c r="A690" s="6"/>
      <c r="B690" s="21"/>
    </row>
    <row r="691" spans="1:2">
      <c r="A691" s="6"/>
      <c r="B691" s="21"/>
    </row>
    <row r="692" spans="1:2">
      <c r="A692" s="6"/>
      <c r="B692" s="21"/>
    </row>
    <row r="693" spans="1:2">
      <c r="A693" s="6"/>
      <c r="B693" s="21"/>
    </row>
    <row r="694" spans="1:2">
      <c r="A694" s="6"/>
      <c r="B694" s="21"/>
    </row>
    <row r="695" spans="1:2">
      <c r="A695" s="6"/>
      <c r="B695" s="21"/>
    </row>
    <row r="696" spans="1:2">
      <c r="A696" s="6"/>
      <c r="B696" s="21"/>
    </row>
    <row r="697" spans="1:2">
      <c r="A697" s="6"/>
      <c r="B697" s="21"/>
    </row>
    <row r="698" spans="1:2">
      <c r="A698" s="6"/>
      <c r="B698" s="21"/>
    </row>
    <row r="699" spans="1:2">
      <c r="A699" s="6"/>
      <c r="B699" s="21"/>
    </row>
    <row r="700" spans="1:2">
      <c r="A700" s="6"/>
      <c r="B700" s="21"/>
    </row>
    <row r="701" spans="1:2">
      <c r="A701" s="6"/>
      <c r="B701" s="21"/>
    </row>
    <row r="702" spans="1:2">
      <c r="A702" s="6"/>
      <c r="B702" s="21"/>
    </row>
    <row r="703" spans="1:2">
      <c r="A703" s="6"/>
      <c r="B703" s="21"/>
    </row>
    <row r="704" spans="1:2">
      <c r="A704" s="6"/>
      <c r="B704" s="21"/>
    </row>
    <row r="705" spans="1:2">
      <c r="A705" s="6"/>
      <c r="B705" s="21"/>
    </row>
    <row r="706" spans="1:2">
      <c r="A706" s="6"/>
      <c r="B706" s="21"/>
    </row>
    <row r="707" spans="1:2">
      <c r="A707" s="6"/>
      <c r="B707" s="21"/>
    </row>
    <row r="708" spans="1:2">
      <c r="A708" s="6"/>
      <c r="B708" s="21"/>
    </row>
    <row r="709" spans="1:2">
      <c r="A709" s="6"/>
      <c r="B709" s="21"/>
    </row>
    <row r="710" spans="1:2">
      <c r="A710" s="6"/>
      <c r="B710" s="21"/>
    </row>
    <row r="711" spans="1:2">
      <c r="A711" s="6"/>
      <c r="B711" s="21"/>
    </row>
    <row r="712" spans="1:2">
      <c r="A712" s="6"/>
      <c r="B712" s="21"/>
    </row>
    <row r="713" spans="1:2">
      <c r="A713" s="6"/>
      <c r="B713" s="21"/>
    </row>
    <row r="714" spans="1:2">
      <c r="A714" s="6"/>
      <c r="B714" s="21"/>
    </row>
    <row r="715" spans="1:2">
      <c r="A715" s="6"/>
      <c r="B715" s="21"/>
    </row>
    <row r="716" spans="1:2">
      <c r="A716" s="6"/>
      <c r="B716" s="21"/>
    </row>
    <row r="717" spans="1:2">
      <c r="A717" s="6"/>
      <c r="B717" s="21"/>
    </row>
    <row r="718" spans="1:2">
      <c r="A718" s="6"/>
      <c r="B718" s="21"/>
    </row>
    <row r="719" spans="1:2">
      <c r="A719" s="6"/>
      <c r="B719" s="21"/>
    </row>
    <row r="720" spans="1:2">
      <c r="A720" s="6"/>
      <c r="B720" s="21"/>
    </row>
    <row r="721" spans="1:2">
      <c r="A721" s="6"/>
      <c r="B721" s="21"/>
    </row>
    <row r="722" spans="1:2">
      <c r="A722" s="6"/>
      <c r="B722" s="21"/>
    </row>
    <row r="723" spans="1:2">
      <c r="A723" s="6"/>
      <c r="B723" s="21"/>
    </row>
    <row r="724" spans="1:2">
      <c r="A724" s="6"/>
      <c r="B724" s="21"/>
    </row>
    <row r="725" spans="1:2">
      <c r="A725" s="6"/>
      <c r="B725" s="21"/>
    </row>
    <row r="726" spans="1:2">
      <c r="A726" s="6"/>
      <c r="B726" s="21"/>
    </row>
    <row r="727" spans="1:2">
      <c r="A727" s="6"/>
      <c r="B727" s="21"/>
    </row>
    <row r="728" spans="1:2">
      <c r="A728" s="6"/>
      <c r="B728" s="21"/>
    </row>
    <row r="729" spans="1:2">
      <c r="A729" s="6"/>
      <c r="B729" s="21"/>
    </row>
    <row r="730" spans="1:2">
      <c r="A730" s="6"/>
      <c r="B730" s="21"/>
    </row>
    <row r="731" spans="1:2">
      <c r="A731" s="6"/>
      <c r="B731" s="21"/>
    </row>
    <row r="732" spans="1:2">
      <c r="A732" s="6"/>
      <c r="B732" s="21"/>
    </row>
    <row r="733" spans="1:2">
      <c r="A733" s="6"/>
      <c r="B733" s="21"/>
    </row>
    <row r="734" spans="1:2">
      <c r="A734" s="6"/>
      <c r="B734" s="21"/>
    </row>
    <row r="735" spans="1:2">
      <c r="A735" s="6"/>
      <c r="B735" s="21"/>
    </row>
    <row r="736" spans="1:2">
      <c r="A736" s="6"/>
      <c r="B736" s="21"/>
    </row>
    <row r="737" spans="1:2">
      <c r="A737" s="6"/>
      <c r="B737" s="21"/>
    </row>
    <row r="738" spans="1:2">
      <c r="A738" s="6"/>
      <c r="B738" s="21"/>
    </row>
    <row r="739" spans="1:2">
      <c r="A739" s="6"/>
      <c r="B739" s="21"/>
    </row>
    <row r="740" spans="1:2">
      <c r="A740" s="6"/>
      <c r="B740" s="21"/>
    </row>
    <row r="741" spans="1:2">
      <c r="A741" s="6"/>
      <c r="B741" s="21"/>
    </row>
    <row r="742" spans="1:2">
      <c r="A742" s="6"/>
      <c r="B742" s="21"/>
    </row>
    <row r="743" spans="1:2">
      <c r="A743" s="6"/>
      <c r="B743" s="21"/>
    </row>
    <row r="744" spans="1:2">
      <c r="A744" s="6"/>
      <c r="B744" s="21"/>
    </row>
    <row r="745" spans="1:2">
      <c r="A745" s="6"/>
      <c r="B745" s="21"/>
    </row>
    <row r="746" spans="1:2">
      <c r="A746" s="6"/>
      <c r="B746" s="21"/>
    </row>
    <row r="747" spans="1:2">
      <c r="A747" s="6"/>
      <c r="B747" s="21"/>
    </row>
    <row r="748" spans="1:2">
      <c r="A748" s="6"/>
      <c r="B748" s="21"/>
    </row>
    <row r="749" spans="1:2">
      <c r="A749" s="6"/>
      <c r="B749" s="21"/>
    </row>
    <row r="750" spans="1:2">
      <c r="A750" s="6"/>
      <c r="B750" s="21"/>
    </row>
    <row r="751" spans="1:2">
      <c r="A751" s="6"/>
      <c r="B751" s="21"/>
    </row>
    <row r="752" spans="1:2">
      <c r="A752" s="6"/>
      <c r="B752" s="21"/>
    </row>
    <row r="753" spans="1:2">
      <c r="A753" s="6"/>
      <c r="B753" s="21"/>
    </row>
    <row r="754" spans="1:2">
      <c r="A754" s="6"/>
      <c r="B754" s="21"/>
    </row>
    <row r="755" spans="1:2">
      <c r="A755" s="6"/>
      <c r="B755" s="21"/>
    </row>
    <row r="756" spans="1:2">
      <c r="A756" s="6"/>
      <c r="B756" s="21"/>
    </row>
    <row r="757" spans="1:2">
      <c r="A757" s="6"/>
      <c r="B757" s="21"/>
    </row>
    <row r="758" spans="1:2">
      <c r="A758" s="6"/>
      <c r="B758" s="21"/>
    </row>
    <row r="759" spans="1:2">
      <c r="A759" s="6"/>
      <c r="B759" s="21"/>
    </row>
    <row r="760" spans="1:2">
      <c r="A760" s="6"/>
      <c r="B760" s="21"/>
    </row>
    <row r="761" spans="1:2">
      <c r="A761" s="6"/>
      <c r="B761" s="21"/>
    </row>
    <row r="762" spans="1:2">
      <c r="A762" s="6"/>
      <c r="B762" s="21"/>
    </row>
    <row r="763" spans="1:2">
      <c r="A763" s="6"/>
      <c r="B763" s="21"/>
    </row>
    <row r="764" spans="1:2">
      <c r="A764" s="6"/>
      <c r="B764" s="21"/>
    </row>
    <row r="765" spans="1:2">
      <c r="A765" s="6"/>
      <c r="B765" s="21"/>
    </row>
    <row r="766" spans="1:2">
      <c r="A766" s="6"/>
      <c r="B766" s="21"/>
    </row>
    <row r="767" spans="1:2">
      <c r="A767" s="6"/>
      <c r="B767" s="21"/>
    </row>
    <row r="768" spans="1:2">
      <c r="A768" s="6"/>
      <c r="B768" s="21"/>
    </row>
    <row r="769" spans="1:2">
      <c r="A769" s="6"/>
      <c r="B769" s="21"/>
    </row>
    <row r="770" spans="1:2">
      <c r="A770" s="6"/>
      <c r="B770" s="21"/>
    </row>
    <row r="771" spans="1:2">
      <c r="A771" s="6"/>
      <c r="B771" s="21"/>
    </row>
    <row r="772" spans="1:2">
      <c r="A772" s="6"/>
      <c r="B772" s="21"/>
    </row>
    <row r="773" spans="1:2">
      <c r="A773" s="6"/>
      <c r="B773" s="21"/>
    </row>
    <row r="774" spans="1:2">
      <c r="A774" s="6"/>
      <c r="B774" s="21"/>
    </row>
    <row r="775" spans="1:2">
      <c r="A775" s="6"/>
      <c r="B775" s="21"/>
    </row>
    <row r="776" spans="1:2">
      <c r="A776" s="6"/>
      <c r="B776" s="21"/>
    </row>
    <row r="777" spans="1:2">
      <c r="A777" s="6"/>
      <c r="B777" s="21"/>
    </row>
    <row r="778" spans="1:2">
      <c r="A778" s="6"/>
      <c r="B778" s="21"/>
    </row>
    <row r="779" spans="1:2">
      <c r="A779" s="6"/>
      <c r="B779" s="21"/>
    </row>
    <row r="780" spans="1:2">
      <c r="A780" s="6"/>
      <c r="B780" s="21"/>
    </row>
    <row r="781" spans="1:2">
      <c r="A781" s="6"/>
      <c r="B781" s="21"/>
    </row>
    <row r="782" spans="1:2">
      <c r="A782" s="6"/>
      <c r="B782" s="21"/>
    </row>
    <row r="783" spans="1:2">
      <c r="A783" s="6"/>
      <c r="B783" s="21"/>
    </row>
    <row r="784" spans="1:2">
      <c r="A784" s="6"/>
      <c r="B784" s="21"/>
    </row>
    <row r="785" spans="1:2">
      <c r="A785" s="6"/>
      <c r="B785" s="21"/>
    </row>
    <row r="786" spans="1:2">
      <c r="A786" s="6"/>
      <c r="B786" s="21"/>
    </row>
    <row r="787" spans="1:2">
      <c r="A787" s="6"/>
      <c r="B787" s="21"/>
    </row>
    <row r="788" spans="1:2">
      <c r="A788" s="6"/>
      <c r="B788" s="21"/>
    </row>
    <row r="789" spans="1:2">
      <c r="A789" s="6"/>
      <c r="B789" s="21"/>
    </row>
    <row r="790" spans="1:2">
      <c r="A790" s="6"/>
      <c r="B790" s="21"/>
    </row>
    <row r="791" spans="1:2">
      <c r="A791" s="6"/>
      <c r="B791" s="21"/>
    </row>
    <row r="792" spans="1:2">
      <c r="A792" s="6"/>
      <c r="B792" s="21"/>
    </row>
    <row r="793" spans="1:2">
      <c r="A793" s="6"/>
      <c r="B793" s="21"/>
    </row>
    <row r="794" spans="1:2">
      <c r="A794" s="6"/>
      <c r="B794" s="21"/>
    </row>
    <row r="795" spans="1:2">
      <c r="A795" s="6"/>
      <c r="B795" s="21"/>
    </row>
    <row r="796" spans="1:2">
      <c r="A796" s="6"/>
      <c r="B796" s="21"/>
    </row>
    <row r="797" spans="1:2">
      <c r="A797" s="6"/>
      <c r="B797" s="21"/>
    </row>
    <row r="798" spans="1:2">
      <c r="A798" s="6"/>
      <c r="B798" s="21"/>
    </row>
    <row r="799" spans="1:2">
      <c r="A799" s="6"/>
      <c r="B799" s="21"/>
    </row>
    <row r="800" spans="1:2">
      <c r="A800" s="6"/>
      <c r="B800" s="21"/>
    </row>
    <row r="801" spans="1:2">
      <c r="A801" s="6"/>
      <c r="B801" s="21"/>
    </row>
    <row r="802" spans="1:2">
      <c r="A802" s="6"/>
      <c r="B802" s="21"/>
    </row>
    <row r="803" spans="1:2">
      <c r="A803" s="6"/>
      <c r="B803" s="21"/>
    </row>
    <row r="804" spans="1:2">
      <c r="A804" s="6"/>
      <c r="B804" s="21"/>
    </row>
    <row r="805" spans="1:2">
      <c r="A805" s="6"/>
      <c r="B805" s="21"/>
    </row>
    <row r="806" spans="1:2">
      <c r="A806" s="6"/>
      <c r="B806" s="21"/>
    </row>
    <row r="807" spans="1:2">
      <c r="A807" s="6"/>
      <c r="B807" s="21"/>
    </row>
    <row r="808" spans="1:2">
      <c r="A808" s="6"/>
      <c r="B808" s="21"/>
    </row>
    <row r="809" spans="1:2">
      <c r="A809" s="6"/>
      <c r="B809" s="21"/>
    </row>
    <row r="810" spans="1:2">
      <c r="A810" s="6"/>
      <c r="B810" s="21"/>
    </row>
    <row r="811" spans="1:2">
      <c r="A811" s="6"/>
      <c r="B811" s="21"/>
    </row>
    <row r="812" spans="1:2">
      <c r="A812" s="6"/>
      <c r="B812" s="21"/>
    </row>
    <row r="813" spans="1:2">
      <c r="A813" s="6"/>
      <c r="B813" s="21"/>
    </row>
    <row r="814" spans="1:2">
      <c r="A814" s="6"/>
      <c r="B814" s="21"/>
    </row>
    <row r="815" spans="1:2">
      <c r="A815" s="6"/>
      <c r="B815" s="21"/>
    </row>
    <row r="816" spans="1:2">
      <c r="A816" s="6"/>
      <c r="B816" s="21"/>
    </row>
    <row r="817" spans="1:2">
      <c r="A817" s="6"/>
      <c r="B817" s="21"/>
    </row>
    <row r="818" spans="1:2">
      <c r="A818" s="6"/>
      <c r="B818" s="21"/>
    </row>
    <row r="819" spans="1:2">
      <c r="A819" s="6"/>
      <c r="B819" s="21"/>
    </row>
    <row r="820" spans="1:2">
      <c r="A820" s="6"/>
      <c r="B820" s="21"/>
    </row>
    <row r="821" spans="1:2">
      <c r="A821" s="6"/>
      <c r="B821" s="21"/>
    </row>
    <row r="822" spans="1:2">
      <c r="A822" s="6"/>
      <c r="B822" s="21"/>
    </row>
    <row r="823" spans="1:2">
      <c r="A823" s="6"/>
      <c r="B823" s="21"/>
    </row>
    <row r="824" spans="1:2">
      <c r="A824" s="6"/>
      <c r="B824" s="21"/>
    </row>
    <row r="825" spans="1:2">
      <c r="A825" s="6"/>
      <c r="B825" s="21"/>
    </row>
    <row r="826" spans="1:2">
      <c r="A826" s="6"/>
      <c r="B826" s="21"/>
    </row>
    <row r="827" spans="1:2">
      <c r="A827" s="6"/>
      <c r="B827" s="21"/>
    </row>
    <row r="828" spans="1:2">
      <c r="A828" s="6"/>
      <c r="B828" s="21"/>
    </row>
    <row r="829" spans="1:2">
      <c r="A829" s="6"/>
      <c r="B829" s="21"/>
    </row>
    <row r="830" spans="1:2">
      <c r="A830" s="6"/>
      <c r="B830" s="21"/>
    </row>
    <row r="831" spans="1:2">
      <c r="A831" s="6"/>
      <c r="B831" s="21"/>
    </row>
    <row r="832" spans="1:2">
      <c r="A832" s="6"/>
      <c r="B832" s="21"/>
    </row>
    <row r="833" spans="1:2">
      <c r="A833" s="6"/>
      <c r="B833" s="21"/>
    </row>
    <row r="834" spans="1:2">
      <c r="A834" s="6"/>
      <c r="B834" s="21"/>
    </row>
    <row r="835" spans="1:2">
      <c r="A835" s="6"/>
      <c r="B835" s="21"/>
    </row>
    <row r="836" spans="1:2">
      <c r="A836" s="6"/>
      <c r="B836" s="21"/>
    </row>
    <row r="837" spans="1:2">
      <c r="A837" s="6"/>
      <c r="B837" s="21"/>
    </row>
    <row r="838" spans="1:2">
      <c r="A838" s="6"/>
      <c r="B838" s="21"/>
    </row>
    <row r="839" spans="1:2">
      <c r="A839" s="6"/>
      <c r="B839" s="21"/>
    </row>
    <row r="840" spans="1:2">
      <c r="A840" s="6"/>
      <c r="B840" s="21"/>
    </row>
    <row r="841" spans="1:2">
      <c r="A841" s="6"/>
      <c r="B841" s="21"/>
    </row>
    <row r="842" spans="1:2">
      <c r="A842" s="6"/>
      <c r="B842" s="21"/>
    </row>
    <row r="843" spans="1:2">
      <c r="A843" s="6"/>
      <c r="B843" s="21"/>
    </row>
    <row r="844" spans="1:2">
      <c r="A844" s="6"/>
      <c r="B844" s="21"/>
    </row>
    <row r="845" spans="1:2">
      <c r="A845" s="6"/>
      <c r="B845" s="21"/>
    </row>
    <row r="846" spans="1:2">
      <c r="A846" s="6"/>
      <c r="B846" s="21"/>
    </row>
    <row r="847" spans="1:2">
      <c r="A847" s="6"/>
      <c r="B847" s="21"/>
    </row>
    <row r="848" spans="1:2">
      <c r="A848" s="6"/>
      <c r="B848" s="21"/>
    </row>
    <row r="849" spans="1:2">
      <c r="A849" s="6"/>
      <c r="B849" s="21"/>
    </row>
    <row r="850" spans="1:2">
      <c r="A850" s="6"/>
      <c r="B850" s="21"/>
    </row>
    <row r="851" spans="1:2">
      <c r="A851" s="6"/>
      <c r="B851" s="21"/>
    </row>
    <row r="852" spans="1:2">
      <c r="A852" s="6"/>
      <c r="B852" s="21"/>
    </row>
    <row r="853" spans="1:2">
      <c r="A853" s="6"/>
      <c r="B853" s="21"/>
    </row>
    <row r="854" spans="1:2">
      <c r="A854" s="6"/>
      <c r="B854" s="21"/>
    </row>
    <row r="855" spans="1:2">
      <c r="A855" s="6"/>
      <c r="B855" s="21"/>
    </row>
    <row r="856" spans="1:2">
      <c r="A856" s="6"/>
      <c r="B856" s="21"/>
    </row>
    <row r="857" spans="1:2">
      <c r="A857" s="6"/>
      <c r="B857" s="21"/>
    </row>
    <row r="858" spans="1:2">
      <c r="A858" s="6"/>
      <c r="B858" s="21"/>
    </row>
    <row r="859" spans="1:2">
      <c r="A859" s="6"/>
      <c r="B859" s="21"/>
    </row>
    <row r="860" spans="1:2">
      <c r="A860" s="6"/>
      <c r="B860" s="21"/>
    </row>
    <row r="861" spans="1:2">
      <c r="A861" s="6"/>
      <c r="B861" s="21"/>
    </row>
    <row r="862" spans="1:2">
      <c r="A862" s="6"/>
      <c r="B862" s="21"/>
    </row>
    <row r="863" spans="1:2">
      <c r="A863" s="6"/>
      <c r="B863" s="21"/>
    </row>
    <row r="864" spans="1:2">
      <c r="A864" s="6"/>
      <c r="B864" s="21"/>
    </row>
    <row r="865" spans="1:2">
      <c r="A865" s="6"/>
      <c r="B865" s="21"/>
    </row>
    <row r="866" spans="1:2">
      <c r="A866" s="6"/>
      <c r="B866" s="21"/>
    </row>
    <row r="867" spans="1:2">
      <c r="A867" s="6"/>
      <c r="B867" s="21"/>
    </row>
    <row r="868" spans="1:2">
      <c r="A868" s="6"/>
      <c r="B868" s="21"/>
    </row>
    <row r="869" spans="1:2">
      <c r="A869" s="6"/>
      <c r="B869" s="21"/>
    </row>
    <row r="870" spans="1:2">
      <c r="A870" s="6"/>
      <c r="B870" s="21"/>
    </row>
    <row r="871" spans="1:2">
      <c r="A871" s="6"/>
      <c r="B871" s="21"/>
    </row>
    <row r="872" spans="1:2">
      <c r="A872" s="6"/>
      <c r="B872" s="21"/>
    </row>
    <row r="873" spans="1:2">
      <c r="A873" s="6"/>
      <c r="B873" s="21"/>
    </row>
    <row r="874" spans="1:2">
      <c r="A874" s="6"/>
      <c r="B874" s="21"/>
    </row>
    <row r="875" spans="1:2">
      <c r="A875" s="6"/>
      <c r="B875" s="21"/>
    </row>
    <row r="876" spans="1:2">
      <c r="A876" s="6"/>
      <c r="B876" s="21"/>
    </row>
    <row r="877" spans="1:2">
      <c r="A877" s="6"/>
      <c r="B877" s="21"/>
    </row>
    <row r="878" spans="1:2">
      <c r="A878" s="6"/>
      <c r="B878" s="21"/>
    </row>
    <row r="879" spans="1:2">
      <c r="A879" s="6"/>
      <c r="B879" s="21"/>
    </row>
    <row r="880" spans="1:2">
      <c r="A880" s="6"/>
      <c r="B880" s="21"/>
    </row>
    <row r="881" spans="1:2">
      <c r="A881" s="6"/>
      <c r="B881" s="21"/>
    </row>
    <row r="882" spans="1:2">
      <c r="A882" s="6"/>
      <c r="B882" s="21"/>
    </row>
    <row r="883" spans="1:2">
      <c r="A883" s="6"/>
      <c r="B883" s="21"/>
    </row>
    <row r="884" spans="1:2">
      <c r="A884" s="6"/>
      <c r="B884" s="21"/>
    </row>
    <row r="885" spans="1:2">
      <c r="A885" s="6"/>
      <c r="B885" s="21"/>
    </row>
    <row r="886" spans="1:2">
      <c r="A886" s="6"/>
      <c r="B886" s="21"/>
    </row>
    <row r="887" spans="1:2">
      <c r="A887" s="6"/>
      <c r="B887" s="21"/>
    </row>
    <row r="888" spans="1:2">
      <c r="A888" s="6"/>
      <c r="B888" s="21"/>
    </row>
    <row r="889" spans="1:2">
      <c r="A889" s="6"/>
      <c r="B889" s="21"/>
    </row>
    <row r="890" spans="1:2">
      <c r="A890" s="6"/>
      <c r="B890" s="21"/>
    </row>
    <row r="891" spans="1:2">
      <c r="A891" s="6"/>
      <c r="B891" s="21"/>
    </row>
    <row r="892" spans="1:2">
      <c r="A892" s="6"/>
      <c r="B892" s="21"/>
    </row>
    <row r="893" spans="1:2">
      <c r="A893" s="6"/>
      <c r="B893" s="21"/>
    </row>
    <row r="894" spans="1:2">
      <c r="A894" s="6"/>
      <c r="B894" s="21"/>
    </row>
    <row r="895" spans="1:2">
      <c r="A895" s="6"/>
      <c r="B895" s="21"/>
    </row>
    <row r="896" spans="1:2">
      <c r="A896" s="6"/>
      <c r="B896" s="21"/>
    </row>
    <row r="897" spans="1:2">
      <c r="A897" s="6"/>
      <c r="B897" s="21"/>
    </row>
    <row r="898" spans="1:2">
      <c r="A898" s="6"/>
      <c r="B898" s="21"/>
    </row>
    <row r="899" spans="1:2">
      <c r="A899" s="6"/>
      <c r="B899" s="21"/>
    </row>
    <row r="900" spans="1:2">
      <c r="A900" s="6"/>
      <c r="B900" s="21"/>
    </row>
    <row r="901" spans="1:2">
      <c r="A901" s="6"/>
      <c r="B901" s="21"/>
    </row>
    <row r="902" spans="1:2">
      <c r="A902" s="6"/>
      <c r="B902" s="21"/>
    </row>
    <row r="903" spans="1:2">
      <c r="A903" s="6"/>
      <c r="B903" s="21"/>
    </row>
    <row r="904" spans="1:2">
      <c r="A904" s="6"/>
      <c r="B904" s="21"/>
    </row>
    <row r="905" spans="1:2">
      <c r="A905" s="6"/>
      <c r="B905" s="21"/>
    </row>
    <row r="906" spans="1:2">
      <c r="A906" s="6"/>
      <c r="B906" s="21"/>
    </row>
    <row r="907" spans="1:2">
      <c r="A907" s="6"/>
      <c r="B907" s="21"/>
    </row>
    <row r="908" spans="1:2">
      <c r="A908" s="6"/>
      <c r="B908" s="21"/>
    </row>
    <row r="909" spans="1:2">
      <c r="A909" s="6"/>
      <c r="B909" s="21"/>
    </row>
    <row r="910" spans="1:2">
      <c r="A910" s="6"/>
      <c r="B910" s="21"/>
    </row>
    <row r="911" spans="1:2">
      <c r="A911" s="6"/>
      <c r="B911" s="21"/>
    </row>
    <row r="912" spans="1:2">
      <c r="A912" s="6"/>
      <c r="B912" s="21"/>
    </row>
    <row r="913" spans="1:2">
      <c r="A913" s="6"/>
      <c r="B913" s="21"/>
    </row>
    <row r="914" spans="1:2">
      <c r="A914" s="6"/>
      <c r="B914" s="21"/>
    </row>
    <row r="915" spans="1:2">
      <c r="A915" s="6"/>
      <c r="B915" s="21"/>
    </row>
    <row r="916" spans="1:2">
      <c r="A916" s="6"/>
      <c r="B916" s="21"/>
    </row>
    <row r="917" spans="1:2">
      <c r="A917" s="6"/>
      <c r="B917" s="21"/>
    </row>
    <row r="918" spans="1:2">
      <c r="A918" s="6"/>
      <c r="B918" s="21"/>
    </row>
    <row r="919" spans="1:2">
      <c r="A919" s="6"/>
      <c r="B919" s="21"/>
    </row>
    <row r="920" spans="1:2">
      <c r="A920" s="6"/>
      <c r="B920" s="21"/>
    </row>
    <row r="921" spans="1:2">
      <c r="A921" s="6"/>
      <c r="B921" s="21"/>
    </row>
    <row r="922" spans="1:2">
      <c r="A922" s="6"/>
      <c r="B922" s="21"/>
    </row>
    <row r="923" spans="1:2">
      <c r="A923" s="6"/>
      <c r="B923" s="21"/>
    </row>
    <row r="924" spans="1:2">
      <c r="A924" s="6"/>
      <c r="B924" s="21"/>
    </row>
    <row r="925" spans="1:2">
      <c r="A925" s="6"/>
      <c r="B925" s="21"/>
    </row>
    <row r="926" spans="1:2">
      <c r="A926" s="6"/>
      <c r="B926" s="21"/>
    </row>
    <row r="927" spans="1:2">
      <c r="A927" s="6"/>
      <c r="B927" s="21"/>
    </row>
    <row r="928" spans="1:2">
      <c r="A928" s="6"/>
      <c r="B928" s="21"/>
    </row>
    <row r="929" spans="1:2">
      <c r="A929" s="6"/>
      <c r="B929" s="21"/>
    </row>
    <row r="930" spans="1:2">
      <c r="A930" s="6"/>
      <c r="B930" s="21"/>
    </row>
    <row r="931" spans="1:2">
      <c r="A931" s="6"/>
      <c r="B931" s="21"/>
    </row>
    <row r="932" spans="1:2">
      <c r="A932" s="6"/>
      <c r="B932" s="21"/>
    </row>
    <row r="933" spans="1:2">
      <c r="A933" s="6"/>
      <c r="B933" s="21"/>
    </row>
    <row r="934" spans="1:2">
      <c r="A934" s="6"/>
      <c r="B934" s="21"/>
    </row>
    <row r="935" spans="1:2">
      <c r="A935" s="6"/>
      <c r="B935" s="21"/>
    </row>
    <row r="936" spans="1:2">
      <c r="A936" s="6"/>
      <c r="B936" s="21"/>
    </row>
    <row r="937" spans="1:2">
      <c r="A937" s="6"/>
      <c r="B937" s="21"/>
    </row>
    <row r="938" spans="1:2">
      <c r="A938" s="6"/>
      <c r="B938" s="21"/>
    </row>
    <row r="939" spans="1:2">
      <c r="A939" s="6"/>
      <c r="B939" s="21"/>
    </row>
    <row r="940" spans="1:2">
      <c r="A940" s="6"/>
      <c r="B940" s="21"/>
    </row>
    <row r="941" spans="1:2">
      <c r="A941" s="6"/>
      <c r="B941" s="21"/>
    </row>
    <row r="942" spans="1:2">
      <c r="A942" s="6"/>
      <c r="B942" s="21"/>
    </row>
    <row r="943" spans="1:2">
      <c r="A943" s="6"/>
      <c r="B943" s="21"/>
    </row>
    <row r="944" spans="1:2">
      <c r="A944" s="6"/>
      <c r="B944" s="21"/>
    </row>
    <row r="945" spans="1:2">
      <c r="A945" s="6"/>
      <c r="B945" s="21"/>
    </row>
    <row r="946" spans="1:2">
      <c r="A946" s="6"/>
      <c r="B946" s="21"/>
    </row>
    <row r="947" spans="1:2">
      <c r="A947" s="6"/>
      <c r="B947" s="21"/>
    </row>
    <row r="948" spans="1:2">
      <c r="A948" s="6"/>
      <c r="B948" s="21"/>
    </row>
    <row r="949" spans="1:2">
      <c r="A949" s="6"/>
      <c r="B949" s="21"/>
    </row>
    <row r="950" spans="1:2">
      <c r="A950" s="6"/>
      <c r="B950" s="21"/>
    </row>
    <row r="951" spans="1:2">
      <c r="A951" s="6"/>
      <c r="B951" s="21"/>
    </row>
    <row r="952" spans="1:2">
      <c r="A952" s="6"/>
      <c r="B952" s="21"/>
    </row>
    <row r="953" spans="1:2">
      <c r="A953" s="6"/>
      <c r="B953" s="21"/>
    </row>
    <row r="954" spans="1:2">
      <c r="A954" s="6"/>
      <c r="B954" s="21"/>
    </row>
    <row r="955" spans="1:2">
      <c r="A955" s="6"/>
      <c r="B955" s="21"/>
    </row>
    <row r="956" spans="1:2">
      <c r="A956" s="6"/>
      <c r="B956" s="21"/>
    </row>
    <row r="957" spans="1:2">
      <c r="A957" s="6"/>
      <c r="B957" s="21"/>
    </row>
    <row r="958" spans="1:2">
      <c r="A958" s="6"/>
      <c r="B958" s="21"/>
    </row>
    <row r="959" spans="1:2">
      <c r="A959" s="6"/>
      <c r="B959" s="21"/>
    </row>
    <row r="960" spans="1:2">
      <c r="A960" s="6"/>
      <c r="B960" s="21"/>
    </row>
    <row r="961" spans="1:2">
      <c r="A961" s="6"/>
      <c r="B961" s="21"/>
    </row>
    <row r="962" spans="1:2">
      <c r="A962" s="6"/>
      <c r="B962" s="21"/>
    </row>
    <row r="963" spans="1:2">
      <c r="A963" s="6"/>
      <c r="B963" s="21"/>
    </row>
    <row r="964" spans="1:2">
      <c r="A964" s="6"/>
      <c r="B964" s="21"/>
    </row>
    <row r="965" spans="1:2">
      <c r="A965" s="6"/>
      <c r="B965" s="21"/>
    </row>
    <row r="966" spans="1:2">
      <c r="A966" s="6"/>
      <c r="B966" s="21"/>
    </row>
    <row r="967" spans="1:2">
      <c r="A967" s="6"/>
      <c r="B967" s="21"/>
    </row>
    <row r="968" spans="1:2">
      <c r="A968" s="6"/>
      <c r="B968" s="21"/>
    </row>
    <row r="969" spans="1:2">
      <c r="A969" s="6"/>
      <c r="B969" s="21"/>
    </row>
    <row r="970" spans="1:2">
      <c r="A970" s="6"/>
      <c r="B970" s="21"/>
    </row>
    <row r="971" spans="1:2">
      <c r="A971" s="6"/>
      <c r="B971" s="21"/>
    </row>
    <row r="972" spans="1:2">
      <c r="A972" s="6"/>
      <c r="B972" s="21"/>
    </row>
    <row r="973" spans="1:2">
      <c r="A973" s="6"/>
      <c r="B973" s="21"/>
    </row>
    <row r="974" spans="1:2">
      <c r="A974" s="6"/>
      <c r="B974" s="21"/>
    </row>
    <row r="975" spans="1:2">
      <c r="A975" s="6"/>
      <c r="B975" s="21"/>
    </row>
    <row r="976" spans="1:2">
      <c r="A976" s="6"/>
      <c r="B976" s="21"/>
    </row>
    <row r="977" spans="1:2">
      <c r="A977" s="6"/>
      <c r="B977" s="21"/>
    </row>
    <row r="978" spans="1:2">
      <c r="A978" s="6"/>
      <c r="B978" s="21"/>
    </row>
    <row r="979" spans="1:2">
      <c r="A979" s="6"/>
      <c r="B979" s="21"/>
    </row>
    <row r="980" spans="1:2">
      <c r="A980" s="6"/>
      <c r="B980" s="21"/>
    </row>
    <row r="981" spans="1:2">
      <c r="A981" s="6"/>
      <c r="B981" s="21"/>
    </row>
    <row r="982" spans="1:2">
      <c r="A982" s="6"/>
      <c r="B982" s="21"/>
    </row>
    <row r="983" spans="1:2">
      <c r="A983" s="6"/>
      <c r="B983" s="21"/>
    </row>
    <row r="984" spans="1:2">
      <c r="A984" s="6"/>
      <c r="B984" s="21"/>
    </row>
    <row r="985" spans="1:2">
      <c r="A985" s="6"/>
      <c r="B985" s="21"/>
    </row>
    <row r="986" spans="1:2">
      <c r="A986" s="6"/>
      <c r="B986" s="21"/>
    </row>
    <row r="987" spans="1:2">
      <c r="A987" s="6"/>
      <c r="B987" s="21"/>
    </row>
    <row r="988" spans="1:2">
      <c r="A988" s="6"/>
      <c r="B988" s="21"/>
    </row>
    <row r="989" spans="1:2">
      <c r="A989" s="6"/>
      <c r="B989" s="21"/>
    </row>
    <row r="990" spans="1:2">
      <c r="A990" s="6"/>
      <c r="B990" s="21"/>
    </row>
    <row r="991" spans="1:2">
      <c r="A991" s="6"/>
      <c r="B991" s="21"/>
    </row>
    <row r="992" spans="1:2">
      <c r="A992" s="6"/>
      <c r="B992" s="21"/>
    </row>
    <row r="993" spans="1:2">
      <c r="A993" s="6"/>
      <c r="B993" s="21"/>
    </row>
    <row r="994" spans="1:2">
      <c r="A994" s="6"/>
      <c r="B994" s="21"/>
    </row>
    <row r="995" spans="1:2">
      <c r="A995" s="6"/>
      <c r="B995" s="21"/>
    </row>
    <row r="996" spans="1:2">
      <c r="A996" s="6"/>
      <c r="B996" s="21"/>
    </row>
    <row r="997" spans="1:2">
      <c r="A997" s="6"/>
      <c r="B997" s="21"/>
    </row>
    <row r="998" spans="1:2">
      <c r="A998" s="6"/>
      <c r="B998" s="21"/>
    </row>
    <row r="999" spans="1:2">
      <c r="A999" s="6"/>
      <c r="B999" s="21"/>
    </row>
    <row r="1000" spans="1:2">
      <c r="A1000" s="6"/>
      <c r="B1000" s="21"/>
    </row>
  </sheetData>
  <mergeCells count="23">
    <mergeCell ref="I4:I5"/>
    <mergeCell ref="J4:K4"/>
    <mergeCell ref="I3:K3"/>
    <mergeCell ref="B2:K2"/>
    <mergeCell ref="B3:B5"/>
    <mergeCell ref="C3:E3"/>
    <mergeCell ref="D4:E4"/>
    <mergeCell ref="G4:H4"/>
    <mergeCell ref="F3:H3"/>
    <mergeCell ref="F4:F5"/>
    <mergeCell ref="C4:C5"/>
    <mergeCell ref="L3:N3"/>
    <mergeCell ref="L4:L5"/>
    <mergeCell ref="M4:N4"/>
    <mergeCell ref="U3:W3"/>
    <mergeCell ref="U4:U5"/>
    <mergeCell ref="V4:W4"/>
    <mergeCell ref="O3:Q3"/>
    <mergeCell ref="O4:O5"/>
    <mergeCell ref="P4:Q4"/>
    <mergeCell ref="R3:T3"/>
    <mergeCell ref="R4:R5"/>
    <mergeCell ref="S4:T4"/>
  </mergeCells>
  <printOptions horizontalCentered="1"/>
  <pageMargins left="0.196850393700787" right="0.15748031496063" top="0.196850393700787" bottom="0.196850393700787" header="0" footer="0"/>
  <pageSetup scale="3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4:U27"/>
  <sheetViews>
    <sheetView view="pageBreakPreview" zoomScale="90" zoomScaleSheetLayoutView="9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F9" sqref="F9:F20"/>
    </sheetView>
  </sheetViews>
  <sheetFormatPr defaultColWidth="9.140625" defaultRowHeight="12.75"/>
  <cols>
    <col min="1" max="1" width="1.42578125" style="22" customWidth="1"/>
    <col min="2" max="2" width="5.42578125" style="22" customWidth="1"/>
    <col min="3" max="3" width="43.5703125" style="22" customWidth="1"/>
    <col min="4" max="4" width="7.140625" style="29" customWidth="1"/>
    <col min="5" max="7" width="14.42578125" style="32" customWidth="1"/>
    <col min="8" max="8" width="14" style="29" customWidth="1"/>
    <col min="9" max="9" width="15.42578125" style="22" bestFit="1" customWidth="1"/>
    <col min="10" max="10" width="8.42578125" style="32" customWidth="1"/>
    <col min="11" max="14" width="17.42578125" style="32" customWidth="1"/>
    <col min="15" max="15" width="15.42578125" style="22" customWidth="1"/>
    <col min="16" max="16" width="9.42578125" style="32" customWidth="1"/>
    <col min="17" max="21" width="20.85546875" style="32" customWidth="1"/>
    <col min="22" max="16384" width="9.140625" style="22"/>
  </cols>
  <sheetData>
    <row r="4" spans="2:21" ht="37.5" customHeight="1">
      <c r="B4" s="33"/>
      <c r="C4" s="117" t="s">
        <v>51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8"/>
    </row>
    <row r="5" spans="2:21" ht="30" customHeight="1">
      <c r="B5" s="34"/>
      <c r="C5" s="23" t="s">
        <v>38</v>
      </c>
      <c r="D5" s="109" t="s">
        <v>50</v>
      </c>
      <c r="E5" s="109"/>
      <c r="F5" s="109"/>
      <c r="G5" s="109"/>
      <c r="H5" s="109"/>
      <c r="I5" s="109"/>
      <c r="J5" s="112" t="s">
        <v>36</v>
      </c>
      <c r="K5" s="113"/>
      <c r="L5" s="113"/>
      <c r="M5" s="113"/>
      <c r="N5" s="113"/>
      <c r="O5" s="114"/>
      <c r="P5" s="109" t="s">
        <v>1</v>
      </c>
      <c r="Q5" s="109"/>
      <c r="R5" s="109"/>
      <c r="S5" s="109"/>
      <c r="T5" s="109"/>
      <c r="U5" s="109"/>
    </row>
    <row r="6" spans="2:21" ht="110.25" customHeight="1">
      <c r="B6" s="115" t="s">
        <v>39</v>
      </c>
      <c r="C6" s="116" t="s">
        <v>40</v>
      </c>
      <c r="D6" s="119" t="s">
        <v>41</v>
      </c>
      <c r="E6" s="108" t="s">
        <v>42</v>
      </c>
      <c r="F6" s="108" t="s">
        <v>43</v>
      </c>
      <c r="G6" s="108" t="s">
        <v>44</v>
      </c>
      <c r="H6" s="121" t="s">
        <v>45</v>
      </c>
      <c r="I6" s="122" t="s">
        <v>46</v>
      </c>
      <c r="J6" s="119" t="s">
        <v>41</v>
      </c>
      <c r="K6" s="120" t="s">
        <v>42</v>
      </c>
      <c r="L6" s="108" t="s">
        <v>43</v>
      </c>
      <c r="M6" s="108" t="s">
        <v>44</v>
      </c>
      <c r="N6" s="108" t="s">
        <v>45</v>
      </c>
      <c r="O6" s="116" t="s">
        <v>46</v>
      </c>
      <c r="P6" s="123" t="s">
        <v>41</v>
      </c>
      <c r="Q6" s="106" t="s">
        <v>42</v>
      </c>
      <c r="R6" s="108" t="s">
        <v>43</v>
      </c>
      <c r="S6" s="108" t="s">
        <v>44</v>
      </c>
      <c r="T6" s="116" t="s">
        <v>45</v>
      </c>
      <c r="U6" s="116" t="s">
        <v>46</v>
      </c>
    </row>
    <row r="7" spans="2:21" ht="15.75" customHeight="1">
      <c r="B7" s="115"/>
      <c r="C7" s="116"/>
      <c r="D7" s="119"/>
      <c r="E7" s="108"/>
      <c r="F7" s="108" t="s">
        <v>47</v>
      </c>
      <c r="G7" s="108"/>
      <c r="H7" s="121"/>
      <c r="I7" s="122"/>
      <c r="J7" s="119"/>
      <c r="K7" s="120"/>
      <c r="L7" s="108" t="s">
        <v>47</v>
      </c>
      <c r="M7" s="108"/>
      <c r="N7" s="108"/>
      <c r="O7" s="116"/>
      <c r="P7" s="124"/>
      <c r="Q7" s="107"/>
      <c r="R7" s="108" t="s">
        <v>47</v>
      </c>
      <c r="S7" s="108"/>
      <c r="T7" s="116"/>
      <c r="U7" s="116"/>
    </row>
    <row r="8" spans="2:21" ht="25.5" customHeight="1">
      <c r="B8" s="24"/>
      <c r="C8" s="25" t="s">
        <v>48</v>
      </c>
      <c r="D8" s="38">
        <f>SUM(D9:D20)</f>
        <v>301</v>
      </c>
      <c r="E8" s="36">
        <f t="shared" ref="E8:H8" si="0">SUM(E9:E20)</f>
        <v>18.95</v>
      </c>
      <c r="F8" s="36">
        <f t="shared" si="0"/>
        <v>18950</v>
      </c>
      <c r="G8" s="36">
        <f t="shared" si="0"/>
        <v>296550</v>
      </c>
      <c r="H8" s="36">
        <f t="shared" si="0"/>
        <v>3524400</v>
      </c>
      <c r="I8" s="27">
        <f>H8+35600</f>
        <v>3560000</v>
      </c>
      <c r="J8" s="38">
        <f>SUM(J9:J20)</f>
        <v>301</v>
      </c>
      <c r="K8" s="36">
        <f t="shared" ref="K8" si="1">SUM(K9:K20)</f>
        <v>18.95</v>
      </c>
      <c r="L8" s="36">
        <f t="shared" ref="L8" si="2">SUM(L9:L20)</f>
        <v>18950</v>
      </c>
      <c r="M8" s="36">
        <f t="shared" ref="M8" si="3">SUM(M9:M20)</f>
        <v>296550</v>
      </c>
      <c r="N8" s="36">
        <f t="shared" ref="N8" si="4">SUM(N9:N20)</f>
        <v>3524400</v>
      </c>
      <c r="O8" s="27">
        <f>N8+35600</f>
        <v>3560000</v>
      </c>
      <c r="P8" s="26">
        <f>D8-J8</f>
        <v>0</v>
      </c>
      <c r="Q8" s="26">
        <f t="shared" ref="Q8:U8" si="5">E8-K8</f>
        <v>0</v>
      </c>
      <c r="R8" s="26">
        <f t="shared" si="5"/>
        <v>0</v>
      </c>
      <c r="S8" s="26">
        <f t="shared" si="5"/>
        <v>0</v>
      </c>
      <c r="T8" s="26">
        <f t="shared" si="5"/>
        <v>0</v>
      </c>
      <c r="U8" s="26">
        <f t="shared" si="5"/>
        <v>0</v>
      </c>
    </row>
    <row r="9" spans="2:21" ht="15.75">
      <c r="B9" s="28">
        <v>1</v>
      </c>
      <c r="C9" s="35" t="s">
        <v>54</v>
      </c>
      <c r="D9" s="38">
        <v>1</v>
      </c>
      <c r="E9" s="36">
        <v>2.6</v>
      </c>
      <c r="F9" s="37">
        <f t="shared" ref="F9:F20" si="6">E9*1000</f>
        <v>2600</v>
      </c>
      <c r="G9" s="37">
        <f>D9*F9</f>
        <v>2600</v>
      </c>
      <c r="H9" s="37">
        <v>31200</v>
      </c>
      <c r="I9" s="110"/>
      <c r="J9" s="38">
        <v>1</v>
      </c>
      <c r="K9" s="36">
        <v>2.6</v>
      </c>
      <c r="L9" s="37">
        <f t="shared" ref="L9:L20" si="7">K9*1000</f>
        <v>2600</v>
      </c>
      <c r="M9" s="37">
        <f>J9*L9</f>
        <v>2600</v>
      </c>
      <c r="N9" s="37">
        <v>31200</v>
      </c>
      <c r="O9" s="110"/>
      <c r="P9" s="26">
        <f>D9-J9</f>
        <v>0</v>
      </c>
      <c r="Q9" s="26">
        <f t="shared" ref="Q9:U9" si="8">E9-K9</f>
        <v>0</v>
      </c>
      <c r="R9" s="26">
        <f t="shared" si="8"/>
        <v>0</v>
      </c>
      <c r="S9" s="26">
        <f t="shared" si="8"/>
        <v>0</v>
      </c>
      <c r="T9" s="26">
        <f t="shared" si="8"/>
        <v>0</v>
      </c>
      <c r="U9" s="26">
        <f t="shared" si="8"/>
        <v>0</v>
      </c>
    </row>
    <row r="10" spans="2:21" ht="15.75">
      <c r="B10" s="28">
        <v>2</v>
      </c>
      <c r="C10" s="35" t="s">
        <v>55</v>
      </c>
      <c r="D10" s="38">
        <v>4</v>
      </c>
      <c r="E10" s="36">
        <v>2.4</v>
      </c>
      <c r="F10" s="37">
        <f t="shared" si="6"/>
        <v>2400</v>
      </c>
      <c r="G10" s="37">
        <f t="shared" ref="G10:G20" si="9">D10*F10</f>
        <v>9600</v>
      </c>
      <c r="H10" s="37">
        <v>115200</v>
      </c>
      <c r="I10" s="111"/>
      <c r="J10" s="38">
        <v>4</v>
      </c>
      <c r="K10" s="36">
        <v>2.4</v>
      </c>
      <c r="L10" s="37">
        <f t="shared" si="7"/>
        <v>2400</v>
      </c>
      <c r="M10" s="37">
        <f t="shared" ref="M10:M20" si="10">J10*L10</f>
        <v>9600</v>
      </c>
      <c r="N10" s="37">
        <v>115200</v>
      </c>
      <c r="O10" s="111"/>
      <c r="P10" s="26">
        <f t="shared" ref="P10:P20" si="11">D10-J10</f>
        <v>0</v>
      </c>
      <c r="Q10" s="26">
        <f t="shared" ref="Q10:Q20" si="12">E10-K10</f>
        <v>0</v>
      </c>
      <c r="R10" s="26">
        <f t="shared" ref="R10:R20" si="13">F10-L10</f>
        <v>0</v>
      </c>
      <c r="S10" s="26">
        <f t="shared" ref="S10:S20" si="14">G10-M10</f>
        <v>0</v>
      </c>
      <c r="T10" s="26">
        <f t="shared" ref="T10:T20" si="15">H10-N10</f>
        <v>0</v>
      </c>
      <c r="U10" s="26">
        <f t="shared" ref="U10:U20" si="16">I10-O10</f>
        <v>0</v>
      </c>
    </row>
    <row r="11" spans="2:21" ht="15.75">
      <c r="B11" s="28">
        <v>3</v>
      </c>
      <c r="C11" s="35" t="s">
        <v>56</v>
      </c>
      <c r="D11" s="38">
        <v>1</v>
      </c>
      <c r="E11" s="36">
        <v>2.2000000000000002</v>
      </c>
      <c r="F11" s="37">
        <f t="shared" si="6"/>
        <v>2200</v>
      </c>
      <c r="G11" s="37">
        <f t="shared" si="9"/>
        <v>2200</v>
      </c>
      <c r="H11" s="37">
        <v>26400</v>
      </c>
      <c r="I11" s="111"/>
      <c r="J11" s="38">
        <v>1</v>
      </c>
      <c r="K11" s="36">
        <v>2.2000000000000002</v>
      </c>
      <c r="L11" s="37">
        <f t="shared" si="7"/>
        <v>2200</v>
      </c>
      <c r="M11" s="37">
        <f t="shared" si="10"/>
        <v>2200</v>
      </c>
      <c r="N11" s="37">
        <v>26400</v>
      </c>
      <c r="O11" s="111"/>
      <c r="P11" s="26">
        <f t="shared" si="11"/>
        <v>0</v>
      </c>
      <c r="Q11" s="26">
        <f t="shared" si="12"/>
        <v>0</v>
      </c>
      <c r="R11" s="26">
        <f t="shared" si="13"/>
        <v>0</v>
      </c>
      <c r="S11" s="26">
        <f t="shared" si="14"/>
        <v>0</v>
      </c>
      <c r="T11" s="26">
        <f t="shared" si="15"/>
        <v>0</v>
      </c>
      <c r="U11" s="26">
        <f t="shared" si="16"/>
        <v>0</v>
      </c>
    </row>
    <row r="12" spans="2:21" ht="15.75">
      <c r="B12" s="28">
        <v>4</v>
      </c>
      <c r="C12" s="35" t="s">
        <v>57</v>
      </c>
      <c r="D12" s="38">
        <v>9</v>
      </c>
      <c r="E12" s="36">
        <v>2</v>
      </c>
      <c r="F12" s="37">
        <f t="shared" si="6"/>
        <v>2000</v>
      </c>
      <c r="G12" s="37">
        <f t="shared" si="9"/>
        <v>18000</v>
      </c>
      <c r="H12" s="37">
        <v>216000</v>
      </c>
      <c r="I12" s="111"/>
      <c r="J12" s="38">
        <v>9</v>
      </c>
      <c r="K12" s="36">
        <v>2</v>
      </c>
      <c r="L12" s="37">
        <f t="shared" si="7"/>
        <v>2000</v>
      </c>
      <c r="M12" s="37">
        <f t="shared" si="10"/>
        <v>18000</v>
      </c>
      <c r="N12" s="37">
        <v>216000</v>
      </c>
      <c r="O12" s="111"/>
      <c r="P12" s="26">
        <f t="shared" si="11"/>
        <v>0</v>
      </c>
      <c r="Q12" s="26">
        <f t="shared" si="12"/>
        <v>0</v>
      </c>
      <c r="R12" s="26">
        <f t="shared" si="13"/>
        <v>0</v>
      </c>
      <c r="S12" s="26">
        <f t="shared" si="14"/>
        <v>0</v>
      </c>
      <c r="T12" s="26">
        <f t="shared" si="15"/>
        <v>0</v>
      </c>
      <c r="U12" s="26">
        <f t="shared" si="16"/>
        <v>0</v>
      </c>
    </row>
    <row r="13" spans="2:21" ht="15.75">
      <c r="B13" s="28">
        <v>5</v>
      </c>
      <c r="C13" s="35" t="s">
        <v>58</v>
      </c>
      <c r="D13" s="38">
        <v>4</v>
      </c>
      <c r="E13" s="36">
        <v>1.8</v>
      </c>
      <c r="F13" s="37">
        <f t="shared" si="6"/>
        <v>1800</v>
      </c>
      <c r="G13" s="37">
        <f t="shared" si="9"/>
        <v>7200</v>
      </c>
      <c r="H13" s="37">
        <v>43200</v>
      </c>
      <c r="I13" s="111"/>
      <c r="J13" s="38">
        <v>4</v>
      </c>
      <c r="K13" s="36">
        <v>1.8</v>
      </c>
      <c r="L13" s="37">
        <f t="shared" si="7"/>
        <v>1800</v>
      </c>
      <c r="M13" s="37">
        <f t="shared" si="10"/>
        <v>7200</v>
      </c>
      <c r="N13" s="37">
        <v>43200</v>
      </c>
      <c r="O13" s="111"/>
      <c r="P13" s="26">
        <f t="shared" si="11"/>
        <v>0</v>
      </c>
      <c r="Q13" s="26">
        <f t="shared" si="12"/>
        <v>0</v>
      </c>
      <c r="R13" s="26">
        <f t="shared" si="13"/>
        <v>0</v>
      </c>
      <c r="S13" s="26">
        <f t="shared" si="14"/>
        <v>0</v>
      </c>
      <c r="T13" s="26">
        <f t="shared" si="15"/>
        <v>0</v>
      </c>
      <c r="U13" s="26">
        <f t="shared" si="16"/>
        <v>0</v>
      </c>
    </row>
    <row r="14" spans="2:21" ht="15.75">
      <c r="B14" s="28">
        <v>6</v>
      </c>
      <c r="C14" s="35" t="s">
        <v>59</v>
      </c>
      <c r="D14" s="38">
        <v>28</v>
      </c>
      <c r="E14" s="36">
        <v>1.6</v>
      </c>
      <c r="F14" s="37">
        <f t="shared" si="6"/>
        <v>1600</v>
      </c>
      <c r="G14" s="37">
        <f t="shared" si="9"/>
        <v>44800</v>
      </c>
      <c r="H14" s="37">
        <v>480000</v>
      </c>
      <c r="I14" s="111"/>
      <c r="J14" s="38">
        <v>28</v>
      </c>
      <c r="K14" s="36">
        <v>1.6</v>
      </c>
      <c r="L14" s="37">
        <f t="shared" si="7"/>
        <v>1600</v>
      </c>
      <c r="M14" s="37">
        <f t="shared" si="10"/>
        <v>44800</v>
      </c>
      <c r="N14" s="37">
        <v>480000</v>
      </c>
      <c r="O14" s="111"/>
      <c r="P14" s="26">
        <f t="shared" si="11"/>
        <v>0</v>
      </c>
      <c r="Q14" s="26">
        <f t="shared" si="12"/>
        <v>0</v>
      </c>
      <c r="R14" s="26">
        <f t="shared" si="13"/>
        <v>0</v>
      </c>
      <c r="S14" s="26">
        <f t="shared" si="14"/>
        <v>0</v>
      </c>
      <c r="T14" s="26">
        <f t="shared" si="15"/>
        <v>0</v>
      </c>
      <c r="U14" s="26">
        <f t="shared" si="16"/>
        <v>0</v>
      </c>
    </row>
    <row r="15" spans="2:21" ht="15.75">
      <c r="B15" s="28">
        <v>7</v>
      </c>
      <c r="C15" s="35" t="s">
        <v>60</v>
      </c>
      <c r="D15" s="38">
        <v>9</v>
      </c>
      <c r="E15" s="36">
        <v>1.6</v>
      </c>
      <c r="F15" s="37">
        <f t="shared" si="6"/>
        <v>1600</v>
      </c>
      <c r="G15" s="37">
        <f t="shared" si="9"/>
        <v>14400</v>
      </c>
      <c r="H15" s="37">
        <v>172800</v>
      </c>
      <c r="I15" s="111"/>
      <c r="J15" s="38">
        <v>9</v>
      </c>
      <c r="K15" s="36">
        <v>1.6</v>
      </c>
      <c r="L15" s="37">
        <f t="shared" si="7"/>
        <v>1600</v>
      </c>
      <c r="M15" s="37">
        <f t="shared" si="10"/>
        <v>14400</v>
      </c>
      <c r="N15" s="37">
        <v>172800</v>
      </c>
      <c r="O15" s="111"/>
      <c r="P15" s="26">
        <f t="shared" si="11"/>
        <v>0</v>
      </c>
      <c r="Q15" s="26">
        <f t="shared" si="12"/>
        <v>0</v>
      </c>
      <c r="R15" s="26">
        <f t="shared" si="13"/>
        <v>0</v>
      </c>
      <c r="S15" s="26">
        <f t="shared" si="14"/>
        <v>0</v>
      </c>
      <c r="T15" s="26">
        <f t="shared" si="15"/>
        <v>0</v>
      </c>
      <c r="U15" s="26">
        <f t="shared" si="16"/>
        <v>0</v>
      </c>
    </row>
    <row r="16" spans="2:21" ht="15.75">
      <c r="B16" s="28">
        <v>8</v>
      </c>
      <c r="C16" s="35" t="s">
        <v>61</v>
      </c>
      <c r="D16" s="38">
        <v>7</v>
      </c>
      <c r="E16" s="36">
        <v>1.1000000000000001</v>
      </c>
      <c r="F16" s="37">
        <f t="shared" si="6"/>
        <v>1100</v>
      </c>
      <c r="G16" s="37">
        <f t="shared" si="9"/>
        <v>7700</v>
      </c>
      <c r="H16" s="37">
        <v>92400</v>
      </c>
      <c r="I16" s="111"/>
      <c r="J16" s="38">
        <v>7</v>
      </c>
      <c r="K16" s="36">
        <v>1.1000000000000001</v>
      </c>
      <c r="L16" s="37">
        <f t="shared" si="7"/>
        <v>1100</v>
      </c>
      <c r="M16" s="37">
        <f t="shared" si="10"/>
        <v>7700</v>
      </c>
      <c r="N16" s="37">
        <v>92400</v>
      </c>
      <c r="O16" s="111"/>
      <c r="P16" s="26">
        <f t="shared" si="11"/>
        <v>0</v>
      </c>
      <c r="Q16" s="26">
        <f t="shared" si="12"/>
        <v>0</v>
      </c>
      <c r="R16" s="26">
        <f t="shared" si="13"/>
        <v>0</v>
      </c>
      <c r="S16" s="26">
        <f t="shared" si="14"/>
        <v>0</v>
      </c>
      <c r="T16" s="26">
        <f t="shared" si="15"/>
        <v>0</v>
      </c>
      <c r="U16" s="26">
        <f t="shared" si="16"/>
        <v>0</v>
      </c>
    </row>
    <row r="17" spans="2:21" ht="15.75">
      <c r="B17" s="28"/>
      <c r="C17" s="35" t="s">
        <v>62</v>
      </c>
      <c r="D17" s="38">
        <v>1</v>
      </c>
      <c r="E17" s="36">
        <v>1.2</v>
      </c>
      <c r="F17" s="37">
        <f t="shared" si="6"/>
        <v>1200</v>
      </c>
      <c r="G17" s="37">
        <f t="shared" si="9"/>
        <v>1200</v>
      </c>
      <c r="H17" s="37">
        <v>92400</v>
      </c>
      <c r="I17" s="111"/>
      <c r="J17" s="38">
        <v>1</v>
      </c>
      <c r="K17" s="36">
        <v>1.2</v>
      </c>
      <c r="L17" s="37">
        <f t="shared" si="7"/>
        <v>1200</v>
      </c>
      <c r="M17" s="37">
        <f t="shared" si="10"/>
        <v>1200</v>
      </c>
      <c r="N17" s="37">
        <v>92400</v>
      </c>
      <c r="O17" s="111"/>
      <c r="P17" s="26">
        <f t="shared" si="11"/>
        <v>0</v>
      </c>
      <c r="Q17" s="26">
        <f t="shared" si="12"/>
        <v>0</v>
      </c>
      <c r="R17" s="26">
        <f t="shared" si="13"/>
        <v>0</v>
      </c>
      <c r="S17" s="26">
        <f t="shared" si="14"/>
        <v>0</v>
      </c>
      <c r="T17" s="26">
        <f t="shared" si="15"/>
        <v>0</v>
      </c>
      <c r="U17" s="26">
        <f t="shared" si="16"/>
        <v>0</v>
      </c>
    </row>
    <row r="18" spans="2:21" ht="15.75">
      <c r="B18" s="28">
        <v>9</v>
      </c>
      <c r="C18" s="35" t="s">
        <v>63</v>
      </c>
      <c r="D18" s="38">
        <v>66</v>
      </c>
      <c r="E18" s="36">
        <v>1</v>
      </c>
      <c r="F18" s="37">
        <f t="shared" si="6"/>
        <v>1000</v>
      </c>
      <c r="G18" s="37">
        <f t="shared" si="9"/>
        <v>66000</v>
      </c>
      <c r="H18" s="37">
        <v>672000</v>
      </c>
      <c r="I18" s="111"/>
      <c r="J18" s="38">
        <v>66</v>
      </c>
      <c r="K18" s="36">
        <v>1</v>
      </c>
      <c r="L18" s="37">
        <f t="shared" si="7"/>
        <v>1000</v>
      </c>
      <c r="M18" s="37">
        <f t="shared" si="10"/>
        <v>66000</v>
      </c>
      <c r="N18" s="37">
        <v>672000</v>
      </c>
      <c r="O18" s="111"/>
      <c r="P18" s="26">
        <f t="shared" si="11"/>
        <v>0</v>
      </c>
      <c r="Q18" s="26">
        <f t="shared" si="12"/>
        <v>0</v>
      </c>
      <c r="R18" s="26">
        <f t="shared" si="13"/>
        <v>0</v>
      </c>
      <c r="S18" s="26">
        <f t="shared" si="14"/>
        <v>0</v>
      </c>
      <c r="T18" s="26">
        <f t="shared" si="15"/>
        <v>0</v>
      </c>
      <c r="U18" s="26">
        <f t="shared" si="16"/>
        <v>0</v>
      </c>
    </row>
    <row r="19" spans="2:21" ht="15.75">
      <c r="B19" s="28">
        <v>10</v>
      </c>
      <c r="C19" s="35" t="s">
        <v>64</v>
      </c>
      <c r="D19" s="38">
        <v>78</v>
      </c>
      <c r="E19" s="36">
        <v>0.8</v>
      </c>
      <c r="F19" s="37">
        <f t="shared" si="6"/>
        <v>800</v>
      </c>
      <c r="G19" s="37">
        <f t="shared" si="9"/>
        <v>62400</v>
      </c>
      <c r="H19" s="37">
        <v>787200</v>
      </c>
      <c r="I19" s="111"/>
      <c r="J19" s="38">
        <v>78</v>
      </c>
      <c r="K19" s="36">
        <v>0.8</v>
      </c>
      <c r="L19" s="37">
        <f t="shared" si="7"/>
        <v>800</v>
      </c>
      <c r="M19" s="37">
        <f t="shared" si="10"/>
        <v>62400</v>
      </c>
      <c r="N19" s="37">
        <v>787200</v>
      </c>
      <c r="O19" s="111"/>
      <c r="P19" s="26">
        <f t="shared" si="11"/>
        <v>0</v>
      </c>
      <c r="Q19" s="26">
        <f t="shared" si="12"/>
        <v>0</v>
      </c>
      <c r="R19" s="26">
        <f t="shared" si="13"/>
        <v>0</v>
      </c>
      <c r="S19" s="26">
        <f t="shared" si="14"/>
        <v>0</v>
      </c>
      <c r="T19" s="26">
        <f t="shared" si="15"/>
        <v>0</v>
      </c>
      <c r="U19" s="26">
        <f t="shared" si="16"/>
        <v>0</v>
      </c>
    </row>
    <row r="20" spans="2:21" ht="15.75">
      <c r="B20" s="28">
        <v>11</v>
      </c>
      <c r="C20" s="35" t="s">
        <v>65</v>
      </c>
      <c r="D20" s="38">
        <v>93</v>
      </c>
      <c r="E20" s="36">
        <v>0.65</v>
      </c>
      <c r="F20" s="37">
        <f t="shared" si="6"/>
        <v>650</v>
      </c>
      <c r="G20" s="37">
        <f t="shared" si="9"/>
        <v>60450</v>
      </c>
      <c r="H20" s="37">
        <v>795600</v>
      </c>
      <c r="I20" s="111"/>
      <c r="J20" s="38">
        <v>93</v>
      </c>
      <c r="K20" s="36">
        <v>0.65</v>
      </c>
      <c r="L20" s="37">
        <f t="shared" si="7"/>
        <v>650</v>
      </c>
      <c r="M20" s="37">
        <f t="shared" si="10"/>
        <v>60450</v>
      </c>
      <c r="N20" s="37">
        <v>795600</v>
      </c>
      <c r="O20" s="111"/>
      <c r="P20" s="26">
        <f t="shared" si="11"/>
        <v>0</v>
      </c>
      <c r="Q20" s="26">
        <f t="shared" si="12"/>
        <v>0</v>
      </c>
      <c r="R20" s="26">
        <f t="shared" si="13"/>
        <v>0</v>
      </c>
      <c r="S20" s="26">
        <f t="shared" si="14"/>
        <v>0</v>
      </c>
      <c r="T20" s="26">
        <f t="shared" si="15"/>
        <v>0</v>
      </c>
      <c r="U20" s="26">
        <f t="shared" si="16"/>
        <v>0</v>
      </c>
    </row>
    <row r="27" spans="2:21">
      <c r="H27" s="29">
        <v>3560</v>
      </c>
      <c r="I27" s="22">
        <f>H27-3524.4</f>
        <v>35.599999999999909</v>
      </c>
    </row>
  </sheetData>
  <mergeCells count="26">
    <mergeCell ref="B6:B7"/>
    <mergeCell ref="C6:C7"/>
    <mergeCell ref="C4:U4"/>
    <mergeCell ref="T6:T7"/>
    <mergeCell ref="U6:U7"/>
    <mergeCell ref="J6:J7"/>
    <mergeCell ref="K6:K7"/>
    <mergeCell ref="L6:L7"/>
    <mergeCell ref="M6:M7"/>
    <mergeCell ref="N6:N7"/>
    <mergeCell ref="O6:O7"/>
    <mergeCell ref="H6:H7"/>
    <mergeCell ref="I6:I7"/>
    <mergeCell ref="P6:P7"/>
    <mergeCell ref="S6:S7"/>
    <mergeCell ref="D6:D7"/>
    <mergeCell ref="E6:E7"/>
    <mergeCell ref="F6:F7"/>
    <mergeCell ref="G6:G7"/>
    <mergeCell ref="D5:I5"/>
    <mergeCell ref="J5:O5"/>
    <mergeCell ref="Q6:Q7"/>
    <mergeCell ref="R6:R7"/>
    <mergeCell ref="P5:U5"/>
    <mergeCell ref="I9:I20"/>
    <mergeCell ref="O9:O20"/>
  </mergeCells>
  <hyperlinks>
    <hyperlink ref="F7" location="_ftn2" display="_ftn2"/>
    <hyperlink ref="G6" location="_ftn3" display="_ftn3"/>
    <hyperlink ref="E6" location="_ftn1" display="_ftn1"/>
    <hyperlink ref="R7" location="_ftn2" display="_ftn2"/>
    <hyperlink ref="S6" location="_ftn3" display="_ftn3"/>
    <hyperlink ref="L7" location="_ftn2" display="_ftn2"/>
    <hyperlink ref="M6" location="_ftn3" display="_ftn3"/>
    <hyperlink ref="K6" location="_ftn1" display="_ftn1"/>
    <hyperlink ref="Q6" location="_ftn1" display="_ftn1"/>
  </hyperlinks>
  <printOptions horizontalCentered="1"/>
  <pageMargins left="0.23622047244094491" right="0.23622047244094491" top="0.74803149606299213" bottom="0.74803149606299213" header="0.31496062992125984" footer="0.31496062992125984"/>
  <pageSetup scale="39" fitToHeight="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B27" sqref="B27:C27"/>
    </sheetView>
  </sheetViews>
  <sheetFormatPr defaultRowHeight="15"/>
  <cols>
    <col min="1" max="1" width="78.140625" customWidth="1"/>
    <col min="2" max="2" width="25" customWidth="1"/>
    <col min="3" max="6" width="20.42578125" customWidth="1"/>
  </cols>
  <sheetData>
    <row r="1" spans="1:2" s="1" customFormat="1" ht="18">
      <c r="A1" s="56" t="s">
        <v>70</v>
      </c>
    </row>
    <row r="2" spans="1:2" s="1" customFormat="1" ht="15.75" thickBot="1"/>
    <row r="3" spans="1:2" ht="15.75" thickBot="1">
      <c r="A3" s="46" t="s">
        <v>0</v>
      </c>
      <c r="B3" s="47" t="s">
        <v>67</v>
      </c>
    </row>
    <row r="4" spans="1:2" ht="15.75" thickBot="1">
      <c r="A4" s="48" t="s">
        <v>5</v>
      </c>
      <c r="B4" s="49"/>
    </row>
    <row r="5" spans="1:2" ht="15.75" thickBot="1">
      <c r="A5" s="50"/>
      <c r="B5" s="51"/>
    </row>
    <row r="6" spans="1:2" ht="15.75" thickBot="1">
      <c r="A6" s="48" t="s">
        <v>6</v>
      </c>
      <c r="B6" s="49">
        <v>0</v>
      </c>
    </row>
    <row r="7" spans="1:2" ht="15.75" thickBot="1">
      <c r="A7" s="52" t="s">
        <v>7</v>
      </c>
      <c r="B7" s="51">
        <v>0</v>
      </c>
    </row>
    <row r="8" spans="1:2" ht="15.75" thickBot="1">
      <c r="A8" s="52" t="s">
        <v>68</v>
      </c>
      <c r="B8" s="51"/>
    </row>
    <row r="9" spans="1:2" ht="15.75" thickBot="1">
      <c r="A9" s="52" t="s">
        <v>69</v>
      </c>
      <c r="B9" s="51"/>
    </row>
    <row r="10" spans="1:2" ht="15.75" thickBot="1">
      <c r="A10" s="52" t="s">
        <v>13</v>
      </c>
      <c r="B10" s="51"/>
    </row>
    <row r="11" spans="1:2" ht="15.75" thickBot="1">
      <c r="A11" s="52" t="s">
        <v>14</v>
      </c>
      <c r="B11" s="54"/>
    </row>
    <row r="12" spans="1:2" ht="15.75" thickBot="1">
      <c r="A12" s="52" t="s">
        <v>15</v>
      </c>
      <c r="B12" s="51"/>
    </row>
    <row r="13" spans="1:2" ht="15.75" thickBot="1">
      <c r="A13" s="50"/>
      <c r="B13" s="51"/>
    </row>
    <row r="14" spans="1:2" ht="15.75" thickBot="1">
      <c r="A14" s="48" t="s">
        <v>16</v>
      </c>
      <c r="B14" s="49">
        <v>0</v>
      </c>
    </row>
    <row r="15" spans="1:2" ht="15.75" thickBot="1">
      <c r="A15" s="52" t="s">
        <v>17</v>
      </c>
      <c r="B15" s="51">
        <v>0</v>
      </c>
    </row>
    <row r="16" spans="1:2" ht="15.75" thickBot="1">
      <c r="A16" s="52" t="s">
        <v>18</v>
      </c>
      <c r="B16" s="51"/>
    </row>
    <row r="17" spans="1:2" ht="15.75" thickBot="1">
      <c r="A17" s="52" t="s">
        <v>23</v>
      </c>
      <c r="B17" s="55"/>
    </row>
    <row r="18" spans="1:2" ht="15.75" thickBot="1">
      <c r="A18" s="52" t="s">
        <v>24</v>
      </c>
      <c r="B18" s="51"/>
    </row>
    <row r="19" spans="1:2" ht="15.75" thickBot="1">
      <c r="A19" s="52" t="s">
        <v>25</v>
      </c>
      <c r="B19" s="51"/>
    </row>
    <row r="20" spans="1:2" ht="15.75" thickBot="1">
      <c r="A20" s="52" t="s">
        <v>11</v>
      </c>
      <c r="B20" s="51"/>
    </row>
    <row r="21" spans="1:2" ht="15.75" thickBot="1">
      <c r="A21" s="52" t="s">
        <v>26</v>
      </c>
      <c r="B21" s="51"/>
    </row>
    <row r="22" spans="1:2" ht="15.75" thickBot="1">
      <c r="A22" s="52" t="s">
        <v>27</v>
      </c>
      <c r="B22" s="51"/>
    </row>
    <row r="23" spans="1:2" ht="15.75" thickBot="1">
      <c r="A23" s="52" t="s">
        <v>29</v>
      </c>
      <c r="B23" s="51"/>
    </row>
    <row r="24" spans="1:2" ht="15.75" thickBot="1">
      <c r="A24" s="52" t="s">
        <v>30</v>
      </c>
      <c r="B24" s="54"/>
    </row>
    <row r="25" spans="1:2" ht="15.75" thickBot="1">
      <c r="A25" s="52" t="s">
        <v>31</v>
      </c>
      <c r="B25" s="51"/>
    </row>
    <row r="26" spans="1:2" ht="15.75" thickBot="1">
      <c r="A26" s="50"/>
      <c r="B26" s="51"/>
    </row>
    <row r="27" spans="1:2" ht="15.75" thickBot="1">
      <c r="A27" s="48" t="s">
        <v>32</v>
      </c>
      <c r="B27" s="49">
        <v>0</v>
      </c>
    </row>
    <row r="28" spans="1:2" ht="15.75" thickBot="1">
      <c r="A28" s="50"/>
      <c r="B28" s="51"/>
    </row>
    <row r="29" spans="1:2" ht="15.75" thickBot="1">
      <c r="A29" s="48" t="s">
        <v>33</v>
      </c>
      <c r="B29" s="49"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B27" sqref="B27:C27"/>
    </sheetView>
  </sheetViews>
  <sheetFormatPr defaultRowHeight="15"/>
  <cols>
    <col min="1" max="1" width="6.42578125" customWidth="1"/>
    <col min="2" max="2" width="24.5703125" customWidth="1"/>
    <col min="3" max="3" width="19.42578125" customWidth="1"/>
    <col min="4" max="4" width="20.28515625" customWidth="1"/>
    <col min="5" max="5" width="23" customWidth="1"/>
    <col min="6" max="6" width="17.5703125" customWidth="1"/>
    <col min="7" max="7" width="20" customWidth="1"/>
    <col min="8" max="8" width="19.140625" customWidth="1"/>
  </cols>
  <sheetData>
    <row r="4" spans="1:8" ht="15.75">
      <c r="A4" s="57"/>
    </row>
    <row r="5" spans="1:8" ht="18">
      <c r="A5" s="127" t="s">
        <v>71</v>
      </c>
      <c r="B5" s="127"/>
      <c r="C5" s="127"/>
      <c r="D5" s="127"/>
    </row>
    <row r="6" spans="1:8" ht="15.75" thickBot="1">
      <c r="A6" s="58"/>
    </row>
    <row r="7" spans="1:8" ht="44.25" customHeight="1">
      <c r="A7" s="125" t="s">
        <v>72</v>
      </c>
      <c r="B7" s="125" t="s">
        <v>73</v>
      </c>
      <c r="C7" s="125" t="s">
        <v>41</v>
      </c>
      <c r="D7" s="125" t="s">
        <v>74</v>
      </c>
      <c r="E7" s="125" t="s">
        <v>75</v>
      </c>
      <c r="F7" s="125" t="s">
        <v>76</v>
      </c>
      <c r="G7" s="125" t="s">
        <v>77</v>
      </c>
      <c r="H7" s="125" t="s">
        <v>46</v>
      </c>
    </row>
    <row r="8" spans="1:8" ht="15.75" thickBot="1">
      <c r="A8" s="126"/>
      <c r="B8" s="126"/>
      <c r="C8" s="126"/>
      <c r="D8" s="126"/>
      <c r="E8" s="126"/>
      <c r="F8" s="126"/>
      <c r="G8" s="126"/>
      <c r="H8" s="126"/>
    </row>
    <row r="9" spans="1:8" ht="15.75" thickBot="1">
      <c r="A9" s="61"/>
      <c r="B9" s="62" t="s">
        <v>48</v>
      </c>
      <c r="C9" s="63">
        <v>0</v>
      </c>
      <c r="D9" s="63"/>
      <c r="E9" s="63"/>
      <c r="F9" s="63">
        <v>0</v>
      </c>
      <c r="G9" s="63">
        <v>0</v>
      </c>
      <c r="H9" s="63">
        <v>0</v>
      </c>
    </row>
    <row r="10" spans="1:8" ht="15.75" thickBot="1">
      <c r="A10" s="64">
        <v>1</v>
      </c>
      <c r="B10" s="65"/>
      <c r="C10" s="66"/>
      <c r="D10" s="66"/>
      <c r="E10" s="66"/>
      <c r="F10" s="66"/>
      <c r="G10" s="66"/>
      <c r="H10" s="128">
        <v>0</v>
      </c>
    </row>
    <row r="11" spans="1:8" ht="15.75" thickBot="1">
      <c r="A11" s="52">
        <v>2</v>
      </c>
      <c r="B11" s="67"/>
      <c r="C11" s="54"/>
      <c r="D11" s="54"/>
      <c r="E11" s="54"/>
      <c r="F11" s="54"/>
      <c r="G11" s="54"/>
      <c r="H11" s="129"/>
    </row>
    <row r="12" spans="1:8" ht="15.75" thickBot="1">
      <c r="A12" s="52">
        <v>3</v>
      </c>
      <c r="B12" s="67"/>
      <c r="C12" s="54"/>
      <c r="D12" s="54"/>
      <c r="E12" s="54"/>
      <c r="F12" s="54"/>
      <c r="G12" s="54"/>
      <c r="H12" s="129"/>
    </row>
    <row r="13" spans="1:8" ht="15.75" thickBot="1">
      <c r="A13" s="52">
        <v>4</v>
      </c>
      <c r="B13" s="67"/>
      <c r="C13" s="54"/>
      <c r="D13" s="54"/>
      <c r="E13" s="54"/>
      <c r="F13" s="54"/>
      <c r="G13" s="54"/>
      <c r="H13" s="129"/>
    </row>
    <row r="14" spans="1:8" ht="15.75" thickBot="1">
      <c r="A14" s="52">
        <v>5</v>
      </c>
      <c r="B14" s="67"/>
      <c r="C14" s="54"/>
      <c r="D14" s="54"/>
      <c r="E14" s="54"/>
      <c r="F14" s="54"/>
      <c r="G14" s="54"/>
      <c r="H14" s="129"/>
    </row>
    <row r="15" spans="1:8" ht="15.75" thickBot="1">
      <c r="A15" s="52">
        <v>6</v>
      </c>
      <c r="B15" s="67"/>
      <c r="C15" s="54"/>
      <c r="D15" s="54"/>
      <c r="E15" s="54"/>
      <c r="F15" s="54"/>
      <c r="G15" s="54"/>
      <c r="H15" s="129"/>
    </row>
    <row r="16" spans="1:8" ht="15.75" thickBot="1">
      <c r="A16" s="50"/>
      <c r="B16" s="55"/>
      <c r="C16" s="51"/>
      <c r="D16" s="51"/>
      <c r="E16" s="51"/>
      <c r="F16" s="51"/>
      <c r="G16" s="51"/>
      <c r="H16" s="129"/>
    </row>
    <row r="17" spans="1:8" ht="15.75" thickBot="1">
      <c r="A17" s="50"/>
      <c r="B17" s="55"/>
      <c r="C17" s="51"/>
      <c r="D17" s="51"/>
      <c r="E17" s="51"/>
      <c r="F17" s="51"/>
      <c r="G17" s="51"/>
      <c r="H17" s="130"/>
    </row>
  </sheetData>
  <mergeCells count="10">
    <mergeCell ref="H7:H8"/>
    <mergeCell ref="A5:D5"/>
    <mergeCell ref="E7:E8"/>
    <mergeCell ref="H10:H17"/>
    <mergeCell ref="A7:A8"/>
    <mergeCell ref="B7:B8"/>
    <mergeCell ref="C7:C8"/>
    <mergeCell ref="D7:D8"/>
    <mergeCell ref="F7:F8"/>
    <mergeCell ref="G7:G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1"/>
  <sheetViews>
    <sheetView tabSelected="1" topLeftCell="A7" workbookViewId="0">
      <selection activeCell="D20" sqref="D20"/>
    </sheetView>
  </sheetViews>
  <sheetFormatPr defaultRowHeight="15"/>
  <cols>
    <col min="1" max="1" width="37.42578125" customWidth="1"/>
    <col min="2" max="2" width="20.140625" customWidth="1"/>
    <col min="3" max="3" width="24.85546875" customWidth="1"/>
    <col min="4" max="4" width="21.140625" customWidth="1"/>
  </cols>
  <sheetData>
    <row r="3" spans="1:5">
      <c r="A3" s="68"/>
    </row>
    <row r="4" spans="1:5" ht="15.75">
      <c r="A4" s="57"/>
    </row>
    <row r="5" spans="1:5" ht="46.5" customHeight="1">
      <c r="A5" s="132" t="s">
        <v>91</v>
      </c>
      <c r="B5" s="127"/>
      <c r="C5" s="127"/>
      <c r="D5" s="127"/>
    </row>
    <row r="6" spans="1:5" ht="30" customHeight="1">
      <c r="A6" s="131" t="s">
        <v>92</v>
      </c>
      <c r="B6" s="131"/>
      <c r="C6" s="131"/>
      <c r="D6" s="131"/>
      <c r="E6" s="53"/>
    </row>
    <row r="7" spans="1:5" ht="18">
      <c r="A7" s="127" t="s">
        <v>70</v>
      </c>
      <c r="B7" s="127"/>
      <c r="C7" s="127"/>
      <c r="D7" s="127"/>
    </row>
    <row r="8" spans="1:5" ht="18">
      <c r="A8" s="127" t="s">
        <v>78</v>
      </c>
      <c r="B8" s="127"/>
      <c r="C8" s="127"/>
      <c r="D8" s="127"/>
    </row>
    <row r="9" spans="1:5" ht="15.75">
      <c r="A9" s="70"/>
    </row>
    <row r="10" spans="1:5" ht="18">
      <c r="A10" s="68"/>
      <c r="D10" s="69" t="s">
        <v>88</v>
      </c>
    </row>
    <row r="11" spans="1:5" ht="15.75" customHeight="1">
      <c r="A11" s="133" t="s">
        <v>0</v>
      </c>
      <c r="B11" s="133"/>
      <c r="C11" s="133"/>
      <c r="D11" s="133"/>
    </row>
    <row r="12" spans="1:5">
      <c r="A12" s="133"/>
      <c r="B12" s="133" t="s">
        <v>48</v>
      </c>
      <c r="C12" s="133" t="s">
        <v>3</v>
      </c>
      <c r="D12" s="133"/>
    </row>
    <row r="13" spans="1:5" ht="60">
      <c r="A13" s="133"/>
      <c r="B13" s="133"/>
      <c r="C13" s="71" t="s">
        <v>79</v>
      </c>
      <c r="D13" s="71" t="s">
        <v>4</v>
      </c>
    </row>
    <row r="14" spans="1:5" ht="16.5" thickBot="1">
      <c r="A14" s="48" t="s">
        <v>5</v>
      </c>
      <c r="B14" s="80">
        <f>C14+D14</f>
        <v>483</v>
      </c>
      <c r="C14" s="72"/>
      <c r="D14" s="72">
        <v>483</v>
      </c>
    </row>
    <row r="15" spans="1:5" ht="16.5" thickBot="1">
      <c r="A15" s="50"/>
      <c r="B15" s="80"/>
      <c r="C15" s="51"/>
      <c r="D15" s="51"/>
    </row>
    <row r="16" spans="1:5" ht="16.5" thickBot="1">
      <c r="A16" s="48" t="s">
        <v>6</v>
      </c>
      <c r="B16" s="80">
        <f>C16+D16</f>
        <v>13000</v>
      </c>
      <c r="C16" s="72">
        <f>C17</f>
        <v>11300</v>
      </c>
      <c r="D16" s="72">
        <f>D17</f>
        <v>1700</v>
      </c>
    </row>
    <row r="17" spans="1:7" ht="16.5" thickBot="1">
      <c r="A17" s="52" t="s">
        <v>7</v>
      </c>
      <c r="B17" s="81">
        <f>C17+D17</f>
        <v>13000</v>
      </c>
      <c r="C17" s="74">
        <f>C18</f>
        <v>11300</v>
      </c>
      <c r="D17" s="74">
        <f>D18+D19</f>
        <v>1700</v>
      </c>
    </row>
    <row r="18" spans="1:7" ht="16.5" thickBot="1">
      <c r="A18" s="52" t="s">
        <v>68</v>
      </c>
      <c r="B18" s="81">
        <f t="shared" ref="B18:B19" si="0">C18+D18</f>
        <v>11300</v>
      </c>
      <c r="C18" s="74">
        <v>11300</v>
      </c>
      <c r="D18" s="74"/>
    </row>
    <row r="19" spans="1:7" ht="16.5" thickBot="1">
      <c r="A19" s="52" t="s">
        <v>69</v>
      </c>
      <c r="B19" s="81">
        <f t="shared" si="0"/>
        <v>1700</v>
      </c>
      <c r="C19" s="74"/>
      <c r="D19" s="74">
        <v>1700</v>
      </c>
      <c r="G19">
        <v>945</v>
      </c>
    </row>
    <row r="20" spans="1:7" ht="16.5" thickBot="1">
      <c r="A20" s="52" t="s">
        <v>80</v>
      </c>
      <c r="B20" s="81"/>
      <c r="C20" s="74"/>
      <c r="D20" s="74"/>
      <c r="G20" s="135">
        <f>D19-G19</f>
        <v>755</v>
      </c>
    </row>
    <row r="21" spans="1:7" ht="16.5" thickBot="1">
      <c r="A21" s="52" t="s">
        <v>81</v>
      </c>
      <c r="B21" s="81"/>
      <c r="C21" s="74"/>
      <c r="D21" s="74"/>
    </row>
    <row r="22" spans="1:7" ht="16.5" thickBot="1">
      <c r="A22" s="52" t="s">
        <v>13</v>
      </c>
      <c r="B22" s="81"/>
      <c r="C22" s="51"/>
      <c r="D22" s="51"/>
    </row>
    <row r="23" spans="1:7" ht="30.75" thickBot="1">
      <c r="A23" s="52" t="s">
        <v>14</v>
      </c>
      <c r="B23" s="82"/>
      <c r="C23" s="54"/>
      <c r="D23" s="54"/>
    </row>
    <row r="24" spans="1:7" ht="16.5" thickBot="1">
      <c r="A24" s="52" t="s">
        <v>15</v>
      </c>
      <c r="B24" s="81"/>
      <c r="C24" s="51"/>
      <c r="D24" s="51"/>
    </row>
    <row r="25" spans="1:7" ht="16.5" thickBot="1">
      <c r="A25" s="50"/>
      <c r="B25" s="81"/>
      <c r="C25" s="51"/>
      <c r="D25" s="51"/>
    </row>
    <row r="26" spans="1:7" ht="16.5" thickBot="1">
      <c r="A26" s="48" t="s">
        <v>16</v>
      </c>
      <c r="B26" s="80">
        <f>B27+B41</f>
        <v>12845</v>
      </c>
      <c r="C26" s="91">
        <f>C27+C41</f>
        <v>11300</v>
      </c>
      <c r="D26" s="91">
        <f>D27+D41</f>
        <v>1545</v>
      </c>
    </row>
    <row r="27" spans="1:7" ht="16.5" thickBot="1">
      <c r="A27" s="52" t="s">
        <v>17</v>
      </c>
      <c r="B27" s="83">
        <f>C27+D27</f>
        <v>12745</v>
      </c>
      <c r="C27" s="51">
        <f>C28+C34+C35+C36+C37+C38+C39</f>
        <v>11210</v>
      </c>
      <c r="D27" s="90">
        <f>D28+D34+D35+D36+D37+D38+D39</f>
        <v>1535</v>
      </c>
    </row>
    <row r="28" spans="1:7" ht="16.5" thickBot="1">
      <c r="A28" s="52" t="s">
        <v>18</v>
      </c>
      <c r="B28" s="83">
        <f>C28+D28</f>
        <v>4010</v>
      </c>
      <c r="C28" s="51">
        <v>3560</v>
      </c>
      <c r="D28" s="90">
        <f>350+100</f>
        <v>450</v>
      </c>
    </row>
    <row r="29" spans="1:7" ht="16.5" thickBot="1">
      <c r="A29" s="52" t="s">
        <v>82</v>
      </c>
      <c r="B29" s="83">
        <f t="shared" ref="B29:B41" si="1">C29+D29</f>
        <v>3531</v>
      </c>
      <c r="C29" s="55">
        <v>3531</v>
      </c>
      <c r="D29" s="90">
        <v>0</v>
      </c>
    </row>
    <row r="30" spans="1:7" ht="16.5" thickBot="1">
      <c r="A30" s="52" t="s">
        <v>83</v>
      </c>
      <c r="B30" s="83">
        <f t="shared" si="1"/>
        <v>279</v>
      </c>
      <c r="C30" s="51">
        <v>29</v>
      </c>
      <c r="D30" s="90">
        <v>250</v>
      </c>
    </row>
    <row r="31" spans="1:7" ht="16.5" thickBot="1">
      <c r="A31" s="52" t="s">
        <v>84</v>
      </c>
      <c r="B31" s="83">
        <f t="shared" si="1"/>
        <v>0</v>
      </c>
      <c r="C31" s="51">
        <v>0</v>
      </c>
      <c r="D31" s="90"/>
    </row>
    <row r="32" spans="1:7" ht="16.5" thickBot="1">
      <c r="A32" s="52" t="s">
        <v>85</v>
      </c>
      <c r="B32" s="83">
        <f t="shared" si="1"/>
        <v>100</v>
      </c>
      <c r="C32" s="51">
        <v>0</v>
      </c>
      <c r="D32" s="90">
        <v>100</v>
      </c>
    </row>
    <row r="33" spans="1:4" ht="16.5" thickBot="1">
      <c r="A33" s="52" t="s">
        <v>86</v>
      </c>
      <c r="B33" s="83">
        <f t="shared" si="1"/>
        <v>0</v>
      </c>
      <c r="C33" s="51"/>
      <c r="D33" s="90"/>
    </row>
    <row r="34" spans="1:4" ht="16.5" thickBot="1">
      <c r="A34" s="52" t="s">
        <v>23</v>
      </c>
      <c r="B34" s="83">
        <f t="shared" si="1"/>
        <v>8454.7999999999993</v>
      </c>
      <c r="C34" s="51">
        <v>7450</v>
      </c>
      <c r="D34" s="90">
        <f>704.8+300</f>
        <v>1004.8</v>
      </c>
    </row>
    <row r="35" spans="1:4" ht="16.5" thickBot="1">
      <c r="A35" s="52" t="s">
        <v>24</v>
      </c>
      <c r="B35" s="83">
        <f t="shared" si="1"/>
        <v>0</v>
      </c>
      <c r="C35" s="51">
        <v>0</v>
      </c>
      <c r="D35" s="90"/>
    </row>
    <row r="36" spans="1:4" ht="16.5" thickBot="1">
      <c r="A36" s="52" t="s">
        <v>25</v>
      </c>
      <c r="B36" s="83">
        <f t="shared" si="1"/>
        <v>0</v>
      </c>
      <c r="C36" s="51"/>
      <c r="D36" s="90"/>
    </row>
    <row r="37" spans="1:4" ht="16.5" thickBot="1">
      <c r="A37" s="52" t="s">
        <v>11</v>
      </c>
      <c r="B37" s="83">
        <f t="shared" si="1"/>
        <v>55</v>
      </c>
      <c r="C37" s="51">
        <v>50</v>
      </c>
      <c r="D37" s="90">
        <v>5</v>
      </c>
    </row>
    <row r="38" spans="1:4" ht="16.5" thickBot="1">
      <c r="A38" s="52" t="s">
        <v>26</v>
      </c>
      <c r="B38" s="83">
        <f t="shared" si="1"/>
        <v>70</v>
      </c>
      <c r="C38" s="51">
        <v>70</v>
      </c>
      <c r="D38" s="90"/>
    </row>
    <row r="39" spans="1:4" ht="16.5" thickBot="1">
      <c r="A39" s="52" t="s">
        <v>104</v>
      </c>
      <c r="B39" s="83">
        <f t="shared" si="1"/>
        <v>155.19999999999999</v>
      </c>
      <c r="C39" s="51">
        <v>80</v>
      </c>
      <c r="D39" s="90">
        <v>75.2</v>
      </c>
    </row>
    <row r="40" spans="1:4" ht="30.75" thickBot="1">
      <c r="A40" s="52" t="s">
        <v>87</v>
      </c>
      <c r="B40" s="83">
        <f t="shared" si="1"/>
        <v>0</v>
      </c>
      <c r="C40" s="51"/>
      <c r="D40" s="51"/>
    </row>
    <row r="41" spans="1:4" ht="16.5" thickBot="1">
      <c r="A41" s="52" t="s">
        <v>29</v>
      </c>
      <c r="B41" s="83">
        <f t="shared" si="1"/>
        <v>100</v>
      </c>
      <c r="C41" s="51">
        <v>90</v>
      </c>
      <c r="D41" s="51">
        <v>10</v>
      </c>
    </row>
    <row r="42" spans="1:4" ht="30.75" thickBot="1">
      <c r="A42" s="52" t="s">
        <v>30</v>
      </c>
      <c r="B42" s="82"/>
      <c r="C42" s="54"/>
      <c r="D42" s="54"/>
    </row>
    <row r="43" spans="1:4" ht="16.5" thickBot="1">
      <c r="A43" s="52" t="s">
        <v>31</v>
      </c>
      <c r="B43" s="81"/>
      <c r="C43" s="51"/>
      <c r="D43" s="51"/>
    </row>
    <row r="44" spans="1:4" ht="16.5" thickBot="1">
      <c r="A44" s="50"/>
      <c r="B44" s="81"/>
      <c r="C44" s="51"/>
      <c r="D44" s="51"/>
    </row>
    <row r="45" spans="1:4" ht="16.5" thickBot="1">
      <c r="A45" s="48" t="s">
        <v>32</v>
      </c>
      <c r="B45" s="84">
        <f>C45+D45</f>
        <v>155</v>
      </c>
      <c r="C45" s="73">
        <f>C16-C26</f>
        <v>0</v>
      </c>
      <c r="D45" s="73">
        <f>D16-D26</f>
        <v>155</v>
      </c>
    </row>
    <row r="46" spans="1:4" ht="16.5" thickBot="1">
      <c r="A46" s="50"/>
      <c r="B46" s="81"/>
      <c r="C46" s="51"/>
      <c r="D46" s="51"/>
    </row>
    <row r="47" spans="1:4" ht="16.5" thickBot="1">
      <c r="A47" s="48" t="s">
        <v>33</v>
      </c>
      <c r="B47" s="84">
        <f>C47+D47</f>
        <v>638</v>
      </c>
      <c r="C47" s="73">
        <f>C14+C16-C26</f>
        <v>0</v>
      </c>
      <c r="D47" s="73">
        <f>D14+D16-D26</f>
        <v>638</v>
      </c>
    </row>
    <row r="48" spans="1:4">
      <c r="A48" s="68"/>
    </row>
    <row r="51" spans="1:1">
      <c r="A51" s="88" t="s">
        <v>105</v>
      </c>
    </row>
  </sheetData>
  <mergeCells count="8">
    <mergeCell ref="A6:D6"/>
    <mergeCell ref="A5:D5"/>
    <mergeCell ref="B11:D11"/>
    <mergeCell ref="C12:D12"/>
    <mergeCell ref="A7:D7"/>
    <mergeCell ref="A8:D8"/>
    <mergeCell ref="B12:B13"/>
    <mergeCell ref="A11:A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21"/>
  <sheetViews>
    <sheetView topLeftCell="A4" workbookViewId="0">
      <selection activeCell="F9" sqref="F9"/>
    </sheetView>
  </sheetViews>
  <sheetFormatPr defaultRowHeight="15"/>
  <cols>
    <col min="1" max="1" width="13.5703125" style="1" customWidth="1"/>
    <col min="2" max="2" width="35.42578125" style="1" customWidth="1"/>
    <col min="3" max="5" width="28.5703125" style="1" customWidth="1"/>
    <col min="6" max="6" width="16.42578125" style="1" customWidth="1"/>
    <col min="7" max="7" width="22.85546875" style="1" customWidth="1"/>
    <col min="8" max="9" width="28.5703125" style="1" customWidth="1"/>
    <col min="10" max="16384" width="9.140625" style="1"/>
  </cols>
  <sheetData>
    <row r="5" spans="1:8" ht="45" customHeight="1">
      <c r="A5" s="127" t="s">
        <v>71</v>
      </c>
      <c r="B5" s="127"/>
      <c r="C5" s="127"/>
      <c r="D5" s="127"/>
      <c r="E5" s="127"/>
      <c r="F5" s="127"/>
      <c r="G5" s="127"/>
      <c r="H5" s="127"/>
    </row>
    <row r="6" spans="1:8" ht="15.75" thickBot="1">
      <c r="A6" s="58"/>
      <c r="B6"/>
      <c r="C6"/>
      <c r="D6"/>
      <c r="E6"/>
      <c r="F6"/>
      <c r="G6"/>
      <c r="H6"/>
    </row>
    <row r="7" spans="1:8">
      <c r="A7" s="125" t="s">
        <v>72</v>
      </c>
      <c r="B7" s="125" t="s">
        <v>73</v>
      </c>
      <c r="C7" s="125" t="s">
        <v>41</v>
      </c>
      <c r="D7" s="125" t="s">
        <v>74</v>
      </c>
      <c r="E7" s="59"/>
      <c r="F7" s="125" t="s">
        <v>90</v>
      </c>
      <c r="G7" s="125" t="s">
        <v>77</v>
      </c>
      <c r="H7" s="125" t="s">
        <v>46</v>
      </c>
    </row>
    <row r="8" spans="1:8" ht="23.25" thickBot="1">
      <c r="A8" s="126"/>
      <c r="B8" s="126"/>
      <c r="C8" s="126"/>
      <c r="D8" s="126"/>
      <c r="E8" s="60" t="s">
        <v>89</v>
      </c>
      <c r="F8" s="126"/>
      <c r="G8" s="126"/>
      <c r="H8" s="126"/>
    </row>
    <row r="9" spans="1:8" ht="18.75" thickBot="1">
      <c r="A9" s="77"/>
      <c r="B9" s="78" t="s">
        <v>48</v>
      </c>
      <c r="C9" s="79">
        <f>SUM(C10:C21)</f>
        <v>301</v>
      </c>
      <c r="D9" s="79"/>
      <c r="E9" s="79"/>
      <c r="F9" s="79">
        <f>SUM(F10:F21)</f>
        <v>296550</v>
      </c>
      <c r="G9" s="79">
        <f>SUM(G10:G21)</f>
        <v>3558600</v>
      </c>
      <c r="H9" s="86">
        <v>0</v>
      </c>
    </row>
    <row r="10" spans="1:8" ht="15.75" thickBot="1">
      <c r="A10" s="87">
        <v>1</v>
      </c>
      <c r="B10" s="66" t="s">
        <v>54</v>
      </c>
      <c r="C10" s="76">
        <v>1</v>
      </c>
      <c r="D10" s="76">
        <v>2.6</v>
      </c>
      <c r="E10" s="76">
        <f>D10*1000</f>
        <v>2600</v>
      </c>
      <c r="F10" s="76">
        <f>E10*C10</f>
        <v>2600</v>
      </c>
      <c r="G10" s="85">
        <f>F10*12</f>
        <v>31200</v>
      </c>
      <c r="H10" s="134">
        <v>3560000</v>
      </c>
    </row>
    <row r="11" spans="1:8" ht="15.75" thickBot="1">
      <c r="A11" s="87">
        <v>2</v>
      </c>
      <c r="B11" s="66" t="s">
        <v>55</v>
      </c>
      <c r="C11" s="62">
        <v>4</v>
      </c>
      <c r="D11" s="62">
        <v>2.4</v>
      </c>
      <c r="E11" s="76">
        <f t="shared" ref="E11:E21" si="0">D11*1000</f>
        <v>2400</v>
      </c>
      <c r="F11" s="76">
        <f t="shared" ref="F11:F21" si="1">E11*C11</f>
        <v>9600</v>
      </c>
      <c r="G11" s="85">
        <f t="shared" ref="G11:G21" si="2">F11*12</f>
        <v>115200</v>
      </c>
      <c r="H11" s="134"/>
    </row>
    <row r="12" spans="1:8" ht="15.75" customHeight="1" thickBot="1">
      <c r="A12" s="87">
        <v>3</v>
      </c>
      <c r="B12" s="66" t="s">
        <v>56</v>
      </c>
      <c r="C12" s="62">
        <v>1</v>
      </c>
      <c r="D12" s="62">
        <v>2.2000000000000002</v>
      </c>
      <c r="E12" s="76">
        <f t="shared" si="0"/>
        <v>2200</v>
      </c>
      <c r="F12" s="76">
        <f t="shared" si="1"/>
        <v>2200</v>
      </c>
      <c r="G12" s="85">
        <f t="shared" si="2"/>
        <v>26400</v>
      </c>
      <c r="H12" s="134"/>
    </row>
    <row r="13" spans="1:8" ht="15.75" thickBot="1">
      <c r="A13" s="87">
        <v>4</v>
      </c>
      <c r="B13" s="66" t="s">
        <v>57</v>
      </c>
      <c r="C13" s="62">
        <v>9</v>
      </c>
      <c r="D13" s="62">
        <v>2</v>
      </c>
      <c r="E13" s="76">
        <f t="shared" si="0"/>
        <v>2000</v>
      </c>
      <c r="F13" s="76">
        <f t="shared" si="1"/>
        <v>18000</v>
      </c>
      <c r="G13" s="85">
        <f t="shared" si="2"/>
        <v>216000</v>
      </c>
      <c r="H13" s="134"/>
    </row>
    <row r="14" spans="1:8" ht="15.75" thickBot="1">
      <c r="A14" s="87">
        <v>5</v>
      </c>
      <c r="B14" s="66" t="s">
        <v>58</v>
      </c>
      <c r="C14" s="62">
        <v>4</v>
      </c>
      <c r="D14" s="62">
        <v>1.8</v>
      </c>
      <c r="E14" s="76">
        <f t="shared" si="0"/>
        <v>1800</v>
      </c>
      <c r="F14" s="76">
        <f t="shared" si="1"/>
        <v>7200</v>
      </c>
      <c r="G14" s="85">
        <f t="shared" si="2"/>
        <v>86400</v>
      </c>
      <c r="H14" s="134"/>
    </row>
    <row r="15" spans="1:8" ht="15.75" thickBot="1">
      <c r="A15" s="87">
        <v>6</v>
      </c>
      <c r="B15" s="66" t="s">
        <v>59</v>
      </c>
      <c r="C15" s="62">
        <v>28</v>
      </c>
      <c r="D15" s="62">
        <v>1.6</v>
      </c>
      <c r="E15" s="76">
        <f t="shared" si="0"/>
        <v>1600</v>
      </c>
      <c r="F15" s="76">
        <f t="shared" si="1"/>
        <v>44800</v>
      </c>
      <c r="G15" s="85">
        <f t="shared" si="2"/>
        <v>537600</v>
      </c>
      <c r="H15" s="134"/>
    </row>
    <row r="16" spans="1:8" ht="15.75" thickBot="1">
      <c r="A16" s="87">
        <v>7</v>
      </c>
      <c r="B16" s="66" t="s">
        <v>60</v>
      </c>
      <c r="C16" s="62">
        <v>9</v>
      </c>
      <c r="D16" s="62">
        <v>1.6</v>
      </c>
      <c r="E16" s="76">
        <f t="shared" si="0"/>
        <v>1600</v>
      </c>
      <c r="F16" s="76">
        <f t="shared" si="1"/>
        <v>14400</v>
      </c>
      <c r="G16" s="85">
        <f t="shared" si="2"/>
        <v>172800</v>
      </c>
      <c r="H16" s="134"/>
    </row>
    <row r="17" spans="1:8" ht="15.75" thickBot="1">
      <c r="A17" s="87">
        <v>8</v>
      </c>
      <c r="B17" s="66" t="s">
        <v>61</v>
      </c>
      <c r="C17" s="62">
        <v>7</v>
      </c>
      <c r="D17" s="62">
        <v>1.1000000000000001</v>
      </c>
      <c r="E17" s="76">
        <f t="shared" si="0"/>
        <v>1100</v>
      </c>
      <c r="F17" s="76">
        <f t="shared" si="1"/>
        <v>7700</v>
      </c>
      <c r="G17" s="85">
        <f t="shared" si="2"/>
        <v>92400</v>
      </c>
      <c r="H17" s="134"/>
    </row>
    <row r="18" spans="1:8" ht="15.75" thickBot="1">
      <c r="A18" s="87">
        <v>9</v>
      </c>
      <c r="B18" s="66" t="s">
        <v>93</v>
      </c>
      <c r="C18" s="62">
        <v>1</v>
      </c>
      <c r="D18" s="62">
        <v>1.2</v>
      </c>
      <c r="E18" s="76">
        <f t="shared" si="0"/>
        <v>1200</v>
      </c>
      <c r="F18" s="76">
        <f t="shared" si="1"/>
        <v>1200</v>
      </c>
      <c r="G18" s="85">
        <f t="shared" si="2"/>
        <v>14400</v>
      </c>
      <c r="H18" s="134"/>
    </row>
    <row r="19" spans="1:8" ht="15.75" thickBot="1">
      <c r="A19" s="87">
        <v>10</v>
      </c>
      <c r="B19" s="66" t="s">
        <v>63</v>
      </c>
      <c r="C19" s="62">
        <v>66</v>
      </c>
      <c r="D19" s="62">
        <v>1</v>
      </c>
      <c r="E19" s="76">
        <f t="shared" si="0"/>
        <v>1000</v>
      </c>
      <c r="F19" s="76">
        <f t="shared" si="1"/>
        <v>66000</v>
      </c>
      <c r="G19" s="85">
        <f t="shared" si="2"/>
        <v>792000</v>
      </c>
      <c r="H19" s="134"/>
    </row>
    <row r="20" spans="1:8" ht="15.75" thickBot="1">
      <c r="A20" s="87">
        <v>11</v>
      </c>
      <c r="B20" s="66" t="s">
        <v>64</v>
      </c>
      <c r="C20" s="62">
        <v>78</v>
      </c>
      <c r="D20" s="62">
        <v>0.8</v>
      </c>
      <c r="E20" s="76">
        <f t="shared" si="0"/>
        <v>800</v>
      </c>
      <c r="F20" s="76">
        <f t="shared" si="1"/>
        <v>62400</v>
      </c>
      <c r="G20" s="85">
        <f t="shared" si="2"/>
        <v>748800</v>
      </c>
      <c r="H20" s="134"/>
    </row>
    <row r="21" spans="1:8" ht="15.75" thickBot="1">
      <c r="A21" s="87">
        <v>12</v>
      </c>
      <c r="B21" s="66" t="s">
        <v>65</v>
      </c>
      <c r="C21" s="62">
        <v>93</v>
      </c>
      <c r="D21" s="62">
        <v>0.65</v>
      </c>
      <c r="E21" s="76">
        <f t="shared" si="0"/>
        <v>650</v>
      </c>
      <c r="F21" s="76">
        <f t="shared" si="1"/>
        <v>60450</v>
      </c>
      <c r="G21" s="85">
        <f t="shared" si="2"/>
        <v>725400</v>
      </c>
      <c r="H21" s="134"/>
    </row>
  </sheetData>
  <mergeCells count="9">
    <mergeCell ref="F7:F8"/>
    <mergeCell ref="G7:G8"/>
    <mergeCell ref="H7:H8"/>
    <mergeCell ref="A5:H5"/>
    <mergeCell ref="H10:H21"/>
    <mergeCell ref="A7:A8"/>
    <mergeCell ref="B7:B8"/>
    <mergeCell ref="C7:C8"/>
    <mergeCell ref="D7:D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5:G14"/>
  <sheetViews>
    <sheetView workbookViewId="0">
      <selection activeCell="G6" sqref="G6"/>
    </sheetView>
  </sheetViews>
  <sheetFormatPr defaultRowHeight="15"/>
  <cols>
    <col min="5" max="5" width="26.7109375" customWidth="1"/>
  </cols>
  <sheetData>
    <row r="5" spans="5:7">
      <c r="G5" s="88" t="s">
        <v>103</v>
      </c>
    </row>
    <row r="6" spans="5:7">
      <c r="E6" s="89" t="s">
        <v>101</v>
      </c>
      <c r="F6" s="75">
        <v>350</v>
      </c>
    </row>
    <row r="7" spans="5:7">
      <c r="E7" s="89" t="s">
        <v>95</v>
      </c>
      <c r="F7" s="75">
        <v>-187</v>
      </c>
    </row>
    <row r="8" spans="5:7">
      <c r="E8" s="89" t="s">
        <v>94</v>
      </c>
      <c r="F8" s="75">
        <f>F6+F7</f>
        <v>163</v>
      </c>
    </row>
    <row r="9" spans="5:7">
      <c r="E9" s="89" t="s">
        <v>96</v>
      </c>
      <c r="F9" s="75">
        <v>-130</v>
      </c>
    </row>
    <row r="10" spans="5:7">
      <c r="E10" s="89" t="s">
        <v>97</v>
      </c>
      <c r="F10" s="75">
        <f>F8+F9</f>
        <v>33</v>
      </c>
    </row>
    <row r="11" spans="5:7">
      <c r="E11" s="89" t="s">
        <v>98</v>
      </c>
      <c r="F11" s="75">
        <v>80</v>
      </c>
    </row>
    <row r="12" spans="5:7">
      <c r="E12" s="89" t="s">
        <v>99</v>
      </c>
      <c r="F12" s="75">
        <v>113</v>
      </c>
    </row>
    <row r="13" spans="5:7" s="1" customFormat="1">
      <c r="E13" s="89" t="s">
        <v>102</v>
      </c>
      <c r="F13" s="75">
        <v>100</v>
      </c>
    </row>
    <row r="14" spans="5:7">
      <c r="E14" s="89" t="s">
        <v>100</v>
      </c>
      <c r="F14" s="75">
        <f>SUM(F11:F13)</f>
        <v>293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270103</vt:lpstr>
      <vt:lpstr>საშტატო </vt:lpstr>
      <vt:lpstr>დანართი #1 ცხრ №1</vt:lpstr>
      <vt:lpstr>დანართი #1 ცხრ№2</vt:lpstr>
      <vt:lpstr>დანართი #2 ცხრ №1</vt:lpstr>
      <vt:lpstr>დანართი #2 ცხრ №2</vt:lpstr>
      <vt:lpstr>Sheet6</vt:lpstr>
      <vt:lpstr>'270103'!Print_Area</vt:lpstr>
      <vt:lpstr>'საშტატო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Irakli Khugashvili</dc:creator>
  <cp:lastModifiedBy>Gia Kobalia</cp:lastModifiedBy>
  <cp:lastPrinted>2020-08-18T12:11:26Z</cp:lastPrinted>
  <dcterms:created xsi:type="dcterms:W3CDTF">2020-08-18T09:59:06Z</dcterms:created>
  <dcterms:modified xsi:type="dcterms:W3CDTF">2020-09-29T13:09:02Z</dcterms:modified>
</cp:coreProperties>
</file>