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2330"/>
  </bookViews>
  <sheets>
    <sheet name="ტენდერებიდან ეკონომია III" sheetId="1" r:id="rId1"/>
    <sheet name="მოკლე ცხრილი" sheetId="4" r:id="rId2"/>
  </sheets>
  <definedNames>
    <definedName name="_xlnm._FilterDatabase" localSheetId="1" hidden="1">'მოკლე ცხრილი'!$A$2:$F$11</definedName>
    <definedName name="_xlnm._FilterDatabase" localSheetId="0" hidden="1">'ტენდერებიდან ეკონომია III'!$A$1:$J$486</definedName>
    <definedName name="_xlnm.Print_Area" localSheetId="1">'მოკლე ცხრილი'!$B$2:$H$11</definedName>
    <definedName name="_xlnm.Print_Area" localSheetId="0">'ტენდერებიდან ეკონომია III'!$C$1:$L$486</definedName>
    <definedName name="_xlnm.Print_Titles" localSheetId="1">'მოკლე ცხრილი'!$A$2:$IV$2</definedName>
  </definedNames>
  <calcPr calcId="162913"/>
</workbook>
</file>

<file path=xl/calcChain.xml><?xml version="1.0" encoding="utf-8"?>
<calcChain xmlns="http://schemas.openxmlformats.org/spreadsheetml/2006/main">
  <c r="H5" i="1" l="1"/>
  <c r="G479" i="1" l="1"/>
  <c r="F479" i="1"/>
  <c r="H295" i="1" l="1"/>
  <c r="A295" i="1" s="1"/>
  <c r="H296" i="1"/>
  <c r="A296" i="1" s="1"/>
  <c r="H297" i="1"/>
  <c r="A297" i="1" s="1"/>
  <c r="H298" i="1"/>
  <c r="A298" i="1" s="1"/>
  <c r="H299" i="1"/>
  <c r="A299" i="1" s="1"/>
  <c r="H300" i="1"/>
  <c r="A300" i="1" s="1"/>
  <c r="H285" i="1"/>
  <c r="H272" i="1"/>
  <c r="A272" i="1" s="1"/>
  <c r="H273" i="1"/>
  <c r="A273" i="1" s="1"/>
  <c r="H274" i="1"/>
  <c r="A274" i="1" s="1"/>
  <c r="H241" i="1" l="1"/>
  <c r="G483" i="1" l="1"/>
  <c r="G475" i="1"/>
  <c r="G470" i="1"/>
  <c r="G466" i="1"/>
  <c r="G462" i="1"/>
  <c r="G427" i="1"/>
  <c r="G401" i="1"/>
  <c r="G398" i="1"/>
  <c r="G395" i="1"/>
  <c r="G392" i="1"/>
  <c r="G371" i="1"/>
  <c r="G362" i="1"/>
  <c r="G345" i="1"/>
  <c r="G339" i="1"/>
  <c r="G329" i="1"/>
  <c r="G327" i="1"/>
  <c r="G324" i="1"/>
  <c r="G322" i="1"/>
  <c r="G319" i="1"/>
  <c r="G314" i="1"/>
  <c r="G306" i="1"/>
  <c r="G293" i="1"/>
  <c r="G288" i="1"/>
  <c r="G284" i="1"/>
  <c r="G282" i="1"/>
  <c r="G276" i="1"/>
  <c r="G270" i="1"/>
  <c r="G267" i="1"/>
  <c r="G263" i="1"/>
  <c r="G260" i="1"/>
  <c r="G257" i="1"/>
  <c r="G254" i="1"/>
  <c r="G252" i="1"/>
  <c r="G245" i="1"/>
  <c r="G240" i="1"/>
  <c r="G235" i="1"/>
  <c r="G229" i="1"/>
  <c r="G188" i="1"/>
  <c r="G183" i="1"/>
  <c r="G178" i="1"/>
  <c r="G173" i="1"/>
  <c r="G168" i="1"/>
  <c r="G163" i="1"/>
  <c r="G161" i="1"/>
  <c r="G156" i="1"/>
  <c r="G151" i="1"/>
  <c r="G146" i="1"/>
  <c r="G142" i="1"/>
  <c r="G138" i="1"/>
  <c r="G134" i="1"/>
  <c r="G130" i="1"/>
  <c r="G126" i="1"/>
  <c r="G121" i="1"/>
  <c r="G117" i="1"/>
  <c r="G104" i="1"/>
  <c r="G94" i="1"/>
  <c r="G90" i="1"/>
  <c r="G59" i="1"/>
  <c r="G58" i="1" s="1"/>
  <c r="G41" i="1"/>
  <c r="G34" i="1"/>
  <c r="G26" i="1"/>
  <c r="G18" i="1"/>
  <c r="G4" i="1"/>
  <c r="E6" i="4" l="1"/>
  <c r="E7" i="4"/>
  <c r="E4" i="4"/>
  <c r="G461" i="1"/>
  <c r="G266" i="1"/>
  <c r="G281" i="1"/>
  <c r="G361" i="1"/>
  <c r="G321" i="1" s="1"/>
  <c r="G17" i="1"/>
  <c r="G3" i="1" s="1"/>
  <c r="G474" i="1"/>
  <c r="G305" i="1"/>
  <c r="G256" i="1"/>
  <c r="E9" i="4" s="1"/>
  <c r="G125" i="1"/>
  <c r="F188" i="1"/>
  <c r="F4" i="1"/>
  <c r="G116" i="1" l="1"/>
  <c r="G234" i="1"/>
  <c r="G228" i="1" s="1"/>
  <c r="E10" i="4"/>
  <c r="E8" i="4"/>
  <c r="E5" i="4"/>
  <c r="F466" i="1"/>
  <c r="H484" i="1"/>
  <c r="H485" i="1"/>
  <c r="A485" i="1" s="1"/>
  <c r="F483" i="1"/>
  <c r="H482" i="1"/>
  <c r="A482" i="1" s="1"/>
  <c r="H481" i="1"/>
  <c r="A481" i="1" s="1"/>
  <c r="H480" i="1"/>
  <c r="H479" i="1" s="1"/>
  <c r="H478" i="1"/>
  <c r="A478" i="1" s="1"/>
  <c r="H477" i="1"/>
  <c r="A477" i="1" s="1"/>
  <c r="H476" i="1"/>
  <c r="F475" i="1"/>
  <c r="H473" i="1"/>
  <c r="A473" i="1" s="1"/>
  <c r="H472" i="1"/>
  <c r="A472" i="1" s="1"/>
  <c r="H471" i="1"/>
  <c r="F470" i="1"/>
  <c r="H469" i="1"/>
  <c r="A469" i="1" s="1"/>
  <c r="H468" i="1"/>
  <c r="A468" i="1" s="1"/>
  <c r="H467" i="1"/>
  <c r="H486" i="1"/>
  <c r="A486" i="1" s="1"/>
  <c r="H239" i="1"/>
  <c r="A239" i="1" s="1"/>
  <c r="H411" i="1"/>
  <c r="A411" i="1" s="1"/>
  <c r="H412" i="1"/>
  <c r="A412" i="1" s="1"/>
  <c r="H413" i="1"/>
  <c r="A413" i="1" s="1"/>
  <c r="H414" i="1"/>
  <c r="A414" i="1" s="1"/>
  <c r="H415" i="1"/>
  <c r="A415" i="1" s="1"/>
  <c r="H416" i="1"/>
  <c r="A416" i="1" s="1"/>
  <c r="H417" i="1"/>
  <c r="A417" i="1" s="1"/>
  <c r="H418" i="1"/>
  <c r="A418" i="1" s="1"/>
  <c r="H419" i="1"/>
  <c r="A419" i="1" s="1"/>
  <c r="H420" i="1"/>
  <c r="A420" i="1" s="1"/>
  <c r="H421" i="1"/>
  <c r="A421" i="1" s="1"/>
  <c r="H422" i="1"/>
  <c r="A422" i="1" s="1"/>
  <c r="H423" i="1"/>
  <c r="A423" i="1" s="1"/>
  <c r="H424" i="1"/>
  <c r="A424" i="1" s="1"/>
  <c r="H425" i="1"/>
  <c r="A425" i="1" s="1"/>
  <c r="H426" i="1"/>
  <c r="A426" i="1" s="1"/>
  <c r="F401" i="1"/>
  <c r="H400" i="1"/>
  <c r="A400" i="1" s="1"/>
  <c r="H399" i="1"/>
  <c r="A399" i="1" s="1"/>
  <c r="L398" i="1"/>
  <c r="K398" i="1"/>
  <c r="F398" i="1"/>
  <c r="H402" i="1"/>
  <c r="H403" i="1"/>
  <c r="A403" i="1" s="1"/>
  <c r="H397" i="1"/>
  <c r="A397" i="1" s="1"/>
  <c r="H396" i="1"/>
  <c r="L395" i="1"/>
  <c r="K395" i="1"/>
  <c r="F395" i="1"/>
  <c r="F392" i="1"/>
  <c r="H394" i="1"/>
  <c r="A394" i="1" s="1"/>
  <c r="H393" i="1"/>
  <c r="F371" i="1"/>
  <c r="F362" i="1"/>
  <c r="F319" i="1"/>
  <c r="H320" i="1"/>
  <c r="H319" i="1" s="1"/>
  <c r="F288" i="1"/>
  <c r="H275" i="1"/>
  <c r="A275" i="1" s="1"/>
  <c r="H271" i="1"/>
  <c r="F270" i="1"/>
  <c r="H269" i="1"/>
  <c r="A269" i="1" s="1"/>
  <c r="H268" i="1"/>
  <c r="F267" i="1"/>
  <c r="H262" i="1"/>
  <c r="A262" i="1" s="1"/>
  <c r="H261" i="1"/>
  <c r="F260" i="1"/>
  <c r="H259" i="1"/>
  <c r="A259" i="1" s="1"/>
  <c r="H258" i="1"/>
  <c r="F257" i="1"/>
  <c r="F263" i="1"/>
  <c r="H264" i="1"/>
  <c r="H265" i="1"/>
  <c r="A265" i="1" s="1"/>
  <c r="H255" i="1"/>
  <c r="H254" i="1" s="1"/>
  <c r="F254" i="1"/>
  <c r="H233" i="1"/>
  <c r="A233" i="1" s="1"/>
  <c r="H232" i="1"/>
  <c r="A232" i="1" s="1"/>
  <c r="H231" i="1"/>
  <c r="A231" i="1" s="1"/>
  <c r="H230" i="1"/>
  <c r="L229" i="1"/>
  <c r="K229" i="1"/>
  <c r="F229" i="1"/>
  <c r="F235" i="1"/>
  <c r="K235" i="1"/>
  <c r="L235" i="1"/>
  <c r="H236" i="1"/>
  <c r="H237" i="1"/>
  <c r="A237" i="1" s="1"/>
  <c r="H238" i="1"/>
  <c r="A238" i="1" s="1"/>
  <c r="H187" i="1"/>
  <c r="A187" i="1" s="1"/>
  <c r="H186" i="1"/>
  <c r="A186" i="1" s="1"/>
  <c r="H185" i="1"/>
  <c r="A185" i="1" s="1"/>
  <c r="H184" i="1"/>
  <c r="F183" i="1"/>
  <c r="H182" i="1"/>
  <c r="A182" i="1" s="1"/>
  <c r="H181" i="1"/>
  <c r="A181" i="1" s="1"/>
  <c r="H180" i="1"/>
  <c r="A180" i="1" s="1"/>
  <c r="H179" i="1"/>
  <c r="F178" i="1"/>
  <c r="H177" i="1"/>
  <c r="A177" i="1" s="1"/>
  <c r="H176" i="1"/>
  <c r="A176" i="1" s="1"/>
  <c r="H175" i="1"/>
  <c r="A175" i="1" s="1"/>
  <c r="H174" i="1"/>
  <c r="F173" i="1"/>
  <c r="H172" i="1"/>
  <c r="A172" i="1" s="1"/>
  <c r="H171" i="1"/>
  <c r="A171" i="1" s="1"/>
  <c r="H170" i="1"/>
  <c r="A170" i="1" s="1"/>
  <c r="H169" i="1"/>
  <c r="F168" i="1"/>
  <c r="H160" i="1"/>
  <c r="A160" i="1" s="1"/>
  <c r="H159" i="1"/>
  <c r="A159" i="1" s="1"/>
  <c r="H158" i="1"/>
  <c r="A158" i="1" s="1"/>
  <c r="H157" i="1"/>
  <c r="F156" i="1"/>
  <c r="H155" i="1"/>
  <c r="A155" i="1" s="1"/>
  <c r="H154" i="1"/>
  <c r="A154" i="1" s="1"/>
  <c r="H153" i="1"/>
  <c r="A153" i="1" s="1"/>
  <c r="H152" i="1"/>
  <c r="F151" i="1"/>
  <c r="H145" i="1"/>
  <c r="A145" i="1" s="1"/>
  <c r="H144" i="1"/>
  <c r="A144" i="1" s="1"/>
  <c r="H143" i="1"/>
  <c r="F142" i="1"/>
  <c r="H141" i="1"/>
  <c r="A141" i="1" s="1"/>
  <c r="H140" i="1"/>
  <c r="A140" i="1" s="1"/>
  <c r="H139" i="1"/>
  <c r="A139" i="1" s="1"/>
  <c r="F138" i="1"/>
  <c r="H137" i="1"/>
  <c r="A137" i="1" s="1"/>
  <c r="H136" i="1"/>
  <c r="A136" i="1" s="1"/>
  <c r="H135" i="1"/>
  <c r="F134" i="1"/>
  <c r="H133" i="1"/>
  <c r="A133" i="1" s="1"/>
  <c r="H132" i="1"/>
  <c r="A132" i="1" s="1"/>
  <c r="H131" i="1"/>
  <c r="A131" i="1" s="1"/>
  <c r="F130" i="1"/>
  <c r="H118" i="1"/>
  <c r="H120" i="1"/>
  <c r="A120" i="1" s="1"/>
  <c r="H119" i="1"/>
  <c r="A119" i="1" s="1"/>
  <c r="F117" i="1"/>
  <c r="F104" i="1"/>
  <c r="H103" i="1"/>
  <c r="A103" i="1" s="1"/>
  <c r="H105" i="1"/>
  <c r="H106" i="1"/>
  <c r="A106" i="1" s="1"/>
  <c r="H107" i="1"/>
  <c r="A107" i="1" s="1"/>
  <c r="H108" i="1"/>
  <c r="A108" i="1" s="1"/>
  <c r="H109" i="1"/>
  <c r="A109" i="1" s="1"/>
  <c r="H110" i="1"/>
  <c r="A110" i="1" s="1"/>
  <c r="F18" i="1"/>
  <c r="F26" i="1"/>
  <c r="F34" i="1"/>
  <c r="F94" i="1"/>
  <c r="H99" i="1"/>
  <c r="A99" i="1" s="1"/>
  <c r="H100" i="1"/>
  <c r="A100" i="1" s="1"/>
  <c r="H101" i="1"/>
  <c r="A101" i="1" s="1"/>
  <c r="H102" i="1"/>
  <c r="A102" i="1" s="1"/>
  <c r="H15" i="1"/>
  <c r="A15" i="1" s="1"/>
  <c r="H16" i="1"/>
  <c r="A16" i="1" s="1"/>
  <c r="H19" i="1"/>
  <c r="H20" i="1"/>
  <c r="A20" i="1" s="1"/>
  <c r="H21" i="1"/>
  <c r="A21" i="1" s="1"/>
  <c r="H22" i="1"/>
  <c r="A22" i="1" s="1"/>
  <c r="H23" i="1"/>
  <c r="A23" i="1" s="1"/>
  <c r="H24" i="1"/>
  <c r="A24" i="1" s="1"/>
  <c r="H25" i="1"/>
  <c r="A25" i="1" s="1"/>
  <c r="H27" i="1"/>
  <c r="H28" i="1"/>
  <c r="A28" i="1" s="1"/>
  <c r="H29" i="1"/>
  <c r="A29" i="1" s="1"/>
  <c r="H30" i="1"/>
  <c r="A30" i="1" s="1"/>
  <c r="H31" i="1"/>
  <c r="A31" i="1" s="1"/>
  <c r="H32" i="1"/>
  <c r="A32" i="1" s="1"/>
  <c r="H33" i="1"/>
  <c r="A33" i="1" s="1"/>
  <c r="H35" i="1"/>
  <c r="H36" i="1"/>
  <c r="A36" i="1" s="1"/>
  <c r="H37" i="1"/>
  <c r="A37" i="1" s="1"/>
  <c r="H38" i="1"/>
  <c r="A38" i="1" s="1"/>
  <c r="H39" i="1"/>
  <c r="A39" i="1" s="1"/>
  <c r="H40" i="1"/>
  <c r="A40" i="1" s="1"/>
  <c r="H42" i="1"/>
  <c r="H43" i="1"/>
  <c r="A43" i="1" s="1"/>
  <c r="H44" i="1"/>
  <c r="A44" i="1" s="1"/>
  <c r="H45" i="1"/>
  <c r="A45" i="1" s="1"/>
  <c r="H46" i="1"/>
  <c r="A46" i="1" s="1"/>
  <c r="H47" i="1"/>
  <c r="A47" i="1" s="1"/>
  <c r="H48" i="1"/>
  <c r="A48" i="1" s="1"/>
  <c r="H49" i="1"/>
  <c r="A49" i="1" s="1"/>
  <c r="H50" i="1"/>
  <c r="A50" i="1" s="1"/>
  <c r="H51" i="1"/>
  <c r="A51" i="1" s="1"/>
  <c r="H52" i="1"/>
  <c r="A52" i="1" s="1"/>
  <c r="H53" i="1"/>
  <c r="A53" i="1" s="1"/>
  <c r="H54" i="1"/>
  <c r="A54" i="1" s="1"/>
  <c r="H55" i="1"/>
  <c r="A55" i="1" s="1"/>
  <c r="H56" i="1"/>
  <c r="A56" i="1" s="1"/>
  <c r="H57" i="1"/>
  <c r="A57" i="1" s="1"/>
  <c r="D7" i="4" l="1"/>
  <c r="G2" i="1"/>
  <c r="A319" i="1"/>
  <c r="A320" i="1"/>
  <c r="H229" i="1"/>
  <c r="A229" i="1" s="1"/>
  <c r="A254" i="1"/>
  <c r="H395" i="1"/>
  <c r="A395" i="1" s="1"/>
  <c r="H466" i="1"/>
  <c r="A466" i="1" s="1"/>
  <c r="H470" i="1"/>
  <c r="A470" i="1" s="1"/>
  <c r="H475" i="1"/>
  <c r="A475" i="1" s="1"/>
  <c r="A479" i="1"/>
  <c r="H34" i="1"/>
  <c r="A34" i="1" s="1"/>
  <c r="A35" i="1"/>
  <c r="H117" i="1"/>
  <c r="A117" i="1" s="1"/>
  <c r="A118" i="1"/>
  <c r="H168" i="1"/>
  <c r="A168" i="1" s="1"/>
  <c r="A169" i="1"/>
  <c r="H267" i="1"/>
  <c r="A268" i="1"/>
  <c r="F361" i="1"/>
  <c r="A476" i="1"/>
  <c r="A467" i="1"/>
  <c r="H173" i="1"/>
  <c r="A173" i="1" s="1"/>
  <c r="H235" i="1"/>
  <c r="A236" i="1"/>
  <c r="H260" i="1"/>
  <c r="A260" i="1" s="1"/>
  <c r="A261" i="1"/>
  <c r="H483" i="1"/>
  <c r="A484" i="1"/>
  <c r="A471" i="1"/>
  <c r="A230" i="1"/>
  <c r="H26" i="1"/>
  <c r="A26" i="1" s="1"/>
  <c r="A27" i="1"/>
  <c r="H156" i="1"/>
  <c r="A156" i="1" s="1"/>
  <c r="H183" i="1"/>
  <c r="A183" i="1" s="1"/>
  <c r="A184" i="1"/>
  <c r="H263" i="1"/>
  <c r="A263" i="1" s="1"/>
  <c r="A264" i="1"/>
  <c r="A267" i="1"/>
  <c r="H270" i="1"/>
  <c r="A270" i="1" s="1"/>
  <c r="H398" i="1"/>
  <c r="A398" i="1" s="1"/>
  <c r="A396" i="1"/>
  <c r="A271" i="1"/>
  <c r="A255" i="1"/>
  <c r="A174" i="1"/>
  <c r="H41" i="1"/>
  <c r="A42" i="1"/>
  <c r="H18" i="1"/>
  <c r="A19" i="1"/>
  <c r="A105" i="1"/>
  <c r="H130" i="1"/>
  <c r="A130" i="1" s="1"/>
  <c r="H134" i="1"/>
  <c r="A134" i="1" s="1"/>
  <c r="H138" i="1"/>
  <c r="A138" i="1" s="1"/>
  <c r="H142" i="1"/>
  <c r="A142" i="1" s="1"/>
  <c r="H151" i="1"/>
  <c r="A151" i="1" s="1"/>
  <c r="H178" i="1"/>
  <c r="A178" i="1" s="1"/>
  <c r="A179" i="1"/>
  <c r="H257" i="1"/>
  <c r="A257" i="1" s="1"/>
  <c r="H392" i="1"/>
  <c r="A392" i="1" s="1"/>
  <c r="A152" i="1"/>
  <c r="A258" i="1"/>
  <c r="A143" i="1"/>
  <c r="A135" i="1"/>
  <c r="F474" i="1"/>
  <c r="A480" i="1"/>
  <c r="A402" i="1"/>
  <c r="A393" i="1"/>
  <c r="A157" i="1"/>
  <c r="F256" i="1"/>
  <c r="F17" i="1"/>
  <c r="H315" i="1"/>
  <c r="H286" i="1"/>
  <c r="A286" i="1" s="1"/>
  <c r="H278" i="1"/>
  <c r="A278" i="1" s="1"/>
  <c r="H279" i="1"/>
  <c r="A279" i="1" s="1"/>
  <c r="H246" i="1"/>
  <c r="A483" i="1" l="1"/>
  <c r="H17" i="1"/>
  <c r="F5" i="4" s="1"/>
  <c r="H5" i="4" s="1"/>
  <c r="A285" i="1"/>
  <c r="H474" i="1"/>
  <c r="A474" i="1" s="1"/>
  <c r="D8" i="4"/>
  <c r="A235" i="1"/>
  <c r="D5" i="4"/>
  <c r="A246" i="1"/>
  <c r="A315" i="1"/>
  <c r="H256" i="1"/>
  <c r="A256" i="1" s="1"/>
  <c r="A18" i="1"/>
  <c r="H410" i="1"/>
  <c r="A410" i="1" s="1"/>
  <c r="H409" i="1"/>
  <c r="A409" i="1" s="1"/>
  <c r="H408" i="1"/>
  <c r="A408" i="1" s="1"/>
  <c r="H407" i="1"/>
  <c r="A407" i="1" s="1"/>
  <c r="H406" i="1"/>
  <c r="A406" i="1" s="1"/>
  <c r="H405" i="1"/>
  <c r="A405" i="1" s="1"/>
  <c r="H404" i="1"/>
  <c r="A17" i="1" l="1"/>
  <c r="A404" i="1"/>
  <c r="H401" i="1"/>
  <c r="A401" i="1" s="1"/>
  <c r="H307" i="1"/>
  <c r="A307" i="1" l="1"/>
  <c r="H283" i="1"/>
  <c r="H282" i="1" l="1"/>
  <c r="A283" i="1"/>
  <c r="H291" i="1"/>
  <c r="A291" i="1" s="1"/>
  <c r="H93" i="1" l="1"/>
  <c r="A93" i="1" s="1"/>
  <c r="H92" i="1"/>
  <c r="A92" i="1" s="1"/>
  <c r="H326" i="1" l="1"/>
  <c r="A326" i="1" s="1"/>
  <c r="F324" i="1"/>
  <c r="H360" i="1"/>
  <c r="A360" i="1" s="1"/>
  <c r="H359" i="1"/>
  <c r="A359" i="1" s="1"/>
  <c r="H358" i="1"/>
  <c r="A358" i="1" s="1"/>
  <c r="H357" i="1"/>
  <c r="A357" i="1" s="1"/>
  <c r="H356" i="1"/>
  <c r="A356" i="1" s="1"/>
  <c r="H355" i="1"/>
  <c r="A355" i="1" s="1"/>
  <c r="H354" i="1"/>
  <c r="A354" i="1" s="1"/>
  <c r="H353" i="1"/>
  <c r="A353" i="1" s="1"/>
  <c r="H352" i="1"/>
  <c r="A352" i="1" s="1"/>
  <c r="H351" i="1"/>
  <c r="A351" i="1" s="1"/>
  <c r="H350" i="1"/>
  <c r="A350" i="1" s="1"/>
  <c r="H349" i="1"/>
  <c r="A349" i="1" s="1"/>
  <c r="H348" i="1"/>
  <c r="A348" i="1" s="1"/>
  <c r="H347" i="1"/>
  <c r="A347" i="1" s="1"/>
  <c r="H346" i="1"/>
  <c r="H341" i="1"/>
  <c r="A341" i="1" s="1"/>
  <c r="H342" i="1"/>
  <c r="A342" i="1" s="1"/>
  <c r="H328" i="1"/>
  <c r="F327" i="1"/>
  <c r="F163" i="1"/>
  <c r="H165" i="1"/>
  <c r="A165" i="1" s="1"/>
  <c r="H166" i="1"/>
  <c r="A166" i="1" s="1"/>
  <c r="H167" i="1"/>
  <c r="A167" i="1" s="1"/>
  <c r="H164" i="1"/>
  <c r="F161" i="1"/>
  <c r="H327" i="1" l="1"/>
  <c r="A328" i="1"/>
  <c r="H163" i="1"/>
  <c r="A163" i="1" s="1"/>
  <c r="A164" i="1"/>
  <c r="A327" i="1"/>
  <c r="H345" i="1"/>
  <c r="A346" i="1"/>
  <c r="H162" i="1"/>
  <c r="H128" i="1"/>
  <c r="A128" i="1" s="1"/>
  <c r="H129" i="1"/>
  <c r="A129" i="1" s="1"/>
  <c r="H127" i="1"/>
  <c r="F126" i="1"/>
  <c r="H161" i="1" l="1"/>
  <c r="A161" i="1" s="1"/>
  <c r="A162" i="1"/>
  <c r="H126" i="1"/>
  <c r="A127" i="1"/>
  <c r="H190" i="1"/>
  <c r="A190" i="1" s="1"/>
  <c r="H191" i="1"/>
  <c r="A191" i="1" s="1"/>
  <c r="H192" i="1"/>
  <c r="A192" i="1" s="1"/>
  <c r="H193" i="1"/>
  <c r="A193" i="1" s="1"/>
  <c r="H194" i="1"/>
  <c r="A194" i="1" s="1"/>
  <c r="H195" i="1"/>
  <c r="A195" i="1" s="1"/>
  <c r="H196" i="1"/>
  <c r="A196" i="1" s="1"/>
  <c r="H197" i="1"/>
  <c r="A197" i="1" s="1"/>
  <c r="H198" i="1"/>
  <c r="A198" i="1" s="1"/>
  <c r="H199" i="1"/>
  <c r="A199" i="1" s="1"/>
  <c r="H200" i="1"/>
  <c r="A200" i="1" s="1"/>
  <c r="H201" i="1"/>
  <c r="A201" i="1" s="1"/>
  <c r="H202" i="1"/>
  <c r="A202" i="1" s="1"/>
  <c r="H203" i="1"/>
  <c r="A203" i="1" s="1"/>
  <c r="H204" i="1"/>
  <c r="A204" i="1" s="1"/>
  <c r="H205" i="1"/>
  <c r="A205" i="1" s="1"/>
  <c r="H206" i="1"/>
  <c r="A206" i="1" s="1"/>
  <c r="H207" i="1"/>
  <c r="A207" i="1" s="1"/>
  <c r="H208" i="1"/>
  <c r="A208" i="1" s="1"/>
  <c r="H209" i="1"/>
  <c r="A209" i="1" s="1"/>
  <c r="H210" i="1"/>
  <c r="A210" i="1" s="1"/>
  <c r="H211" i="1"/>
  <c r="A211" i="1" s="1"/>
  <c r="H212" i="1"/>
  <c r="A212" i="1" s="1"/>
  <c r="H213" i="1"/>
  <c r="A213" i="1" s="1"/>
  <c r="H214" i="1"/>
  <c r="A214" i="1" s="1"/>
  <c r="H215" i="1"/>
  <c r="A215" i="1" s="1"/>
  <c r="H216" i="1"/>
  <c r="A216" i="1" s="1"/>
  <c r="H217" i="1"/>
  <c r="A217" i="1" s="1"/>
  <c r="H218" i="1"/>
  <c r="A218" i="1" s="1"/>
  <c r="H219" i="1"/>
  <c r="A219" i="1" s="1"/>
  <c r="H220" i="1"/>
  <c r="A220" i="1" s="1"/>
  <c r="H221" i="1"/>
  <c r="A221" i="1" s="1"/>
  <c r="H222" i="1"/>
  <c r="A222" i="1" s="1"/>
  <c r="H223" i="1"/>
  <c r="A223" i="1" s="1"/>
  <c r="H224" i="1"/>
  <c r="A224" i="1" s="1"/>
  <c r="H225" i="1"/>
  <c r="A225" i="1" s="1"/>
  <c r="H226" i="1"/>
  <c r="A226" i="1" s="1"/>
  <c r="H227" i="1"/>
  <c r="A227" i="1" s="1"/>
  <c r="H189" i="1"/>
  <c r="H188" i="1" l="1"/>
  <c r="A188" i="1" s="1"/>
  <c r="A189" i="1"/>
  <c r="A126" i="1"/>
  <c r="K90" i="1"/>
  <c r="K345" i="1"/>
  <c r="K392" i="1"/>
  <c r="L392" i="1"/>
  <c r="K361" i="1"/>
  <c r="L361" i="1"/>
  <c r="L345" i="1"/>
  <c r="K339" i="1"/>
  <c r="L339" i="1"/>
  <c r="K329" i="1"/>
  <c r="L329" i="1"/>
  <c r="K324" i="1"/>
  <c r="L324" i="1"/>
  <c r="K322" i="1"/>
  <c r="L322" i="1"/>
  <c r="K314" i="1"/>
  <c r="L314" i="1"/>
  <c r="L306" i="1"/>
  <c r="K306" i="1"/>
  <c r="K284" i="1"/>
  <c r="K281" i="1" s="1"/>
  <c r="L284" i="1"/>
  <c r="L281" i="1" s="1"/>
  <c r="K245" i="1"/>
  <c r="L245" i="1"/>
  <c r="K240" i="1"/>
  <c r="L240" i="1"/>
  <c r="K94" i="1"/>
  <c r="L94" i="1"/>
  <c r="L90" i="1"/>
  <c r="L59" i="1"/>
  <c r="L58" i="1" s="1"/>
  <c r="K59" i="1"/>
  <c r="K58" i="1" s="1"/>
  <c r="K41" i="1"/>
  <c r="L41" i="1"/>
  <c r="L4" i="1"/>
  <c r="K4" i="1"/>
  <c r="L305" i="1" l="1"/>
  <c r="L234" i="1" s="1"/>
  <c r="K321" i="1"/>
  <c r="K319" i="1" s="1"/>
  <c r="L3" i="1"/>
  <c r="L321" i="1"/>
  <c r="L319" i="1" s="1"/>
  <c r="K305" i="1"/>
  <c r="K234" i="1" s="1"/>
  <c r="K3" i="1"/>
  <c r="K228" i="1" l="1"/>
  <c r="K2" i="1" s="1"/>
  <c r="L228" i="1"/>
  <c r="F276" i="1" l="1"/>
  <c r="F266" i="1" l="1"/>
  <c r="F345" i="1"/>
  <c r="H343" i="1"/>
  <c r="A343" i="1" s="1"/>
  <c r="A345" i="1" l="1"/>
  <c r="H464" i="1"/>
  <c r="A464" i="1" s="1"/>
  <c r="H465" i="1"/>
  <c r="A465" i="1" s="1"/>
  <c r="H463" i="1"/>
  <c r="H429" i="1"/>
  <c r="A429" i="1" s="1"/>
  <c r="H430" i="1"/>
  <c r="A430" i="1" s="1"/>
  <c r="H431" i="1"/>
  <c r="A431" i="1" s="1"/>
  <c r="H432" i="1"/>
  <c r="A432" i="1" s="1"/>
  <c r="H433" i="1"/>
  <c r="A433" i="1" s="1"/>
  <c r="H434" i="1"/>
  <c r="A434" i="1" s="1"/>
  <c r="H435" i="1"/>
  <c r="A435" i="1" s="1"/>
  <c r="H436" i="1"/>
  <c r="A436" i="1" s="1"/>
  <c r="H437" i="1"/>
  <c r="A437" i="1" s="1"/>
  <c r="H438" i="1"/>
  <c r="A438" i="1" s="1"/>
  <c r="H439" i="1"/>
  <c r="A439" i="1" s="1"/>
  <c r="H440" i="1"/>
  <c r="A440" i="1" s="1"/>
  <c r="H441" i="1"/>
  <c r="A441" i="1" s="1"/>
  <c r="H442" i="1"/>
  <c r="A442" i="1" s="1"/>
  <c r="H443" i="1"/>
  <c r="A443" i="1" s="1"/>
  <c r="H444" i="1"/>
  <c r="A444" i="1" s="1"/>
  <c r="H445" i="1"/>
  <c r="A445" i="1" s="1"/>
  <c r="H446" i="1"/>
  <c r="A446" i="1" s="1"/>
  <c r="H447" i="1"/>
  <c r="A447" i="1" s="1"/>
  <c r="H448" i="1"/>
  <c r="A448" i="1" s="1"/>
  <c r="H449" i="1"/>
  <c r="A449" i="1" s="1"/>
  <c r="H450" i="1"/>
  <c r="A450" i="1" s="1"/>
  <c r="H451" i="1"/>
  <c r="A451" i="1" s="1"/>
  <c r="H452" i="1"/>
  <c r="A452" i="1" s="1"/>
  <c r="H453" i="1"/>
  <c r="A453" i="1" s="1"/>
  <c r="H454" i="1"/>
  <c r="A454" i="1" s="1"/>
  <c r="H455" i="1"/>
  <c r="A455" i="1" s="1"/>
  <c r="H456" i="1"/>
  <c r="A456" i="1" s="1"/>
  <c r="H457" i="1"/>
  <c r="A457" i="1" s="1"/>
  <c r="H458" i="1"/>
  <c r="A458" i="1" s="1"/>
  <c r="H459" i="1"/>
  <c r="A459" i="1" s="1"/>
  <c r="H460" i="1"/>
  <c r="A460" i="1" s="1"/>
  <c r="H428" i="1"/>
  <c r="H363" i="1"/>
  <c r="H364" i="1"/>
  <c r="A364" i="1" s="1"/>
  <c r="H365" i="1"/>
  <c r="A365" i="1" s="1"/>
  <c r="H366" i="1"/>
  <c r="A366" i="1" s="1"/>
  <c r="H367" i="1"/>
  <c r="A367" i="1" s="1"/>
  <c r="H368" i="1"/>
  <c r="A368" i="1" s="1"/>
  <c r="H369" i="1"/>
  <c r="A369" i="1" s="1"/>
  <c r="H370" i="1"/>
  <c r="A370" i="1" s="1"/>
  <c r="H372" i="1"/>
  <c r="H373" i="1"/>
  <c r="A373" i="1" s="1"/>
  <c r="H374" i="1"/>
  <c r="A374" i="1" s="1"/>
  <c r="H375" i="1"/>
  <c r="A375" i="1" s="1"/>
  <c r="H376" i="1"/>
  <c r="A376" i="1" s="1"/>
  <c r="H377" i="1"/>
  <c r="A377" i="1" s="1"/>
  <c r="H378" i="1"/>
  <c r="A378" i="1" s="1"/>
  <c r="H379" i="1"/>
  <c r="A379" i="1" s="1"/>
  <c r="H380" i="1"/>
  <c r="A380" i="1" s="1"/>
  <c r="H381" i="1"/>
  <c r="A381" i="1" s="1"/>
  <c r="H382" i="1"/>
  <c r="A382" i="1" s="1"/>
  <c r="H383" i="1"/>
  <c r="A383" i="1" s="1"/>
  <c r="H384" i="1"/>
  <c r="A384" i="1" s="1"/>
  <c r="H385" i="1"/>
  <c r="A385" i="1" s="1"/>
  <c r="H386" i="1"/>
  <c r="A386" i="1" s="1"/>
  <c r="H387" i="1"/>
  <c r="A387" i="1" s="1"/>
  <c r="H388" i="1"/>
  <c r="A388" i="1" s="1"/>
  <c r="H389" i="1"/>
  <c r="A389" i="1" s="1"/>
  <c r="H390" i="1"/>
  <c r="A390" i="1" s="1"/>
  <c r="H391" i="1"/>
  <c r="A391" i="1" s="1"/>
  <c r="H344" i="1"/>
  <c r="A344" i="1" s="1"/>
  <c r="H340" i="1"/>
  <c r="H338" i="1"/>
  <c r="A338" i="1" s="1"/>
  <c r="H337" i="1"/>
  <c r="A337" i="1" s="1"/>
  <c r="H336" i="1"/>
  <c r="A336" i="1" s="1"/>
  <c r="H335" i="1"/>
  <c r="A335" i="1" s="1"/>
  <c r="H334" i="1"/>
  <c r="A334" i="1" s="1"/>
  <c r="H333" i="1"/>
  <c r="A333" i="1" s="1"/>
  <c r="H332" i="1"/>
  <c r="A332" i="1" s="1"/>
  <c r="H331" i="1"/>
  <c r="A331" i="1" s="1"/>
  <c r="H330" i="1"/>
  <c r="H325" i="1"/>
  <c r="H323" i="1"/>
  <c r="H316" i="1"/>
  <c r="H317" i="1"/>
  <c r="A317" i="1" s="1"/>
  <c r="H318" i="1"/>
  <c r="A318" i="1" s="1"/>
  <c r="H308" i="1"/>
  <c r="H309" i="1"/>
  <c r="A309" i="1" s="1"/>
  <c r="H310" i="1"/>
  <c r="A310" i="1" s="1"/>
  <c r="H311" i="1"/>
  <c r="A311" i="1" s="1"/>
  <c r="H312" i="1"/>
  <c r="A312" i="1" s="1"/>
  <c r="H313" i="1"/>
  <c r="A313" i="1" s="1"/>
  <c r="H301" i="1"/>
  <c r="A301" i="1" s="1"/>
  <c r="H302" i="1"/>
  <c r="A302" i="1" s="1"/>
  <c r="H303" i="1"/>
  <c r="A303" i="1" s="1"/>
  <c r="H304" i="1"/>
  <c r="A304" i="1" s="1"/>
  <c r="H294" i="1"/>
  <c r="H290" i="1"/>
  <c r="A290" i="1" s="1"/>
  <c r="H292" i="1"/>
  <c r="A292" i="1" s="1"/>
  <c r="H289" i="1"/>
  <c r="H287" i="1"/>
  <c r="H280" i="1"/>
  <c r="A280" i="1" s="1"/>
  <c r="H277" i="1"/>
  <c r="H253" i="1"/>
  <c r="H251" i="1"/>
  <c r="A251" i="1" s="1"/>
  <c r="H250" i="1"/>
  <c r="A250" i="1" s="1"/>
  <c r="H249" i="1"/>
  <c r="A249" i="1" s="1"/>
  <c r="H248" i="1"/>
  <c r="A248" i="1" s="1"/>
  <c r="H247" i="1"/>
  <c r="H242" i="1"/>
  <c r="A242" i="1" s="1"/>
  <c r="H243" i="1"/>
  <c r="A243" i="1" s="1"/>
  <c r="H244" i="1"/>
  <c r="A244" i="1" s="1"/>
  <c r="H150" i="1"/>
  <c r="A150" i="1" s="1"/>
  <c r="H149" i="1"/>
  <c r="A149" i="1" s="1"/>
  <c r="H148" i="1"/>
  <c r="A148" i="1" s="1"/>
  <c r="H147" i="1"/>
  <c r="H124" i="1"/>
  <c r="A124" i="1" s="1"/>
  <c r="H123" i="1"/>
  <c r="A123" i="1" s="1"/>
  <c r="H122" i="1"/>
  <c r="H115" i="1"/>
  <c r="A115" i="1" s="1"/>
  <c r="H114" i="1"/>
  <c r="A114" i="1" s="1"/>
  <c r="H113" i="1"/>
  <c r="A113" i="1" s="1"/>
  <c r="H112" i="1"/>
  <c r="A112" i="1" s="1"/>
  <c r="H111" i="1"/>
  <c r="H98" i="1"/>
  <c r="A98" i="1" s="1"/>
  <c r="H97" i="1"/>
  <c r="A97" i="1" s="1"/>
  <c r="H96" i="1"/>
  <c r="A96" i="1" s="1"/>
  <c r="H95" i="1"/>
  <c r="H91" i="1"/>
  <c r="H89" i="1"/>
  <c r="A89" i="1" s="1"/>
  <c r="H88" i="1"/>
  <c r="A88" i="1" s="1"/>
  <c r="H87" i="1"/>
  <c r="A87" i="1" s="1"/>
  <c r="H86" i="1"/>
  <c r="A86" i="1" s="1"/>
  <c r="H85" i="1"/>
  <c r="A85" i="1" s="1"/>
  <c r="H84" i="1"/>
  <c r="A84" i="1" s="1"/>
  <c r="H83" i="1"/>
  <c r="A83" i="1" s="1"/>
  <c r="H82" i="1"/>
  <c r="A82" i="1" s="1"/>
  <c r="H81" i="1"/>
  <c r="A81" i="1" s="1"/>
  <c r="H80" i="1"/>
  <c r="A80" i="1" s="1"/>
  <c r="H79" i="1"/>
  <c r="A79" i="1" s="1"/>
  <c r="H78" i="1"/>
  <c r="A78" i="1" s="1"/>
  <c r="H77" i="1"/>
  <c r="A77" i="1" s="1"/>
  <c r="H76" i="1"/>
  <c r="A76" i="1" s="1"/>
  <c r="H75" i="1"/>
  <c r="A75" i="1" s="1"/>
  <c r="H74" i="1"/>
  <c r="A74" i="1" s="1"/>
  <c r="H73" i="1"/>
  <c r="A73" i="1" s="1"/>
  <c r="H72" i="1"/>
  <c r="A72" i="1" s="1"/>
  <c r="H71" i="1"/>
  <c r="A71" i="1" s="1"/>
  <c r="H70" i="1"/>
  <c r="A70" i="1" s="1"/>
  <c r="H69" i="1"/>
  <c r="A69" i="1" s="1"/>
  <c r="H68" i="1"/>
  <c r="A68" i="1" s="1"/>
  <c r="H67" i="1"/>
  <c r="A67" i="1" s="1"/>
  <c r="H66" i="1"/>
  <c r="A66" i="1" s="1"/>
  <c r="H65" i="1"/>
  <c r="A65" i="1" s="1"/>
  <c r="H64" i="1"/>
  <c r="A64" i="1" s="1"/>
  <c r="H63" i="1"/>
  <c r="A63" i="1" s="1"/>
  <c r="H62" i="1"/>
  <c r="A62" i="1" s="1"/>
  <c r="H61" i="1"/>
  <c r="A61" i="1" s="1"/>
  <c r="H60" i="1"/>
  <c r="H14" i="1"/>
  <c r="A14" i="1" s="1"/>
  <c r="H13" i="1"/>
  <c r="A13" i="1" s="1"/>
  <c r="H12" i="1"/>
  <c r="A12" i="1" s="1"/>
  <c r="H11" i="1"/>
  <c r="A11" i="1" s="1"/>
  <c r="H10" i="1"/>
  <c r="A10" i="1" s="1"/>
  <c r="H9" i="1"/>
  <c r="A9" i="1" s="1"/>
  <c r="H8" i="1"/>
  <c r="A8" i="1" s="1"/>
  <c r="H7" i="1"/>
  <c r="A7" i="1" s="1"/>
  <c r="H6" i="1"/>
  <c r="A6" i="1" s="1"/>
  <c r="H94" i="1" l="1"/>
  <c r="A95" i="1"/>
  <c r="H293" i="1"/>
  <c r="A294" i="1"/>
  <c r="H462" i="1"/>
  <c r="H461" i="1" s="1"/>
  <c r="A463" i="1"/>
  <c r="A111" i="1"/>
  <c r="H104" i="1"/>
  <c r="F7" i="4" s="1"/>
  <c r="H240" i="1"/>
  <c r="A241" i="1"/>
  <c r="H121" i="1"/>
  <c r="A122" i="1"/>
  <c r="H252" i="1"/>
  <c r="A253" i="1"/>
  <c r="H288" i="1"/>
  <c r="A288" i="1" s="1"/>
  <c r="A289" i="1"/>
  <c r="A316" i="1"/>
  <c r="H314" i="1"/>
  <c r="H146" i="1"/>
  <c r="H125" i="1" s="1"/>
  <c r="A147" i="1"/>
  <c r="A247" i="1"/>
  <c r="H245" i="1"/>
  <c r="A287" i="1"/>
  <c r="H284" i="1"/>
  <c r="H281" i="1" s="1"/>
  <c r="H276" i="1"/>
  <c r="A277" i="1"/>
  <c r="A308" i="1"/>
  <c r="H306" i="1"/>
  <c r="H305" i="1" s="1"/>
  <c r="H322" i="1"/>
  <c r="A323" i="1"/>
  <c r="H371" i="1"/>
  <c r="A371" i="1" s="1"/>
  <c r="A372" i="1"/>
  <c r="H362" i="1"/>
  <c r="A363" i="1"/>
  <c r="H329" i="1"/>
  <c r="A330" i="1"/>
  <c r="H4" i="1"/>
  <c r="A4" i="1" s="1"/>
  <c r="A5" i="1"/>
  <c r="H90" i="1"/>
  <c r="F10" i="4" s="1"/>
  <c r="H10" i="4" s="1"/>
  <c r="A91" i="1"/>
  <c r="H324" i="1"/>
  <c r="A324" i="1" s="1"/>
  <c r="A325" i="1"/>
  <c r="H339" i="1"/>
  <c r="F6" i="4" s="1"/>
  <c r="A340" i="1"/>
  <c r="H59" i="1"/>
  <c r="H58" i="1" s="1"/>
  <c r="A60" i="1"/>
  <c r="H427" i="1"/>
  <c r="F4" i="4" s="1"/>
  <c r="A428" i="1"/>
  <c r="G11" i="4"/>
  <c r="A3" i="4"/>
  <c r="F462" i="1"/>
  <c r="F427" i="1"/>
  <c r="D4" i="4" s="1"/>
  <c r="F339" i="1"/>
  <c r="F329" i="1"/>
  <c r="F322" i="1"/>
  <c r="A322" i="1" s="1"/>
  <c r="F314" i="1"/>
  <c r="A314" i="1" s="1"/>
  <c r="F306" i="1"/>
  <c r="F293" i="1"/>
  <c r="F284" i="1"/>
  <c r="F282" i="1"/>
  <c r="A282" i="1" s="1"/>
  <c r="F252" i="1"/>
  <c r="A252" i="1" s="1"/>
  <c r="F245" i="1"/>
  <c r="A245" i="1" s="1"/>
  <c r="F240" i="1"/>
  <c r="A240" i="1" s="1"/>
  <c r="F146" i="1"/>
  <c r="F121" i="1"/>
  <c r="F90" i="1"/>
  <c r="F59" i="1"/>
  <c r="F41" i="1"/>
  <c r="D9" i="4" s="1"/>
  <c r="A59" i="1" l="1"/>
  <c r="H116" i="1"/>
  <c r="H6" i="4"/>
  <c r="A293" i="1"/>
  <c r="A329" i="1"/>
  <c r="A284" i="1"/>
  <c r="A121" i="1"/>
  <c r="A41" i="1"/>
  <c r="H7" i="4"/>
  <c r="A104" i="1"/>
  <c r="F125" i="1"/>
  <c r="F116" i="1" s="1"/>
  <c r="A146" i="1"/>
  <c r="F461" i="1"/>
  <c r="A461" i="1" s="1"/>
  <c r="A462" i="1"/>
  <c r="A90" i="1"/>
  <c r="D10" i="4"/>
  <c r="A306" i="1"/>
  <c r="A339" i="1"/>
  <c r="H361" i="1"/>
  <c r="A361" i="1" s="1"/>
  <c r="A362" i="1"/>
  <c r="H266" i="1"/>
  <c r="A276" i="1"/>
  <c r="A94" i="1"/>
  <c r="F321" i="1"/>
  <c r="H3" i="1"/>
  <c r="A427" i="1"/>
  <c r="F281" i="1"/>
  <c r="A281" i="1" s="1"/>
  <c r="F58" i="1"/>
  <c r="D6" i="4" s="1"/>
  <c r="F305" i="1"/>
  <c r="A305" i="1" s="1"/>
  <c r="A266" i="1" l="1"/>
  <c r="F9" i="4"/>
  <c r="H9" i="4" s="1"/>
  <c r="F8" i="4"/>
  <c r="H8" i="4" s="1"/>
  <c r="A125" i="1"/>
  <c r="D11" i="4"/>
  <c r="H234" i="1"/>
  <c r="H321" i="1"/>
  <c r="A321" i="1" s="1"/>
  <c r="F3" i="1"/>
  <c r="A58" i="1"/>
  <c r="F234" i="1"/>
  <c r="E11" i="4"/>
  <c r="A234" i="1" l="1"/>
  <c r="F228" i="1"/>
  <c r="F2" i="1" s="1"/>
  <c r="H228" i="1"/>
  <c r="H2" i="1" s="1"/>
  <c r="A4" i="4"/>
  <c r="A228" i="1" l="1"/>
  <c r="A116" i="1"/>
  <c r="A9" i="4"/>
  <c r="A3" i="1"/>
  <c r="H4" i="4"/>
  <c r="A6" i="4"/>
  <c r="A8" i="4"/>
  <c r="A10" i="4"/>
  <c r="F11" i="4" l="1"/>
  <c r="H11" i="4" s="1"/>
  <c r="A11" i="4" l="1"/>
  <c r="A2" i="1" l="1"/>
  <c r="L2" i="1" l="1"/>
</calcChain>
</file>

<file path=xl/comments1.xml><?xml version="1.0" encoding="utf-8"?>
<comments xmlns="http://schemas.openxmlformats.org/spreadsheetml/2006/main">
  <authors>
    <author>Author</author>
  </authors>
  <commentList>
    <comment ref="K59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ცნობა N851</t>
        </r>
      </text>
    </comment>
    <comment ref="K90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წერილი ფინანსთას N01/38803</t>
        </r>
      </text>
    </comment>
    <comment ref="K234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ცნობა N851</t>
        </r>
      </text>
    </comment>
    <comment ref="K307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ცნობა N851
</t>
        </r>
      </text>
    </comment>
    <comment ref="K322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ცნობა N851</t>
        </r>
      </text>
    </comment>
    <comment ref="K324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ცნობა N851</t>
        </r>
      </text>
    </comment>
    <comment ref="K345" authorId="0" shapeId="0">
      <text>
        <r>
          <rPr>
            <b/>
            <sz val="9"/>
            <color indexed="81"/>
            <rFont val="Tahoma"/>
            <family val="2"/>
            <charset val="204"/>
          </rPr>
          <t>Author:</t>
        </r>
        <r>
          <rPr>
            <sz val="9"/>
            <color indexed="81"/>
            <rFont val="Tahoma"/>
            <family val="2"/>
            <charset val="204"/>
          </rPr>
          <t xml:space="preserve">
ცნობა N851</t>
        </r>
      </text>
    </comment>
  </commentList>
</comments>
</file>

<file path=xl/sharedStrings.xml><?xml version="1.0" encoding="utf-8"?>
<sst xmlns="http://schemas.openxmlformats.org/spreadsheetml/2006/main" count="382" uniqueCount="219">
  <si>
    <t>პროგრამული კოდი</t>
  </si>
  <si>
    <t>პროგრამული კოდის დასახელება (მათ შორის პროგრამის ფარგლებში განხორციელებული ტენდერის დასახელება)</t>
  </si>
  <si>
    <t>საბიუჯეტო კლასიფიკაციის მუხლი (კვარტალური განწერის დონეზე)</t>
  </si>
  <si>
    <t>განხორციელებული ტენდერებიდან წარმოქმნილი ეკონომია</t>
  </si>
  <si>
    <t>დაავადებათა კონტროლისა და ეპიდემიოლოგიური უსაფრთხოების პროგრამის მართვა</t>
  </si>
  <si>
    <t>სსიპ - სოციალური მომსახურების სააგენტო (აპარატი)</t>
  </si>
  <si>
    <t>მოსახლეობის მიზნობრივი ჯგუფების სოციალური დახმარება</t>
  </si>
  <si>
    <t>დაავადებათა ადრეული გამოვლენა და სკრინინგი</t>
  </si>
  <si>
    <t>ეპიდზედამხედველობა</t>
  </si>
  <si>
    <t>დედათა და ბავშვთა ჯანმრთელობა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</si>
  <si>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ნარკომანიით დაავადებულ პაციენტთა მკურნალობა</t>
  </si>
  <si>
    <t>C ჰეპატიტის მართვა</t>
  </si>
  <si>
    <t>ფსიქიკური ჯანმრთელობა</t>
  </si>
  <si>
    <t>დიაბეტის მართვა</t>
  </si>
  <si>
    <t>დიალიზი და თირკმლის ტრანსპლანტაცია</t>
  </si>
  <si>
    <t>ინკურაბელურ პაციენტთა პალიატიური მზრუნველობა</t>
  </si>
  <si>
    <t>იშვიათი დაავადებების მქონე და მუდმივ ჩანაცვლებით მკურნალობას დაქვემდებარებულ პაციენტთა მკურნალობა</t>
  </si>
  <si>
    <t>სოციალური და ჯანმრთელობის დაცვის პროგრამების მართვა</t>
  </si>
  <si>
    <t>მოსახლეობის სოციალური დაცვა</t>
  </si>
  <si>
    <t>მოსახლეობის ჯანმრთელობის დაცვა</t>
  </si>
  <si>
    <t>საზოგადოებრივი ჯანმრთელობის დაცვა</t>
  </si>
  <si>
    <t>იმუნიზაცია</t>
  </si>
  <si>
    <t>უსაფრთხო სისხლი</t>
  </si>
  <si>
    <t>35 03 03</t>
  </si>
  <si>
    <t>მოსახლეობისათვის სამედიცინო მომსახურების მიწოდება პრიორიტეტულ სფეროებში</t>
  </si>
  <si>
    <t>შრომისა და დასაქმების სისტემის რეფორმების პროგრამა</t>
  </si>
  <si>
    <t>დედათა და ბავშვთა ჯანმრთელობა</t>
  </si>
  <si>
    <t>სოფლის ექიმი</t>
  </si>
  <si>
    <t>შრომის პირობების ინსპექტირება</t>
  </si>
  <si>
    <t>ტუბერკულოზის მართვა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</si>
  <si>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შესყიდვის სავარაუდო ღირებულება</t>
  </si>
  <si>
    <t>სახელმწიფო შესყიდვების შესახებ ხელშეკრულებით გათვალისწინებული ღირებულება</t>
  </si>
  <si>
    <t>კონტროლი</t>
  </si>
  <si>
    <t>ადმინისტრაცია</t>
  </si>
  <si>
    <t>სააგენტო</t>
  </si>
  <si>
    <t>საყვარელიძე</t>
  </si>
  <si>
    <t>ტრეფიკინგი</t>
  </si>
  <si>
    <t>სასწრაფო</t>
  </si>
  <si>
    <t>სულ ეკონომია</t>
  </si>
  <si>
    <t xml:space="preserve"> ეკონომიის მიმართვის მიზნობრიობა</t>
  </si>
  <si>
    <t>განმარტება (ეკონომიის მიმართვის აუცილებლობის შესახებ)</t>
  </si>
  <si>
    <t>წერილებით შემოსული ეკონომია</t>
  </si>
  <si>
    <t>ტენდერებიდან წარმოქმნილი ეკონომიიდან გამოყენებული თანხები</t>
  </si>
  <si>
    <t>ტენდერებიდან წარმოქმნილი ეკონომიის დარჩენილი თანხა</t>
  </si>
  <si>
    <t>სახელმწიფო ზრუნვის, ადამიანით ვაჭრობის (ტრეფიკინგის) მსხვერპლთა დაცვისა და დახმარების უზრუნველყოფა</t>
  </si>
  <si>
    <t>სოციალური რეაბილიტაცია და ბავშვზე ზრუნვა</t>
  </si>
  <si>
    <t>მინდობით აღზრდა</t>
  </si>
  <si>
    <t>მცირე საოჯახო ტიპის სახლებში მომსახურებით უზრუნველყოფა</t>
  </si>
  <si>
    <t>ბავშვთა ონკოჰემატოლოგიური მომსახურება</t>
  </si>
  <si>
    <t>სახელმწიფო ზრუნვის, ადამიანით ვაჭრობის (ტრეფიკინგის) მსხვერპლთა დაცვისა და დახმარების მართვა</t>
  </si>
  <si>
    <t>დამხმარე საშუალებებით უზრუნველყოფა</t>
  </si>
  <si>
    <t>ჯანმრთელობის ხელშეწყობა</t>
  </si>
  <si>
    <t>ქრონიკული დაავადებების სამკურნალო მედიკამენტებით უზრუნველყოფა</t>
  </si>
  <si>
    <t>27 00</t>
  </si>
  <si>
    <t>საქართველოს ოკუპირებული ტერიტორიებიდან დევნილთა, შრომის, ჯანმრთელობისა და სოციალური დაცვის სამინისტრო</t>
  </si>
  <si>
    <t>27 01</t>
  </si>
  <si>
    <t>ოკუპირებული ტერიტორიებიდან დევნილთა, შრომის, ჯანმრთელობისა და სოციალური დაცვის პროგრამების მართვა</t>
  </si>
  <si>
    <t>27 01 01</t>
  </si>
  <si>
    <t>ოკუპირებული ტერიტორიებიდან დევნილთა, შრომის, ჯანმრთელობისა და სოციალური დაცვის სფეროში პოლიტიკის შემუშავება და მართვა</t>
  </si>
  <si>
    <t>27 01 02</t>
  </si>
  <si>
    <t>სამედიცინო საქმიანობის რეგულირების პროგრამა</t>
  </si>
  <si>
    <t>27 01 02 01</t>
  </si>
  <si>
    <t xml:space="preserve">სამედიცინო საქმიანობის რეგულირების პროგრამა </t>
  </si>
  <si>
    <t>27 01 02 02</t>
  </si>
  <si>
    <t>სამედიცინო-სოციალური ექსპერტიზა და კონტროლი</t>
  </si>
  <si>
    <t>27 01 02 03</t>
  </si>
  <si>
    <t>სამკურნალო საშუალებების ხარისხის სახელმწიფო კონტროლი</t>
  </si>
  <si>
    <t>27 01 03</t>
  </si>
  <si>
    <t>27 01 04</t>
  </si>
  <si>
    <t>27 01 04 01</t>
  </si>
  <si>
    <t>27 01 05</t>
  </si>
  <si>
    <t>27 01 06</t>
  </si>
  <si>
    <t>საგანგებო სიტუაციების კოორდინაციისა და გადაუდებელი დახმარების მართვა</t>
  </si>
  <si>
    <t>27 01 07</t>
  </si>
  <si>
    <t>27 02</t>
  </si>
  <si>
    <t>27 02 01</t>
  </si>
  <si>
    <t>მოსახლეობის საპენსიო უზრუნველყოფა</t>
  </si>
  <si>
    <t>27 02 02</t>
  </si>
  <si>
    <t>27 02 03</t>
  </si>
  <si>
    <t>27 02 03 01</t>
  </si>
  <si>
    <t>კრიზისულ მდგომარეობაში მყოფი ბავშვიანი ოჯახების დახმარება</t>
  </si>
  <si>
    <t>`</t>
  </si>
  <si>
    <t>27 02 03 02</t>
  </si>
  <si>
    <t>ბავშვთა ადრეული განვითარების ხელშეწყობა</t>
  </si>
  <si>
    <t>27 02 03 03</t>
  </si>
  <si>
    <t>ბავშვთა რეაბილიტაცია/აბილიტაცია</t>
  </si>
  <si>
    <t>27 02 03 04</t>
  </si>
  <si>
    <t>ომის მონაწილეთა რეაბილიტაციის ხელშეწყობა</t>
  </si>
  <si>
    <t>27 02 03 05</t>
  </si>
  <si>
    <t>დღის ცენტრებში მომსახურებით უზრუნველყოფა</t>
  </si>
  <si>
    <t>27 02 03 06</t>
  </si>
  <si>
    <t>27 02 03 07</t>
  </si>
  <si>
    <t>ყრუთა კომუნიკაციის ხელშეწყობა</t>
  </si>
  <si>
    <t>27 02 03 08</t>
  </si>
  <si>
    <t>დედათა და ბავშვთა თავშესაფრით უზრუნველყოფა</t>
  </si>
  <si>
    <t>27 02 03 09</t>
  </si>
  <si>
    <t>27 02 03 10</t>
  </si>
  <si>
    <t>27 02 03 11</t>
  </si>
  <si>
    <t>მიუსაფარ ბავშვთა თავშესაფრით უზრუნველყოფა</t>
  </si>
  <si>
    <t>27 02 03 13</t>
  </si>
  <si>
    <t>განვითარების მძიმე და ღრმა შეფერხების მქონე ბავშვთა ბინაზე მოვლით უზრუნველყოფა</t>
  </si>
  <si>
    <t>27 02 03 14</t>
  </si>
  <si>
    <t>მძიმე და ღრმა შეზღუდული შესაძლებლობის ან ჯანმრთელობის პრობლემების მქონე ბავშვთა სპეციალიზებული საოჯახო ტიპის მომსახურება</t>
  </si>
  <si>
    <t>27 02 04</t>
  </si>
  <si>
    <t>სოციალური შეღავათები მაღალმთიან დასახლებაში</t>
  </si>
  <si>
    <t>27 02 05</t>
  </si>
  <si>
    <t>27 03</t>
  </si>
  <si>
    <t>27 03 01</t>
  </si>
  <si>
    <t>მოსახლეობის საყოველთაო ჯანმრთელობის დაცვა</t>
  </si>
  <si>
    <t>27 03 02</t>
  </si>
  <si>
    <t>27 03 02 01</t>
  </si>
  <si>
    <t>27 03 02 02</t>
  </si>
  <si>
    <t>27 03 02 03</t>
  </si>
  <si>
    <t>27 03 02 04</t>
  </si>
  <si>
    <t>27 03 02 05</t>
  </si>
  <si>
    <t>საზოგადოებრივი ჯანდაცვის, გარემოსა და პროფესიულ დაავადებათა ჯანმრთელობის სფეროში არსებული ვალდებულებების ხელშეწყობა</t>
  </si>
  <si>
    <t>27 03 02 06</t>
  </si>
  <si>
    <t>ტუბერკულოზის მართვა</t>
  </si>
  <si>
    <t>27 03 02 06 01</t>
  </si>
  <si>
    <t>27 03 02 06 02</t>
  </si>
  <si>
    <t>27 03 02 06 03</t>
  </si>
  <si>
    <t>ყველა ფორმის ტუბერკულოზის ხარისხიან დიაგნოსტიკასა და მკურნალობაზე უნივერსალური ხელმისაწვდომობის პროგრამა</t>
  </si>
  <si>
    <t>27 03 02 07</t>
  </si>
  <si>
    <t>აივ ინფექციის/შიდსის მართვა</t>
  </si>
  <si>
    <t>27 03 02 07 01</t>
  </si>
  <si>
    <t>აივ ინფექციის/შიდსი</t>
  </si>
  <si>
    <t>27 03 02 07 02</t>
  </si>
  <si>
    <t>აივ ინფექციის/შიდსი (სსიპ –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</si>
  <si>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27 03 02 07 03</t>
  </si>
  <si>
    <t>საქართველოში აივ ინფექცია/შიდსის პრევენციის მიზნით არსებული ეროვნული რეაგირების მხარდაჭერა, აივ ინფექცია/შიდსით დაავადებულთა სიცოცხლის მაჩვენებლების გაუმჯობესება მკურნალობისა და მოვლის ღონისძიებების გაძლიერების გზით</t>
  </si>
  <si>
    <t>27 03 02 08</t>
  </si>
  <si>
    <t>27 03 02 08 01</t>
  </si>
  <si>
    <t>27 03 02 08 02</t>
  </si>
  <si>
    <t>27 03 02 09</t>
  </si>
  <si>
    <t>27 03 02 10</t>
  </si>
  <si>
    <t>27 03 02 11</t>
  </si>
  <si>
    <t>27 03 02 11 01</t>
  </si>
  <si>
    <t>27 03 02 11 02</t>
  </si>
  <si>
    <t>C ჰეპატიტის მართვა (სსიპ - ლ. საყვარელიძის სახელობის დაავადებათა კონტროლისა და საზოგადოებრივი ჯანმრთელობის ეროვნული ცენტრი)</t>
  </si>
  <si>
    <t>27 03 02 12</t>
  </si>
  <si>
    <t>ინფექციური დაავადებების მართვა</t>
  </si>
  <si>
    <t>27 03 03 01</t>
  </si>
  <si>
    <t>27 03 03 02</t>
  </si>
  <si>
    <t>27 03 03 03</t>
  </si>
  <si>
    <t>27 03 03 04</t>
  </si>
  <si>
    <t>27 03 03 05</t>
  </si>
  <si>
    <t>27 03 03 06</t>
  </si>
  <si>
    <t>27 03 03 07</t>
  </si>
  <si>
    <t>სასწრაფო, გადაუდებელი დახმარება და სამედიცინო ტრანსპორტირება</t>
  </si>
  <si>
    <t>27 03 03 07 01</t>
  </si>
  <si>
    <t>სასწრაფო სამედიცინო დახმარება</t>
  </si>
  <si>
    <t>27 03 03 07 02</t>
  </si>
  <si>
    <t xml:space="preserve">სასწრაფო  სამედიცინო გადაუდებელი დახმარება და სამედიცინო ტრანსპორტირება </t>
  </si>
  <si>
    <t>27 03 03 08</t>
  </si>
  <si>
    <t>27 03 03 09</t>
  </si>
  <si>
    <t>რეფერალური მომსახურება</t>
  </si>
  <si>
    <t>27 03 03 10</t>
  </si>
  <si>
    <t>თავდაცვის ძალებში გასაწვევ მოქალაქეთა სამედიცინო შემოწმება</t>
  </si>
  <si>
    <t>27 03 03 11</t>
  </si>
  <si>
    <t>27 04</t>
  </si>
  <si>
    <t xml:space="preserve">სამედიცინო დაწესებულებათა რეაბილიტაცია და აღჭურვა </t>
  </si>
  <si>
    <t>27 05</t>
  </si>
  <si>
    <t>27 05 01</t>
  </si>
  <si>
    <t>დასაქმების ხელშეწყობის მომსახურებათა განვითარება</t>
  </si>
  <si>
    <t>27 05 02</t>
  </si>
  <si>
    <t>27 05 03</t>
  </si>
  <si>
    <t>სამუშაოს მაძიებელთა პროფესიული მომზადება-გადამზადება და კვალიფიკაციის ამაღლება</t>
  </si>
  <si>
    <t>27 06</t>
  </si>
  <si>
    <t>იძულებით გადაადგილებულ პირთა და მიგრანტთა ხელშეწყობა</t>
  </si>
  <si>
    <t>27 06 02</t>
  </si>
  <si>
    <t>ეკომიგრანტთა მიგრაციის მართვა</t>
  </si>
  <si>
    <t>27 06 03</t>
  </si>
  <si>
    <t>განსახლების ადგილებში დევნილთა შენახვა და მათი საცხოვრებელი პირობების გაუმჯობესება</t>
  </si>
  <si>
    <t>27 06 05</t>
  </si>
  <si>
    <t>რეგულირება</t>
  </si>
  <si>
    <t>საქონელი და მომსახურება</t>
  </si>
  <si>
    <t xml:space="preserve">სხვადასხვა მომსახურება ჯანდაცვის სფეროში </t>
  </si>
  <si>
    <t xml:space="preserve">ფარმაცევტული პროდუქტები </t>
  </si>
  <si>
    <t>გამოყენებული იქნება ანალოგიური შესყიდვისთვის</t>
  </si>
  <si>
    <t>მოსალოდნელია იგივე საქონლის შეძენის აუცილებლობა</t>
  </si>
  <si>
    <t>27 06 03 01</t>
  </si>
  <si>
    <t>სამინისტროს ინფრასტრუქტურაში არსებული სატელეფონო საუბრების ჩაწერის სისტემის მხარდაჭერის ლიცენზიის შესყიდვა</t>
  </si>
  <si>
    <t>სამინისტროს საჭიროებისათვის პროგრამული „ფაირვოლი“ და „როუტერი“ ანტივირუსის (კონტენტ ფილტრით) ერთწლიანი ლიცენზიის მოწოდება და ინსტალაცია</t>
  </si>
  <si>
    <t>ადმინისტრაციული შენობისათვის გაგრილების სისტემის დანადგარის (ჩილერი) შესყიდვა</t>
  </si>
  <si>
    <t>არაფინანსური აქტივების ზრდა</t>
  </si>
  <si>
    <t xml:space="preserve">საოფისე მანქანა-დანადგარები, აღჭურვილობა და საკანცელარიო ნივთები, კომპიუტერების, პრინტერებისა და ავეჯის გარდა სააგენტოსთვის სხვადასხვა დასახელების საკანცელარიო საქონლის შესყიდვა </t>
  </si>
  <si>
    <t xml:space="preserve">საოფისე მანქანა-დანადგარები, აღჭურვილობა და საკანცელარიო ნივთები, კომპიუტერების, პრინტერებისა და ავეჯის გარდა სააგენტოსთის სხვადასხვა დასახელების ტონერიანი კარტრიჯების შესყიდვა </t>
  </si>
  <si>
    <t>აუდიტორული მომსახურება</t>
  </si>
  <si>
    <t>წნევის აპარატები</t>
  </si>
  <si>
    <t>სადეზინფექციო მომსახურება</t>
  </si>
  <si>
    <t>ბეჭდვითი მომსახურება</t>
  </si>
  <si>
    <t>სატრენინგო მანეკენები (მულაჟები)</t>
  </si>
  <si>
    <t xml:space="preserve">საკანცელარიო საქონელი </t>
  </si>
  <si>
    <t>საინჟინრო მომსახურებები</t>
  </si>
  <si>
    <t xml:space="preserve">მთლიანი ან ნაწილობრივი სამშენებლო სამუშაოები და სამოქალაქო მშენებლობის სამუშაოები </t>
  </si>
  <si>
    <t xml:space="preserve">სამედიცინო სახარჯი მასალები </t>
  </si>
  <si>
    <t>დევნილები</t>
  </si>
  <si>
    <t>საფოსტო და საკურიერო მომსახურებები</t>
  </si>
  <si>
    <t>ოფისის მუშაობის უზრუნველყოფასთან დაკავშირებული მომსახურებები (მთარგმნელობითი მომსახურება)</t>
  </si>
  <si>
    <t>საოფისე მანქანა-დანადგარები, აღჭურვილობა და საკანცელარიო ნივთები, კომპიუტერების, პრინტერებისა და ავეჯის გარდა   (საკანცელარიო საქონელი)</t>
  </si>
  <si>
    <t>ქაღალდის ან მუყაოს სარეგისტრაციო ჟურნალები/წიგნები, საბუღალტრო წიგნები, ფორმები და სხვა ნაბეჭდი საკანცელარიო ნივთები  (საკანცელარიო საქონელი)</t>
  </si>
  <si>
    <t>პლანშეტური კომპიუტერების, (ტაბლეტები) შესყიდვა</t>
  </si>
  <si>
    <t>ბეჭდვისა და მასთან დაკავშირებული მომსახურების სახელმწიფო შესყიდვა</t>
  </si>
  <si>
    <t>ხელის სადეზინფექციო ხსნარის შესყიდვა</t>
  </si>
  <si>
    <t>საკანცელარიო ნივთების შესყიდვა</t>
  </si>
  <si>
    <t>სოციალური უზრუნველყოფა</t>
  </si>
  <si>
    <t>ერითროპოეტინის შესყიდვა</t>
  </si>
  <si>
    <t>11064.65</t>
  </si>
  <si>
    <t xml:space="preserve"> მორფინის სულფატის შესყიდვა.</t>
  </si>
  <si>
    <t>„იშვიათი დაავადებების მქონე და მუდმივ ჩანაცვლებით მკურნალობას დაქვემდებარებულ პაციენტთა მკურნალობის“ 2020 წლის სახელმწიფო პროგრამის, „ჰემოფილიით დაავადებულ ბავშვთა და მოზრდილთა მედიკამენტებით უზრუნველყოფის“ კომპონენტის ფარგლებში, ფარმაცევტული პროდუქტი - ანტიჰემოფილური VIII ფაქტორ-კონცენტრატის შესყიდვა.</t>
  </si>
  <si>
    <t>1119229.65</t>
  </si>
  <si>
    <t>„იშვიათი დაავადებების მქონე და მუდმივ ჩანაცვლებით მკურნალობას დაქვემდებარებულ პაციენტთა მკურნალობის“ 2020 წლის სახელმწიფო პროგრამის, „ფენილკეტონურიით დაავადებულთა სამკურნალო საკვები დანამატით უზრუნველყოფის“ კომპონენტის ფარგლებში, სამკურნალო საკვები დანამატის სახელმწიფო შესყიდვა.</t>
  </si>
  <si>
    <t xml:space="preserve">არაფინანსური აქტივების ზრდა </t>
  </si>
  <si>
    <t>პლასტიკურ ბარათზე საბეჭდი პრინტერის შესყიდვა</t>
  </si>
  <si>
    <t>სხვა ხარჯები</t>
  </si>
  <si>
    <t>სასოფლო-სამეურნეო ტექნიკის - მინი ტრაქტორების შესყიდვა.</t>
  </si>
  <si>
    <t>დევნილთა, ეკომიგრანტთა და საარსებო წყაროებით უზრუნველყოფა</t>
  </si>
  <si>
    <t>საარსებო წყაროებით უზრუნველყოფის პროგრამა</t>
  </si>
  <si>
    <t>რესურსი 4414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</si>
</sst>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#,##0.0"/>
  </numFmts>
  <fonts count="3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indexed="8"/>
      <name val="Sylfaen"/>
      <family val="1"/>
      <charset val="204"/>
    </font>
    <font>
      <sz val="12"/>
      <color theme="1"/>
      <name val="Sylfaen"/>
      <family val="1"/>
      <charset val="204"/>
    </font>
    <font>
      <sz val="12"/>
      <name val="Sylfaen"/>
      <family val="1"/>
      <charset val="204"/>
    </font>
    <font>
      <b/>
      <sz val="12"/>
      <name val="Sylfaen"/>
      <family val="1"/>
      <charset val="204"/>
    </font>
    <font>
      <sz val="12"/>
      <color indexed="8"/>
      <name val="Sylfaen"/>
      <family val="1"/>
      <charset val="204"/>
    </font>
    <font>
      <b/>
      <sz val="12"/>
      <color theme="1"/>
      <name val="Sylfaen"/>
      <family val="1"/>
      <charset val="204"/>
    </font>
    <font>
      <b/>
      <sz val="12"/>
      <color theme="1"/>
      <name val="Sylfaen"/>
      <family val="1"/>
    </font>
    <font>
      <sz val="11"/>
      <color indexed="8"/>
      <name val="Sylfaen"/>
      <family val="1"/>
    </font>
    <font>
      <b/>
      <sz val="11"/>
      <color indexed="8"/>
      <name val="Sylfaen"/>
      <family val="1"/>
    </font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b/>
      <sz val="11"/>
      <color rgb="FFFF0000"/>
      <name val="Sylfaen"/>
      <family val="1"/>
    </font>
    <font>
      <sz val="10"/>
      <name val="Arial"/>
      <family val="2"/>
      <charset val="204"/>
    </font>
    <font>
      <sz val="12"/>
      <color theme="3" tint="-0.499984740745262"/>
      <name val="Arial"/>
      <family val="2"/>
      <charset val="204"/>
    </font>
    <font>
      <sz val="11"/>
      <color indexed="8"/>
      <name val="Sylfaen"/>
      <family val="1"/>
      <charset val="204"/>
    </font>
    <font>
      <b/>
      <sz val="11"/>
      <color indexed="8"/>
      <name val="Sylfaen"/>
      <family val="1"/>
      <charset val="204"/>
    </font>
    <font>
      <sz val="10"/>
      <color rgb="FFC00000"/>
      <name val="Arial"/>
      <family val="2"/>
    </font>
    <font>
      <sz val="10"/>
      <color indexed="8"/>
      <name val="Sylfaen"/>
      <family val="1"/>
    </font>
    <font>
      <sz val="10"/>
      <color theme="7" tint="-0.499984740745262"/>
      <name val="Sylfaen"/>
      <family val="1"/>
    </font>
    <font>
      <sz val="10"/>
      <name val="Sylfaen"/>
      <family val="1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0"/>
      <name val="Arial"/>
    </font>
    <font>
      <sz val="10"/>
      <name val="Arial Cyr"/>
      <family val="2"/>
      <charset val="204"/>
    </font>
    <font>
      <sz val="12"/>
      <name val="Calibri"/>
      <family val="2"/>
      <charset val="204"/>
      <scheme val="minor"/>
    </font>
    <font>
      <sz val="11"/>
      <name val="Calibri"/>
      <family val="2"/>
      <scheme val="minor"/>
    </font>
    <font>
      <sz val="10"/>
      <color indexed="8"/>
      <name val="Sylfaen"/>
      <family val="1"/>
      <charset val="204"/>
    </font>
    <font>
      <sz val="9"/>
      <color theme="1"/>
      <name val="Sylfaen"/>
      <family val="1"/>
      <charset val="204"/>
    </font>
    <font>
      <sz val="11"/>
      <color theme="1"/>
      <name val="Sylfaen"/>
      <family val="1"/>
      <charset val="204"/>
    </font>
    <font>
      <sz val="12"/>
      <color indexed="8"/>
      <name val="Sylfaen"/>
      <family val="1"/>
    </font>
    <font>
      <sz val="12"/>
      <color theme="1"/>
      <name val="Sylfaen"/>
      <family val="1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4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" fillId="0" borderId="0"/>
    <xf numFmtId="0" fontId="12" fillId="0" borderId="0"/>
    <xf numFmtId="0" fontId="1" fillId="0" borderId="0"/>
    <xf numFmtId="0" fontId="12" fillId="0" borderId="0"/>
    <xf numFmtId="0" fontId="13" fillId="0" borderId="0"/>
    <xf numFmtId="0" fontId="25" fillId="0" borderId="0"/>
    <xf numFmtId="0" fontId="1" fillId="0" borderId="0"/>
    <xf numFmtId="0" fontId="26" fillId="0" borderId="0"/>
    <xf numFmtId="43" fontId="12" fillId="0" borderId="0" applyFont="0" applyFill="0" applyBorder="0" applyAlignment="0" applyProtection="0"/>
  </cellStyleXfs>
  <cellXfs count="124">
    <xf numFmtId="0" fontId="0" fillId="0" borderId="0" xfId="0"/>
    <xf numFmtId="4" fontId="6" fillId="0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6" fillId="0" borderId="1" xfId="0" applyFont="1" applyFill="1" applyBorder="1" applyAlignment="1" applyProtection="1">
      <alignment horizontal="center" vertical="center" wrapText="1" readingOrder="1"/>
      <protection locked="0"/>
    </xf>
    <xf numFmtId="0" fontId="2" fillId="2" borderId="1" xfId="0" applyFont="1" applyFill="1" applyBorder="1" applyAlignment="1" applyProtection="1">
      <alignment horizontal="center" vertical="center" wrapText="1" readingOrder="1"/>
      <protection locked="0"/>
    </xf>
    <xf numFmtId="0" fontId="2" fillId="4" borderId="1" xfId="0" applyFont="1" applyFill="1" applyBorder="1" applyAlignment="1" applyProtection="1">
      <alignment horizontal="center" vertical="center" wrapText="1" readingOrder="1"/>
      <protection locked="0"/>
    </xf>
    <xf numFmtId="0" fontId="4" fillId="0" borderId="1" xfId="0" applyFont="1" applyFill="1" applyBorder="1" applyAlignment="1" applyProtection="1">
      <alignment horizontal="center" vertical="center" wrapText="1" readingOrder="1"/>
      <protection locked="0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 applyProtection="1">
      <alignment horizontal="center" vertical="center" wrapText="1" readingOrder="1"/>
      <protection locked="0"/>
    </xf>
    <xf numFmtId="0" fontId="3" fillId="4" borderId="1" xfId="0" applyFont="1" applyFill="1" applyBorder="1" applyAlignment="1" applyProtection="1">
      <alignment horizontal="center" vertical="center" wrapText="1" readingOrder="1"/>
      <protection locked="0"/>
    </xf>
    <xf numFmtId="0" fontId="4" fillId="4" borderId="1" xfId="0" applyFont="1" applyFill="1" applyBorder="1" applyAlignment="1" applyProtection="1">
      <alignment horizontal="center" vertical="center" wrapText="1" readingOrder="1"/>
      <protection locked="0"/>
    </xf>
    <xf numFmtId="4" fontId="6" fillId="2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4" fillId="2" borderId="1" xfId="0" applyFont="1" applyFill="1" applyBorder="1" applyAlignment="1" applyProtection="1">
      <alignment horizontal="center" vertical="center" wrapText="1" readingOrder="1"/>
      <protection locked="0"/>
    </xf>
    <xf numFmtId="4" fontId="6" fillId="4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4" fillId="3" borderId="1" xfId="0" applyFont="1" applyFill="1" applyBorder="1" applyAlignment="1" applyProtection="1">
      <alignment horizontal="center" vertical="center" wrapText="1" readingOrder="1"/>
      <protection locked="0"/>
    </xf>
    <xf numFmtId="4" fontId="7" fillId="4" borderId="1" xfId="0" applyNumberFormat="1" applyFont="1" applyFill="1" applyBorder="1" applyAlignment="1">
      <alignment horizontal="center" vertical="center"/>
    </xf>
    <xf numFmtId="4" fontId="7" fillId="2" borderId="1" xfId="0" applyNumberFormat="1" applyFont="1" applyFill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4" fontId="3" fillId="2" borderId="1" xfId="0" applyNumberFormat="1" applyFont="1" applyFill="1" applyBorder="1" applyAlignment="1">
      <alignment horizontal="center" vertical="center"/>
    </xf>
    <xf numFmtId="4" fontId="7" fillId="4" borderId="1" xfId="0" applyNumberFormat="1" applyFont="1" applyFill="1" applyBorder="1" applyAlignment="1">
      <alignment horizontal="center" vertical="center" wrapText="1"/>
    </xf>
    <xf numFmtId="0" fontId="2" fillId="5" borderId="1" xfId="0" applyFont="1" applyFill="1" applyBorder="1" applyAlignment="1" applyProtection="1">
      <alignment horizontal="center" vertical="center" wrapText="1" readingOrder="1"/>
      <protection locked="0"/>
    </xf>
    <xf numFmtId="0" fontId="4" fillId="5" borderId="1" xfId="0" applyFont="1" applyFill="1" applyBorder="1" applyAlignment="1" applyProtection="1">
      <alignment horizontal="center" vertical="center" wrapText="1" readingOrder="1"/>
      <protection locked="0"/>
    </xf>
    <xf numFmtId="4" fontId="7" fillId="5" borderId="1" xfId="0" applyNumberFormat="1" applyFont="1" applyFill="1" applyBorder="1" applyAlignment="1">
      <alignment horizontal="center" vertical="center"/>
    </xf>
    <xf numFmtId="0" fontId="0" fillId="0" borderId="1" xfId="0" applyBorder="1"/>
    <xf numFmtId="0" fontId="9" fillId="0" borderId="1" xfId="0" applyFont="1" applyFill="1" applyBorder="1" applyAlignment="1" applyProtection="1">
      <alignment horizontal="left" vertical="center" wrapText="1" readingOrder="1"/>
      <protection locked="0"/>
    </xf>
    <xf numFmtId="0" fontId="13" fillId="0" borderId="0" xfId="3"/>
    <xf numFmtId="0" fontId="10" fillId="0" borderId="1" xfId="3" applyFont="1" applyFill="1" applyBorder="1" applyAlignment="1" applyProtection="1">
      <alignment horizontal="center" vertical="center" wrapText="1" readingOrder="1"/>
      <protection locked="0"/>
    </xf>
    <xf numFmtId="0" fontId="14" fillId="0" borderId="1" xfId="3" applyFont="1" applyFill="1" applyBorder="1" applyAlignment="1" applyProtection="1">
      <alignment horizontal="center" vertical="center" wrapText="1" readingOrder="1"/>
      <protection locked="0"/>
    </xf>
    <xf numFmtId="0" fontId="16" fillId="0" borderId="0" xfId="4" applyFont="1" applyFill="1" applyBorder="1"/>
    <xf numFmtId="0" fontId="10" fillId="6" borderId="1" xfId="3" applyFont="1" applyFill="1" applyBorder="1" applyAlignment="1" applyProtection="1">
      <alignment horizontal="center" vertical="center" wrapText="1" readingOrder="1"/>
      <protection locked="0"/>
    </xf>
    <xf numFmtId="164" fontId="10" fillId="6" borderId="1" xfId="1" applyNumberFormat="1" applyFont="1" applyFill="1" applyBorder="1" applyAlignment="1" applyProtection="1">
      <alignment horizontal="center" vertical="center" wrapText="1" readingOrder="1"/>
      <protection locked="0"/>
    </xf>
    <xf numFmtId="0" fontId="13" fillId="6" borderId="1" xfId="3" applyFill="1" applyBorder="1"/>
    <xf numFmtId="0" fontId="13" fillId="6" borderId="0" xfId="3" applyFill="1"/>
    <xf numFmtId="0" fontId="17" fillId="0" borderId="1" xfId="3" applyFont="1" applyFill="1" applyBorder="1" applyAlignment="1" applyProtection="1">
      <alignment horizontal="center" vertical="center" wrapText="1" readingOrder="1"/>
      <protection locked="0"/>
    </xf>
    <xf numFmtId="164" fontId="17" fillId="0" borderId="1" xfId="1" applyNumberFormat="1" applyFont="1" applyFill="1" applyBorder="1" applyAlignment="1" applyProtection="1">
      <alignment horizontal="center" vertical="center" wrapText="1" readingOrder="1"/>
      <protection locked="0"/>
    </xf>
    <xf numFmtId="0" fontId="9" fillId="0" borderId="1" xfId="3" applyFont="1" applyFill="1" applyBorder="1" applyAlignment="1" applyProtection="1">
      <alignment horizontal="left" vertical="center" wrapText="1" readingOrder="1"/>
      <protection locked="0"/>
    </xf>
    <xf numFmtId="164" fontId="18" fillId="0" borderId="1" xfId="3" applyNumberFormat="1" applyFont="1" applyFill="1" applyBorder="1" applyAlignment="1" applyProtection="1">
      <alignment horizontal="center" vertical="center" wrapText="1" readingOrder="1"/>
    </xf>
    <xf numFmtId="0" fontId="19" fillId="0" borderId="0" xfId="3" applyFont="1"/>
    <xf numFmtId="0" fontId="13" fillId="0" borderId="0" xfId="3" applyFill="1"/>
    <xf numFmtId="0" fontId="2" fillId="0" borderId="2" xfId="0" applyFont="1" applyFill="1" applyBorder="1" applyAlignment="1" applyProtection="1">
      <alignment horizontal="center" vertical="center" wrapText="1" readingOrder="1"/>
      <protection locked="0"/>
    </xf>
    <xf numFmtId="0" fontId="2" fillId="0" borderId="3" xfId="0" applyFont="1" applyFill="1" applyBorder="1" applyAlignment="1" applyProtection="1">
      <alignment horizontal="center" vertical="center" wrapText="1" readingOrder="1"/>
      <protection locked="0"/>
    </xf>
    <xf numFmtId="0" fontId="10" fillId="0" borderId="3" xfId="0" applyFont="1" applyFill="1" applyBorder="1" applyAlignment="1" applyProtection="1">
      <alignment horizontal="center" vertical="center" wrapText="1" readingOrder="1"/>
      <protection locked="0"/>
    </xf>
    <xf numFmtId="49" fontId="10" fillId="0" borderId="3" xfId="0" applyNumberFormat="1" applyFont="1" applyFill="1" applyBorder="1" applyAlignment="1" applyProtection="1">
      <alignment horizontal="center" vertical="center" wrapText="1" readingOrder="1"/>
      <protection locked="0"/>
    </xf>
    <xf numFmtId="0" fontId="2" fillId="4" borderId="4" xfId="0" applyFont="1" applyFill="1" applyBorder="1" applyAlignment="1" applyProtection="1">
      <alignment horizontal="center" vertical="center" wrapText="1" readingOrder="1"/>
      <protection locked="0"/>
    </xf>
    <xf numFmtId="0" fontId="2" fillId="2" borderId="4" xfId="0" applyFont="1" applyFill="1" applyBorder="1" applyAlignment="1" applyProtection="1">
      <alignment horizontal="center" vertical="center" wrapText="1" readingOrder="1"/>
      <protection locked="0"/>
    </xf>
    <xf numFmtId="0" fontId="2" fillId="0" borderId="4" xfId="0" applyFont="1" applyFill="1" applyBorder="1" applyAlignment="1" applyProtection="1">
      <alignment horizontal="center" vertical="center" wrapText="1" readingOrder="1"/>
      <protection locked="0"/>
    </xf>
    <xf numFmtId="0" fontId="5" fillId="0" borderId="4" xfId="0" applyFont="1" applyFill="1" applyBorder="1" applyAlignment="1" applyProtection="1">
      <alignment horizontal="center" vertical="center" wrapText="1" readingOrder="1"/>
      <protection locked="0"/>
    </xf>
    <xf numFmtId="0" fontId="0" fillId="0" borderId="5" xfId="0" applyBorder="1"/>
    <xf numFmtId="0" fontId="10" fillId="0" borderId="4" xfId="0" applyFont="1" applyFill="1" applyBorder="1" applyAlignment="1" applyProtection="1">
      <alignment horizontal="center" vertical="center" wrapText="1" readingOrder="1"/>
      <protection locked="0"/>
    </xf>
    <xf numFmtId="0" fontId="2" fillId="5" borderId="4" xfId="0" applyFont="1" applyFill="1" applyBorder="1" applyAlignment="1" applyProtection="1">
      <alignment horizontal="center" vertical="center" wrapText="1" readingOrder="1"/>
      <protection locked="0"/>
    </xf>
    <xf numFmtId="0" fontId="5" fillId="2" borderId="4" xfId="0" applyFont="1" applyFill="1" applyBorder="1" applyAlignment="1" applyProtection="1">
      <alignment horizontal="center" vertical="center" wrapText="1" readingOrder="1"/>
      <protection locked="0"/>
    </xf>
    <xf numFmtId="0" fontId="5" fillId="3" borderId="4" xfId="0" applyFont="1" applyFill="1" applyBorder="1" applyAlignment="1" applyProtection="1">
      <alignment horizontal="center" vertical="center" wrapText="1" readingOrder="1"/>
      <protection locked="0"/>
    </xf>
    <xf numFmtId="0" fontId="9" fillId="0" borderId="4" xfId="0" applyFont="1" applyFill="1" applyBorder="1" applyAlignment="1" applyProtection="1">
      <alignment horizontal="left" vertical="center" wrapText="1" readingOrder="1"/>
      <protection locked="0"/>
    </xf>
    <xf numFmtId="0" fontId="4" fillId="3" borderId="4" xfId="0" applyFont="1" applyFill="1" applyBorder="1" applyAlignment="1" applyProtection="1">
      <alignment horizontal="center" vertical="center" wrapText="1" readingOrder="1"/>
      <protection locked="0"/>
    </xf>
    <xf numFmtId="0" fontId="3" fillId="0" borderId="4" xfId="0" applyFont="1" applyBorder="1" applyAlignment="1">
      <alignment horizontal="center" vertical="center"/>
    </xf>
    <xf numFmtId="0" fontId="6" fillId="0" borderId="4" xfId="0" applyFont="1" applyFill="1" applyBorder="1" applyAlignment="1" applyProtection="1">
      <alignment horizontal="center" vertical="center" wrapText="1" readingOrder="1"/>
      <protection locked="0"/>
    </xf>
    <xf numFmtId="0" fontId="9" fillId="0" borderId="6" xfId="0" applyFont="1" applyFill="1" applyBorder="1" applyAlignment="1" applyProtection="1">
      <alignment horizontal="left" vertical="center" wrapText="1" readingOrder="1"/>
      <protection locked="0"/>
    </xf>
    <xf numFmtId="0" fontId="6" fillId="0" borderId="7" xfId="0" applyFont="1" applyFill="1" applyBorder="1" applyAlignment="1" applyProtection="1">
      <alignment horizontal="center" vertical="center" wrapText="1" readingOrder="1"/>
      <protection locked="0"/>
    </xf>
    <xf numFmtId="0" fontId="4" fillId="3" borderId="7" xfId="0" applyFont="1" applyFill="1" applyBorder="1" applyAlignment="1" applyProtection="1">
      <alignment horizontal="center" vertical="center" wrapText="1" readingOrder="1"/>
      <protection locked="0"/>
    </xf>
    <xf numFmtId="0" fontId="0" fillId="0" borderId="7" xfId="0" applyBorder="1"/>
    <xf numFmtId="0" fontId="4" fillId="0" borderId="1" xfId="0" applyFont="1" applyFill="1" applyBorder="1" applyAlignment="1" applyProtection="1">
      <alignment horizontal="left" vertical="center" wrapText="1" readingOrder="1"/>
      <protection locked="0"/>
    </xf>
    <xf numFmtId="0" fontId="4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 applyProtection="1">
      <alignment horizontal="left" vertical="center" wrapText="1" readingOrder="1"/>
      <protection locked="0"/>
    </xf>
    <xf numFmtId="164" fontId="21" fillId="0" borderId="1" xfId="9" applyNumberFormat="1" applyFont="1" applyFill="1" applyBorder="1" applyAlignment="1" applyProtection="1">
      <alignment horizontal="center" vertical="center" wrapText="1"/>
    </xf>
    <xf numFmtId="0" fontId="4" fillId="3" borderId="1" xfId="0" applyFont="1" applyFill="1" applyBorder="1" applyAlignment="1" applyProtection="1">
      <alignment horizontal="left" vertical="center" wrapText="1" readingOrder="1"/>
      <protection locked="0"/>
    </xf>
    <xf numFmtId="0" fontId="4" fillId="0" borderId="1" xfId="0" applyFont="1" applyFill="1" applyBorder="1" applyAlignment="1">
      <alignment vertical="center" wrapText="1"/>
    </xf>
    <xf numFmtId="0" fontId="20" fillId="3" borderId="1" xfId="0" applyFont="1" applyFill="1" applyBorder="1" applyAlignment="1" applyProtection="1">
      <alignment vertical="center" wrapText="1" readingOrder="1"/>
      <protection locked="0"/>
    </xf>
    <xf numFmtId="0" fontId="6" fillId="0" borderId="1" xfId="0" applyFont="1" applyFill="1" applyBorder="1" applyAlignment="1" applyProtection="1">
      <alignment vertical="center" wrapText="1" readingOrder="1"/>
      <protection locked="0"/>
    </xf>
    <xf numFmtId="0" fontId="22" fillId="0" borderId="1" xfId="0" applyFont="1" applyBorder="1" applyAlignment="1">
      <alignment horizontal="left" vertical="center"/>
    </xf>
    <xf numFmtId="0" fontId="2" fillId="0" borderId="1" xfId="0" applyFont="1" applyFill="1" applyBorder="1" applyAlignment="1" applyProtection="1">
      <alignment horizontal="center" vertical="center" wrapText="1" readingOrder="1"/>
      <protection locked="0"/>
    </xf>
    <xf numFmtId="49" fontId="10" fillId="0" borderId="8" xfId="0" applyNumberFormat="1" applyFont="1" applyFill="1" applyBorder="1" applyAlignment="1" applyProtection="1">
      <alignment horizontal="center" vertical="center" wrapText="1" readingOrder="1"/>
      <protection locked="0"/>
    </xf>
    <xf numFmtId="4" fontId="7" fillId="4" borderId="9" xfId="0" applyNumberFormat="1" applyFont="1" applyFill="1" applyBorder="1" applyAlignment="1">
      <alignment horizontal="center" vertical="center"/>
    </xf>
    <xf numFmtId="4" fontId="7" fillId="2" borderId="9" xfId="0" applyNumberFormat="1" applyFont="1" applyFill="1" applyBorder="1" applyAlignment="1">
      <alignment horizontal="center" vertical="center"/>
    </xf>
    <xf numFmtId="0" fontId="0" fillId="0" borderId="9" xfId="0" applyBorder="1"/>
    <xf numFmtId="4" fontId="7" fillId="3" borderId="9" xfId="0" applyNumberFormat="1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left" vertical="center" wrapText="1"/>
    </xf>
    <xf numFmtId="4" fontId="7" fillId="4" borderId="9" xfId="0" applyNumberFormat="1" applyFont="1" applyFill="1" applyBorder="1" applyAlignment="1">
      <alignment horizontal="center" vertical="center" wrapText="1"/>
    </xf>
    <xf numFmtId="4" fontId="7" fillId="5" borderId="9" xfId="0" applyNumberFormat="1" applyFont="1" applyFill="1" applyBorder="1" applyAlignment="1">
      <alignment horizontal="center" vertical="center"/>
    </xf>
    <xf numFmtId="4" fontId="3" fillId="0" borderId="9" xfId="0" applyNumberFormat="1" applyFont="1" applyBorder="1" applyAlignment="1">
      <alignment horizontal="center" vertical="center"/>
    </xf>
    <xf numFmtId="4" fontId="3" fillId="2" borderId="9" xfId="0" applyNumberFormat="1" applyFont="1" applyFill="1" applyBorder="1" applyAlignment="1">
      <alignment horizontal="center" vertical="center"/>
    </xf>
    <xf numFmtId="0" fontId="22" fillId="3" borderId="9" xfId="0" applyFont="1" applyFill="1" applyBorder="1" applyAlignment="1" applyProtection="1">
      <alignment horizontal="left" vertical="center" wrapText="1" readingOrder="1"/>
      <protection locked="0"/>
    </xf>
    <xf numFmtId="0" fontId="2" fillId="4" borderId="9" xfId="0" applyFont="1" applyFill="1" applyBorder="1" applyAlignment="1" applyProtection="1">
      <alignment horizontal="center" vertical="center" wrapText="1" readingOrder="1"/>
      <protection locked="0"/>
    </xf>
    <xf numFmtId="0" fontId="2" fillId="2" borderId="9" xfId="0" applyFont="1" applyFill="1" applyBorder="1" applyAlignment="1" applyProtection="1">
      <alignment horizontal="center" vertical="center" wrapText="1" readingOrder="1"/>
      <protection locked="0"/>
    </xf>
    <xf numFmtId="0" fontId="0" fillId="0" borderId="10" xfId="0" applyBorder="1"/>
    <xf numFmtId="0" fontId="4" fillId="0" borderId="1" xfId="12" applyFont="1" applyFill="1" applyBorder="1" applyAlignment="1" applyProtection="1">
      <alignment horizontal="left" vertical="center" wrapText="1"/>
    </xf>
    <xf numFmtId="164" fontId="27" fillId="0" borderId="1" xfId="5" applyNumberFormat="1" applyFont="1" applyBorder="1" applyAlignment="1">
      <alignment vertical="center" wrapText="1"/>
    </xf>
    <xf numFmtId="164" fontId="27" fillId="0" borderId="1" xfId="9" applyNumberFormat="1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horizontal="center" vertical="center" wrapText="1" readingOrder="1"/>
      <protection locked="0"/>
    </xf>
    <xf numFmtId="0" fontId="22" fillId="0" borderId="9" xfId="0" applyFont="1" applyFill="1" applyBorder="1" applyAlignment="1" applyProtection="1">
      <alignment horizontal="left" vertical="center" wrapText="1" readingOrder="1"/>
      <protection locked="0"/>
    </xf>
    <xf numFmtId="0" fontId="0" fillId="0" borderId="9" xfId="0" applyFill="1" applyBorder="1"/>
    <xf numFmtId="0" fontId="28" fillId="0" borderId="0" xfId="0" applyFont="1" applyFill="1"/>
    <xf numFmtId="0" fontId="29" fillId="3" borderId="1" xfId="0" applyFont="1" applyFill="1" applyBorder="1" applyAlignment="1" applyProtection="1">
      <alignment horizontal="center" vertical="center" wrapText="1" readingOrder="1"/>
      <protection locked="0"/>
    </xf>
    <xf numFmtId="0" fontId="2" fillId="3" borderId="4" xfId="0" applyFont="1" applyFill="1" applyBorder="1" applyAlignment="1" applyProtection="1">
      <alignment horizontal="center" vertical="center" wrapText="1" readingOrder="1"/>
      <protection locked="0"/>
    </xf>
    <xf numFmtId="0" fontId="2" fillId="3" borderId="1" xfId="0" applyFont="1" applyFill="1" applyBorder="1" applyAlignment="1" applyProtection="1">
      <alignment horizontal="center" vertical="center" wrapText="1" readingOrder="1"/>
      <protection locked="0"/>
    </xf>
    <xf numFmtId="4" fontId="7" fillId="3" borderId="1" xfId="0" applyNumberFormat="1" applyFont="1" applyFill="1" applyBorder="1" applyAlignment="1">
      <alignment horizontal="center" vertical="center"/>
    </xf>
    <xf numFmtId="0" fontId="2" fillId="3" borderId="14" xfId="0" applyFont="1" applyFill="1" applyBorder="1" applyAlignment="1" applyProtection="1">
      <alignment horizontal="center" vertical="center" wrapText="1" readingOrder="1"/>
      <protection locked="0"/>
    </xf>
    <xf numFmtId="0" fontId="2" fillId="3" borderId="12" xfId="0" applyFont="1" applyFill="1" applyBorder="1" applyAlignment="1" applyProtection="1">
      <alignment horizontal="center" vertical="center" wrapText="1" readingOrder="1"/>
      <protection locked="0"/>
    </xf>
    <xf numFmtId="4" fontId="7" fillId="3" borderId="12" xfId="0" applyNumberFormat="1" applyFont="1" applyFill="1" applyBorder="1" applyAlignment="1">
      <alignment horizontal="center" vertical="center"/>
    </xf>
    <xf numFmtId="0" fontId="2" fillId="3" borderId="15" xfId="0" applyFont="1" applyFill="1" applyBorder="1" applyAlignment="1" applyProtection="1">
      <alignment horizontal="center" vertical="center" wrapText="1" readingOrder="1"/>
      <protection locked="0"/>
    </xf>
    <xf numFmtId="164" fontId="10" fillId="0" borderId="1" xfId="1" applyNumberFormat="1" applyFont="1" applyFill="1" applyBorder="1" applyAlignment="1" applyProtection="1">
      <alignment horizontal="center" vertical="center" wrapText="1" readingOrder="1"/>
      <protection locked="0"/>
    </xf>
    <xf numFmtId="4" fontId="6" fillId="0" borderId="1" xfId="0" applyNumberFormat="1" applyFont="1" applyFill="1" applyBorder="1" applyAlignment="1" applyProtection="1">
      <alignment horizontal="left" vertical="center" wrapText="1" readingOrder="1"/>
      <protection locked="0"/>
    </xf>
    <xf numFmtId="4" fontId="6" fillId="0" borderId="1" xfId="0" applyNumberFormat="1" applyFont="1" applyFill="1" applyBorder="1" applyAlignment="1" applyProtection="1">
      <alignment vertical="center" wrapText="1" readingOrder="1"/>
      <protection locked="0"/>
    </xf>
    <xf numFmtId="164" fontId="3" fillId="0" borderId="1" xfId="0" applyNumberFormat="1" applyFont="1" applyBorder="1" applyAlignment="1">
      <alignment horizontal="center" vertical="center"/>
    </xf>
    <xf numFmtId="164" fontId="7" fillId="5" borderId="1" xfId="0" applyNumberFormat="1" applyFont="1" applyFill="1" applyBorder="1" applyAlignment="1">
      <alignment horizontal="center" vertical="center"/>
    </xf>
    <xf numFmtId="164" fontId="7" fillId="4" borderId="1" xfId="0" applyNumberFormat="1" applyFont="1" applyFill="1" applyBorder="1" applyAlignment="1">
      <alignment horizontal="center" vertical="center"/>
    </xf>
    <xf numFmtId="164" fontId="7" fillId="2" borderId="1" xfId="0" applyNumberFormat="1" applyFont="1" applyFill="1" applyBorder="1" applyAlignment="1">
      <alignment horizontal="center" vertical="center"/>
    </xf>
    <xf numFmtId="164" fontId="8" fillId="2" borderId="1" xfId="0" applyNumberFormat="1" applyFont="1" applyFill="1" applyBorder="1" applyAlignment="1">
      <alignment horizontal="center" vertical="center"/>
    </xf>
    <xf numFmtId="164" fontId="7" fillId="4" borderId="1" xfId="0" applyNumberFormat="1" applyFont="1" applyFill="1" applyBorder="1" applyAlignment="1">
      <alignment horizontal="center" vertical="center" wrapText="1"/>
    </xf>
    <xf numFmtId="164" fontId="7" fillId="3" borderId="1" xfId="0" applyNumberFormat="1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/>
    </xf>
    <xf numFmtId="164" fontId="3" fillId="0" borderId="1" xfId="0" applyNumberFormat="1" applyFont="1" applyFill="1" applyBorder="1" applyAlignment="1">
      <alignment horizontal="center" vertical="center"/>
    </xf>
    <xf numFmtId="164" fontId="7" fillId="3" borderId="12" xfId="0" applyNumberFormat="1" applyFont="1" applyFill="1" applyBorder="1" applyAlignment="1">
      <alignment horizontal="center" vertical="center"/>
    </xf>
    <xf numFmtId="164" fontId="3" fillId="0" borderId="7" xfId="0" applyNumberFormat="1" applyFont="1" applyBorder="1" applyAlignment="1">
      <alignment horizontal="center" vertical="center"/>
    </xf>
    <xf numFmtId="0" fontId="30" fillId="3" borderId="1" xfId="5" applyFont="1" applyFill="1" applyBorder="1" applyAlignment="1">
      <alignment horizontal="center" vertical="center" wrapText="1"/>
    </xf>
    <xf numFmtId="0" fontId="31" fillId="3" borderId="1" xfId="5" applyFont="1" applyFill="1" applyBorder="1" applyAlignment="1">
      <alignment horizontal="left" vertical="center" wrapText="1"/>
    </xf>
    <xf numFmtId="0" fontId="32" fillId="3" borderId="12" xfId="0" applyFont="1" applyFill="1" applyBorder="1" applyAlignment="1" applyProtection="1">
      <alignment horizontal="center" vertical="center" wrapText="1" readingOrder="1"/>
      <protection locked="0"/>
    </xf>
    <xf numFmtId="164" fontId="33" fillId="3" borderId="12" xfId="0" applyNumberFormat="1" applyFont="1" applyFill="1" applyBorder="1" applyAlignment="1">
      <alignment horizontal="center" vertical="center"/>
    </xf>
    <xf numFmtId="43" fontId="0" fillId="0" borderId="0" xfId="13" applyFont="1"/>
    <xf numFmtId="164" fontId="27" fillId="0" borderId="12" xfId="9" applyNumberFormat="1" applyFont="1" applyFill="1" applyBorder="1" applyAlignment="1" applyProtection="1">
      <alignment horizontal="center" vertical="center" wrapText="1"/>
    </xf>
    <xf numFmtId="164" fontId="27" fillId="0" borderId="11" xfId="9" applyNumberFormat="1" applyFont="1" applyFill="1" applyBorder="1" applyAlignment="1" applyProtection="1">
      <alignment horizontal="center" vertical="center" wrapText="1"/>
    </xf>
    <xf numFmtId="164" fontId="27" fillId="0" borderId="12" xfId="5" applyNumberFormat="1" applyFont="1" applyBorder="1" applyAlignment="1">
      <alignment horizontal="center" vertical="center" wrapText="1"/>
    </xf>
    <xf numFmtId="164" fontId="27" fillId="0" borderId="11" xfId="5" applyNumberFormat="1" applyFont="1" applyBorder="1" applyAlignment="1">
      <alignment horizontal="center" vertical="center" wrapText="1"/>
    </xf>
    <xf numFmtId="164" fontId="27" fillId="0" borderId="13" xfId="9" applyNumberFormat="1" applyFont="1" applyFill="1" applyBorder="1" applyAlignment="1" applyProtection="1">
      <alignment horizontal="center" vertical="center" wrapText="1"/>
    </xf>
    <xf numFmtId="164" fontId="27" fillId="0" borderId="13" xfId="5" applyNumberFormat="1" applyFont="1" applyBorder="1" applyAlignment="1">
      <alignment horizontal="center" vertical="center" wrapText="1"/>
    </xf>
  </cellXfs>
  <cellStyles count="14">
    <cellStyle name="Comma" xfId="13" builtinId="3"/>
    <cellStyle name="Comma 2" xfId="1"/>
    <cellStyle name="Normal" xfId="0" builtinId="0"/>
    <cellStyle name="Normal 2" xfId="3"/>
    <cellStyle name="Normal 2 2" xfId="5"/>
    <cellStyle name="Normal 2 3" xfId="6"/>
    <cellStyle name="Normal 3" xfId="2"/>
    <cellStyle name="Normal 3 2" xfId="11"/>
    <cellStyle name="Normal 4" xfId="7"/>
    <cellStyle name="Normal 5" xfId="8"/>
    <cellStyle name="Normal 6" xfId="10"/>
    <cellStyle name="Normal_cxrili 2008 20.12.2007" xfId="4"/>
    <cellStyle name="Normal_cxrili 30.12.2008 BOLOOOOO" xfId="9"/>
    <cellStyle name="Normal_NANA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filterMode="1">
    <pageSetUpPr fitToPage="1"/>
  </sheetPr>
  <dimension ref="A1:N486"/>
  <sheetViews>
    <sheetView tabSelected="1" view="pageBreakPreview" zoomScale="80" zoomScaleNormal="80" zoomScaleSheetLayoutView="80" workbookViewId="0">
      <pane xSplit="4" ySplit="1" topLeftCell="E2" activePane="bottomRight" state="frozen"/>
      <selection pane="topRight" activeCell="E1" sqref="E1"/>
      <selection pane="bottomLeft" activeCell="A2" sqref="A2"/>
      <selection pane="bottomRight" activeCell="H2" sqref="H2"/>
    </sheetView>
  </sheetViews>
  <sheetFormatPr defaultRowHeight="15" x14ac:dyDescent="0.25"/>
  <cols>
    <col min="1" max="1" width="6.7109375" customWidth="1"/>
    <col min="2" max="2" width="5.42578125" customWidth="1"/>
    <col min="3" max="3" width="16.28515625" customWidth="1"/>
    <col min="4" max="4" width="53.140625" customWidth="1"/>
    <col min="5" max="5" width="29.85546875" customWidth="1"/>
    <col min="6" max="7" width="27.85546875" customWidth="1"/>
    <col min="8" max="8" width="20.28515625" customWidth="1"/>
    <col min="9" max="10" width="35.42578125" customWidth="1"/>
    <col min="11" max="11" width="21.85546875" hidden="1" customWidth="1"/>
    <col min="12" max="12" width="25.42578125" hidden="1" customWidth="1"/>
  </cols>
  <sheetData>
    <row r="1" spans="1:12" ht="97.5" customHeight="1" x14ac:dyDescent="0.25">
      <c r="C1" s="39" t="s">
        <v>0</v>
      </c>
      <c r="D1" s="40" t="s">
        <v>1</v>
      </c>
      <c r="E1" s="40" t="s">
        <v>2</v>
      </c>
      <c r="F1" s="41" t="s">
        <v>30</v>
      </c>
      <c r="G1" s="41" t="s">
        <v>31</v>
      </c>
      <c r="H1" s="41" t="s">
        <v>3</v>
      </c>
      <c r="I1" s="42" t="s">
        <v>39</v>
      </c>
      <c r="J1" s="70" t="s">
        <v>40</v>
      </c>
      <c r="K1" s="69" t="s">
        <v>42</v>
      </c>
      <c r="L1" s="69" t="s">
        <v>43</v>
      </c>
    </row>
    <row r="2" spans="1:12" ht="71.25" customHeight="1" x14ac:dyDescent="0.25">
      <c r="A2" s="28" t="str">
        <f>IF(OR(F2&lt;&gt;0,G2&lt;&gt;0,H2&lt;&gt;0),"a","b")</f>
        <v>a</v>
      </c>
      <c r="B2">
        <v>1</v>
      </c>
      <c r="C2" s="49" t="s">
        <v>53</v>
      </c>
      <c r="D2" s="20" t="s">
        <v>54</v>
      </c>
      <c r="E2" s="21"/>
      <c r="F2" s="103">
        <f>F3+F116+F228+F427+F461+F474</f>
        <v>4068228.04</v>
      </c>
      <c r="G2" s="103">
        <f t="shared" ref="G2:H2" si="0">G3+G116+G228+G427+G461+G474</f>
        <v>2358379.56</v>
      </c>
      <c r="H2" s="103">
        <f t="shared" si="0"/>
        <v>579554.18000000005</v>
      </c>
      <c r="I2" s="22"/>
      <c r="J2" s="77"/>
      <c r="K2" s="15">
        <f>K3+K116+K228+K427+K461</f>
        <v>0</v>
      </c>
      <c r="L2" s="15">
        <f>H2-K2</f>
        <v>579554.18000000005</v>
      </c>
    </row>
    <row r="3" spans="1:12" ht="56.25" customHeight="1" x14ac:dyDescent="0.25">
      <c r="A3" s="28" t="str">
        <f t="shared" ref="A3:A66" si="1">IF(OR(F3&lt;&gt;0,G3&lt;&gt;0,H3&lt;&gt;0),"a","b")</f>
        <v>a</v>
      </c>
      <c r="B3">
        <v>1</v>
      </c>
      <c r="C3" s="49" t="s">
        <v>55</v>
      </c>
      <c r="D3" s="20" t="s">
        <v>56</v>
      </c>
      <c r="E3" s="21"/>
      <c r="F3" s="103">
        <f>F4+F17+F41+F58+F90+F94+F104</f>
        <v>557857.04</v>
      </c>
      <c r="G3" s="103">
        <f t="shared" ref="G3:H3" si="2">G4+G17+G41+G58+G90+G94+G104</f>
        <v>500961.77999999997</v>
      </c>
      <c r="H3" s="103">
        <f t="shared" si="2"/>
        <v>56895.260000000009</v>
      </c>
      <c r="I3" s="22"/>
      <c r="J3" s="77"/>
      <c r="K3" s="16">
        <f>K4+K34+K41+K58+K90+K94</f>
        <v>0</v>
      </c>
      <c r="L3" s="16">
        <f>L4+L34+L41+L58+L90+L94</f>
        <v>0</v>
      </c>
    </row>
    <row r="4" spans="1:12" ht="72" x14ac:dyDescent="0.25">
      <c r="A4" s="28" t="str">
        <f t="shared" si="1"/>
        <v>a</v>
      </c>
      <c r="B4">
        <v>1</v>
      </c>
      <c r="C4" s="43" t="s">
        <v>57</v>
      </c>
      <c r="D4" s="4" t="s">
        <v>58</v>
      </c>
      <c r="E4" s="9"/>
      <c r="F4" s="104">
        <f>SUM(F5:F16)</f>
        <v>273818</v>
      </c>
      <c r="G4" s="104">
        <f t="shared" ref="G4:H4" si="3">SUM(G5:G16)</f>
        <v>269882.65999999997</v>
      </c>
      <c r="H4" s="104">
        <f t="shared" si="3"/>
        <v>3935.34</v>
      </c>
      <c r="I4" s="15"/>
      <c r="J4" s="71"/>
      <c r="K4" s="16">
        <f>SUM(K5:K33)</f>
        <v>0</v>
      </c>
      <c r="L4" s="16">
        <f>SUM(L5:L33)</f>
        <v>0</v>
      </c>
    </row>
    <row r="5" spans="1:12" ht="84.75" customHeight="1" x14ac:dyDescent="0.25">
      <c r="A5" s="28" t="str">
        <f t="shared" si="1"/>
        <v>a</v>
      </c>
      <c r="C5" s="45"/>
      <c r="D5" s="60" t="s">
        <v>181</v>
      </c>
      <c r="E5" s="5" t="s">
        <v>175</v>
      </c>
      <c r="F5" s="102">
        <v>10293</v>
      </c>
      <c r="G5" s="102">
        <v>10292.66</v>
      </c>
      <c r="H5" s="102">
        <f>F5-G5</f>
        <v>0.34000000000014552</v>
      </c>
      <c r="I5" s="91" t="s">
        <v>178</v>
      </c>
      <c r="J5" s="91" t="s">
        <v>179</v>
      </c>
      <c r="K5" s="23"/>
      <c r="L5" s="23"/>
    </row>
    <row r="6" spans="1:12" ht="67.5" customHeight="1" x14ac:dyDescent="0.25">
      <c r="A6" s="28" t="str">
        <f t="shared" si="1"/>
        <v>a</v>
      </c>
      <c r="C6" s="45"/>
      <c r="D6" s="60" t="s">
        <v>182</v>
      </c>
      <c r="E6" s="5" t="s">
        <v>175</v>
      </c>
      <c r="F6" s="102">
        <v>11210</v>
      </c>
      <c r="G6" s="102">
        <v>10390</v>
      </c>
      <c r="H6" s="102">
        <f t="shared" ref="H6:H57" si="4">F6-G6</f>
        <v>820</v>
      </c>
      <c r="I6" s="91" t="s">
        <v>178</v>
      </c>
      <c r="J6" s="91" t="s">
        <v>179</v>
      </c>
      <c r="K6" s="23"/>
      <c r="L6" s="23"/>
    </row>
    <row r="7" spans="1:12" ht="65.25" customHeight="1" x14ac:dyDescent="0.25">
      <c r="A7" s="28" t="str">
        <f t="shared" si="1"/>
        <v>a</v>
      </c>
      <c r="C7" s="45"/>
      <c r="D7" s="60" t="s">
        <v>183</v>
      </c>
      <c r="E7" s="5" t="s">
        <v>184</v>
      </c>
      <c r="F7" s="102">
        <v>252315</v>
      </c>
      <c r="G7" s="102">
        <v>249200</v>
      </c>
      <c r="H7" s="102">
        <f t="shared" si="4"/>
        <v>3115</v>
      </c>
      <c r="I7" s="91" t="s">
        <v>178</v>
      </c>
      <c r="J7" s="91" t="s">
        <v>179</v>
      </c>
      <c r="K7" s="23"/>
      <c r="L7" s="23"/>
    </row>
    <row r="8" spans="1:12" ht="27" hidden="1" customHeight="1" x14ac:dyDescent="0.25">
      <c r="A8" s="28" t="str">
        <f t="shared" si="1"/>
        <v>b</v>
      </c>
      <c r="C8" s="45"/>
      <c r="D8" s="60"/>
      <c r="E8" s="5"/>
      <c r="F8" s="17"/>
      <c r="G8" s="17"/>
      <c r="H8" s="17">
        <f t="shared" si="4"/>
        <v>0</v>
      </c>
      <c r="I8" s="91"/>
      <c r="J8" s="91"/>
      <c r="K8" s="23"/>
      <c r="L8" s="23"/>
    </row>
    <row r="9" spans="1:12" ht="27" hidden="1" customHeight="1" x14ac:dyDescent="0.25">
      <c r="A9" s="28" t="str">
        <f t="shared" si="1"/>
        <v>b</v>
      </c>
      <c r="C9" s="45"/>
      <c r="D9" s="60"/>
      <c r="E9" s="5"/>
      <c r="F9" s="17"/>
      <c r="G9" s="17"/>
      <c r="H9" s="17">
        <f t="shared" si="4"/>
        <v>0</v>
      </c>
      <c r="I9" s="91"/>
      <c r="J9" s="91"/>
      <c r="K9" s="23"/>
      <c r="L9" s="23"/>
    </row>
    <row r="10" spans="1:12" ht="27" hidden="1" customHeight="1" x14ac:dyDescent="0.25">
      <c r="A10" s="28" t="str">
        <f t="shared" si="1"/>
        <v>b</v>
      </c>
      <c r="C10" s="45"/>
      <c r="D10" s="60"/>
      <c r="E10" s="5"/>
      <c r="F10" s="17"/>
      <c r="G10" s="17"/>
      <c r="H10" s="17">
        <f t="shared" si="4"/>
        <v>0</v>
      </c>
      <c r="I10" s="91"/>
      <c r="J10" s="91"/>
      <c r="K10" s="23"/>
      <c r="L10" s="23"/>
    </row>
    <row r="11" spans="1:12" ht="27" hidden="1" customHeight="1" x14ac:dyDescent="0.25">
      <c r="A11" s="28" t="str">
        <f t="shared" si="1"/>
        <v>b</v>
      </c>
      <c r="C11" s="45"/>
      <c r="D11" s="60"/>
      <c r="E11" s="5"/>
      <c r="F11" s="17"/>
      <c r="G11" s="17"/>
      <c r="H11" s="17">
        <f t="shared" si="4"/>
        <v>0</v>
      </c>
      <c r="I11" s="23"/>
      <c r="J11" s="73"/>
      <c r="K11" s="23"/>
      <c r="L11" s="23"/>
    </row>
    <row r="12" spans="1:12" ht="27" hidden="1" customHeight="1" x14ac:dyDescent="0.25">
      <c r="A12" s="28" t="str">
        <f t="shared" si="1"/>
        <v>b</v>
      </c>
      <c r="C12" s="45"/>
      <c r="D12" s="60"/>
      <c r="E12" s="5"/>
      <c r="F12" s="17"/>
      <c r="G12" s="17"/>
      <c r="H12" s="17">
        <f t="shared" si="4"/>
        <v>0</v>
      </c>
      <c r="I12" s="23"/>
      <c r="J12" s="73"/>
      <c r="K12" s="23"/>
      <c r="L12" s="23"/>
    </row>
    <row r="13" spans="1:12" ht="27" hidden="1" customHeight="1" x14ac:dyDescent="0.25">
      <c r="A13" s="28" t="str">
        <f t="shared" si="1"/>
        <v>b</v>
      </c>
      <c r="C13" s="45"/>
      <c r="D13" s="60"/>
      <c r="E13" s="5"/>
      <c r="F13" s="17"/>
      <c r="G13" s="17"/>
      <c r="H13" s="17">
        <f t="shared" si="4"/>
        <v>0</v>
      </c>
      <c r="I13" s="23"/>
      <c r="J13" s="73"/>
      <c r="K13" s="23"/>
      <c r="L13" s="23"/>
    </row>
    <row r="14" spans="1:12" ht="27" hidden="1" customHeight="1" x14ac:dyDescent="0.25">
      <c r="A14" s="28" t="str">
        <f t="shared" si="1"/>
        <v>b</v>
      </c>
      <c r="C14" s="45"/>
      <c r="D14" s="60"/>
      <c r="E14" s="5"/>
      <c r="F14" s="17"/>
      <c r="G14" s="17"/>
      <c r="H14" s="17">
        <f t="shared" si="4"/>
        <v>0</v>
      </c>
      <c r="I14" s="23"/>
      <c r="J14" s="73"/>
      <c r="K14" s="23"/>
      <c r="L14" s="23"/>
    </row>
    <row r="15" spans="1:12" ht="27" hidden="1" customHeight="1" x14ac:dyDescent="0.25">
      <c r="A15" s="28" t="str">
        <f t="shared" si="1"/>
        <v>b</v>
      </c>
      <c r="C15" s="45"/>
      <c r="D15" s="60"/>
      <c r="E15" s="5"/>
      <c r="F15" s="17"/>
      <c r="G15" s="17"/>
      <c r="H15" s="17">
        <f t="shared" si="4"/>
        <v>0</v>
      </c>
      <c r="I15" s="23"/>
      <c r="J15" s="73"/>
      <c r="K15" s="23"/>
      <c r="L15" s="23"/>
    </row>
    <row r="16" spans="1:12" ht="27" hidden="1" customHeight="1" x14ac:dyDescent="0.25">
      <c r="A16" s="28" t="str">
        <f t="shared" si="1"/>
        <v>b</v>
      </c>
      <c r="C16" s="45"/>
      <c r="D16" s="60"/>
      <c r="E16" s="5"/>
      <c r="F16" s="17"/>
      <c r="G16" s="17"/>
      <c r="H16" s="17">
        <f t="shared" si="4"/>
        <v>0</v>
      </c>
      <c r="I16" s="23"/>
      <c r="J16" s="73"/>
      <c r="K16" s="23"/>
      <c r="L16" s="23"/>
    </row>
    <row r="17" spans="1:14" ht="44.25" customHeight="1" x14ac:dyDescent="0.25">
      <c r="A17" s="28" t="str">
        <f t="shared" si="1"/>
        <v>a</v>
      </c>
      <c r="B17">
        <v>1</v>
      </c>
      <c r="C17" s="43" t="s">
        <v>59</v>
      </c>
      <c r="D17" s="4" t="s">
        <v>60</v>
      </c>
      <c r="E17" s="9"/>
      <c r="F17" s="104">
        <f>F18+F26+F34</f>
        <v>13961</v>
      </c>
      <c r="G17" s="104">
        <f t="shared" ref="G17:H17" si="5">G18+G26+G34</f>
        <v>9429</v>
      </c>
      <c r="H17" s="104">
        <f t="shared" si="5"/>
        <v>4532</v>
      </c>
      <c r="I17" s="15"/>
      <c r="J17" s="71"/>
      <c r="K17" s="23"/>
      <c r="L17" s="23"/>
    </row>
    <row r="18" spans="1:14" ht="41.25" customHeight="1" x14ac:dyDescent="0.25">
      <c r="A18" s="28" t="str">
        <f t="shared" si="1"/>
        <v>a</v>
      </c>
      <c r="B18">
        <v>1</v>
      </c>
      <c r="C18" s="44" t="s">
        <v>61</v>
      </c>
      <c r="D18" s="3" t="s">
        <v>62</v>
      </c>
      <c r="E18" s="3"/>
      <c r="F18" s="105">
        <f>SUM(F19:F25)</f>
        <v>13961</v>
      </c>
      <c r="G18" s="105">
        <f t="shared" ref="G18:H18" si="6">SUM(G19:G25)</f>
        <v>9429</v>
      </c>
      <c r="H18" s="105">
        <f t="shared" si="6"/>
        <v>4532</v>
      </c>
      <c r="I18" s="16"/>
      <c r="J18" s="72"/>
      <c r="K18" s="23"/>
      <c r="L18" s="23"/>
      <c r="M18" t="s">
        <v>218</v>
      </c>
      <c r="N18" s="117"/>
    </row>
    <row r="19" spans="1:14" ht="103.5" customHeight="1" x14ac:dyDescent="0.25">
      <c r="A19" s="28" t="str">
        <f t="shared" si="1"/>
        <v>a</v>
      </c>
      <c r="C19" s="45"/>
      <c r="D19" s="5" t="s">
        <v>185</v>
      </c>
      <c r="E19" s="5" t="s">
        <v>175</v>
      </c>
      <c r="F19" s="102">
        <v>4171</v>
      </c>
      <c r="G19" s="102">
        <v>3841</v>
      </c>
      <c r="H19" s="102">
        <f t="shared" si="4"/>
        <v>330</v>
      </c>
      <c r="I19" s="91" t="s">
        <v>178</v>
      </c>
      <c r="J19" s="91" t="s">
        <v>179</v>
      </c>
      <c r="K19" s="23"/>
      <c r="L19" s="23"/>
    </row>
    <row r="20" spans="1:14" ht="98.25" customHeight="1" x14ac:dyDescent="0.25">
      <c r="A20" s="28" t="str">
        <f t="shared" si="1"/>
        <v>a</v>
      </c>
      <c r="C20" s="45"/>
      <c r="D20" s="5" t="s">
        <v>186</v>
      </c>
      <c r="E20" s="5" t="s">
        <v>175</v>
      </c>
      <c r="F20" s="102">
        <v>9790</v>
      </c>
      <c r="G20" s="102">
        <v>5588</v>
      </c>
      <c r="H20" s="102">
        <f t="shared" si="4"/>
        <v>4202</v>
      </c>
      <c r="I20" s="91" t="s">
        <v>178</v>
      </c>
      <c r="J20" s="91" t="s">
        <v>179</v>
      </c>
      <c r="K20" s="23"/>
      <c r="L20" s="23"/>
    </row>
    <row r="21" spans="1:14" ht="26.25" hidden="1" customHeight="1" x14ac:dyDescent="0.25">
      <c r="A21" s="28" t="str">
        <f t="shared" si="1"/>
        <v>b</v>
      </c>
      <c r="C21" s="45"/>
      <c r="D21" s="5"/>
      <c r="E21" s="5"/>
      <c r="F21" s="102"/>
      <c r="G21" s="102"/>
      <c r="H21" s="102">
        <f t="shared" si="4"/>
        <v>0</v>
      </c>
      <c r="I21" s="23"/>
      <c r="J21" s="73"/>
      <c r="K21" s="23"/>
      <c r="L21" s="23"/>
    </row>
    <row r="22" spans="1:14" ht="26.25" hidden="1" customHeight="1" x14ac:dyDescent="0.25">
      <c r="A22" s="28" t="str">
        <f t="shared" si="1"/>
        <v>b</v>
      </c>
      <c r="C22" s="45"/>
      <c r="D22" s="5"/>
      <c r="E22" s="5"/>
      <c r="F22" s="102"/>
      <c r="G22" s="102"/>
      <c r="H22" s="102">
        <f t="shared" si="4"/>
        <v>0</v>
      </c>
      <c r="I22" s="23"/>
      <c r="J22" s="73"/>
      <c r="K22" s="23"/>
      <c r="L22" s="23"/>
    </row>
    <row r="23" spans="1:14" ht="26.25" hidden="1" customHeight="1" x14ac:dyDescent="0.25">
      <c r="A23" s="28" t="str">
        <f t="shared" si="1"/>
        <v>b</v>
      </c>
      <c r="C23" s="45"/>
      <c r="D23" s="5"/>
      <c r="E23" s="5"/>
      <c r="F23" s="102"/>
      <c r="G23" s="102"/>
      <c r="H23" s="102">
        <f t="shared" si="4"/>
        <v>0</v>
      </c>
      <c r="I23" s="23"/>
      <c r="J23" s="73"/>
      <c r="K23" s="23"/>
      <c r="L23" s="23"/>
    </row>
    <row r="24" spans="1:14" ht="26.25" hidden="1" customHeight="1" x14ac:dyDescent="0.25">
      <c r="A24" s="28" t="str">
        <f t="shared" si="1"/>
        <v>b</v>
      </c>
      <c r="C24" s="45"/>
      <c r="D24" s="5"/>
      <c r="E24" s="5"/>
      <c r="F24" s="102"/>
      <c r="G24" s="102"/>
      <c r="H24" s="102">
        <f t="shared" si="4"/>
        <v>0</v>
      </c>
      <c r="I24" s="23"/>
      <c r="J24" s="73"/>
      <c r="K24" s="23"/>
      <c r="L24" s="23"/>
    </row>
    <row r="25" spans="1:14" ht="26.25" hidden="1" customHeight="1" x14ac:dyDescent="0.25">
      <c r="A25" s="28" t="str">
        <f t="shared" si="1"/>
        <v>b</v>
      </c>
      <c r="C25" s="45"/>
      <c r="D25" s="5"/>
      <c r="E25" s="5"/>
      <c r="F25" s="102"/>
      <c r="G25" s="102"/>
      <c r="H25" s="102">
        <f t="shared" si="4"/>
        <v>0</v>
      </c>
      <c r="I25" s="23"/>
      <c r="J25" s="73"/>
      <c r="K25" s="23"/>
      <c r="L25" s="23"/>
    </row>
    <row r="26" spans="1:14" ht="44.25" hidden="1" customHeight="1" x14ac:dyDescent="0.25">
      <c r="A26" s="28" t="str">
        <f t="shared" si="1"/>
        <v>b</v>
      </c>
      <c r="B26">
        <v>1</v>
      </c>
      <c r="C26" s="44" t="s">
        <v>63</v>
      </c>
      <c r="D26" s="3" t="s">
        <v>64</v>
      </c>
      <c r="E26" s="3"/>
      <c r="F26" s="105">
        <f>SUM(F27:F33)</f>
        <v>0</v>
      </c>
      <c r="G26" s="105">
        <f t="shared" ref="G26:H26" si="7">SUM(G27:G33)</f>
        <v>0</v>
      </c>
      <c r="H26" s="105">
        <f t="shared" si="7"/>
        <v>0</v>
      </c>
      <c r="I26" s="16"/>
      <c r="J26" s="72"/>
      <c r="K26" s="23"/>
      <c r="L26" s="23"/>
    </row>
    <row r="27" spans="1:14" ht="27.75" hidden="1" customHeight="1" x14ac:dyDescent="0.25">
      <c r="A27" s="28" t="str">
        <f t="shared" si="1"/>
        <v>b</v>
      </c>
      <c r="C27" s="45"/>
      <c r="D27" s="5"/>
      <c r="E27" s="5"/>
      <c r="F27" s="102"/>
      <c r="G27" s="102"/>
      <c r="H27" s="102">
        <f t="shared" si="4"/>
        <v>0</v>
      </c>
      <c r="I27" s="23"/>
      <c r="J27" s="73"/>
      <c r="K27" s="23"/>
      <c r="L27" s="23"/>
    </row>
    <row r="28" spans="1:14" ht="27.75" hidden="1" customHeight="1" x14ac:dyDescent="0.25">
      <c r="A28" s="28" t="str">
        <f t="shared" si="1"/>
        <v>b</v>
      </c>
      <c r="C28" s="45"/>
      <c r="D28" s="5"/>
      <c r="E28" s="5"/>
      <c r="F28" s="102"/>
      <c r="G28" s="102"/>
      <c r="H28" s="102">
        <f t="shared" si="4"/>
        <v>0</v>
      </c>
      <c r="I28" s="23"/>
      <c r="J28" s="73"/>
      <c r="K28" s="23"/>
      <c r="L28" s="23"/>
    </row>
    <row r="29" spans="1:14" ht="27.75" hidden="1" customHeight="1" x14ac:dyDescent="0.25">
      <c r="A29" s="28" t="str">
        <f t="shared" si="1"/>
        <v>b</v>
      </c>
      <c r="C29" s="45"/>
      <c r="D29" s="5"/>
      <c r="E29" s="5"/>
      <c r="F29" s="102"/>
      <c r="G29" s="102"/>
      <c r="H29" s="102">
        <f t="shared" si="4"/>
        <v>0</v>
      </c>
      <c r="I29" s="23"/>
      <c r="J29" s="73"/>
      <c r="K29" s="23"/>
      <c r="L29" s="23"/>
    </row>
    <row r="30" spans="1:14" ht="27.75" hidden="1" customHeight="1" x14ac:dyDescent="0.25">
      <c r="A30" s="28" t="str">
        <f t="shared" si="1"/>
        <v>b</v>
      </c>
      <c r="C30" s="45"/>
      <c r="D30" s="5"/>
      <c r="E30" s="5"/>
      <c r="F30" s="102"/>
      <c r="G30" s="102"/>
      <c r="H30" s="102">
        <f t="shared" si="4"/>
        <v>0</v>
      </c>
      <c r="I30" s="23"/>
      <c r="J30" s="73"/>
      <c r="K30" s="23"/>
      <c r="L30" s="23"/>
    </row>
    <row r="31" spans="1:14" ht="27.75" hidden="1" customHeight="1" x14ac:dyDescent="0.25">
      <c r="A31" s="28" t="str">
        <f t="shared" si="1"/>
        <v>b</v>
      </c>
      <c r="C31" s="45"/>
      <c r="D31" s="5"/>
      <c r="E31" s="5"/>
      <c r="F31" s="102"/>
      <c r="G31" s="102"/>
      <c r="H31" s="102">
        <f t="shared" si="4"/>
        <v>0</v>
      </c>
      <c r="I31" s="23"/>
      <c r="J31" s="73"/>
      <c r="K31" s="23"/>
      <c r="L31" s="23"/>
    </row>
    <row r="32" spans="1:14" ht="27.75" hidden="1" customHeight="1" x14ac:dyDescent="0.25">
      <c r="A32" s="28" t="str">
        <f t="shared" si="1"/>
        <v>b</v>
      </c>
      <c r="C32" s="45"/>
      <c r="D32" s="5"/>
      <c r="E32" s="5"/>
      <c r="F32" s="102"/>
      <c r="G32" s="102"/>
      <c r="H32" s="102">
        <f t="shared" si="4"/>
        <v>0</v>
      </c>
      <c r="I32" s="23"/>
      <c r="J32" s="73"/>
      <c r="K32" s="23"/>
      <c r="L32" s="23"/>
    </row>
    <row r="33" spans="1:12" ht="27.75" hidden="1" customHeight="1" x14ac:dyDescent="0.25">
      <c r="A33" s="28" t="str">
        <f t="shared" si="1"/>
        <v>b</v>
      </c>
      <c r="C33" s="45"/>
      <c r="D33" s="5"/>
      <c r="E33" s="5"/>
      <c r="F33" s="102"/>
      <c r="G33" s="102"/>
      <c r="H33" s="102">
        <f t="shared" si="4"/>
        <v>0</v>
      </c>
      <c r="I33" s="23"/>
      <c r="J33" s="73"/>
      <c r="K33" s="23"/>
      <c r="L33" s="23"/>
    </row>
    <row r="34" spans="1:12" ht="53.25" hidden="1" customHeight="1" x14ac:dyDescent="0.25">
      <c r="A34" s="28" t="str">
        <f t="shared" si="1"/>
        <v>b</v>
      </c>
      <c r="B34">
        <v>1</v>
      </c>
      <c r="C34" s="44" t="s">
        <v>65</v>
      </c>
      <c r="D34" s="3" t="s">
        <v>66</v>
      </c>
      <c r="E34" s="3"/>
      <c r="F34" s="106">
        <f>SUM(F35:F40)</f>
        <v>0</v>
      </c>
      <c r="G34" s="106">
        <f t="shared" ref="G34:H34" si="8">SUM(G35:G40)</f>
        <v>0</v>
      </c>
      <c r="H34" s="106">
        <f t="shared" si="8"/>
        <v>0</v>
      </c>
      <c r="I34" s="16"/>
      <c r="J34" s="72"/>
      <c r="K34" s="23"/>
      <c r="L34" s="23"/>
    </row>
    <row r="35" spans="1:12" ht="27.75" hidden="1" customHeight="1" x14ac:dyDescent="0.25">
      <c r="A35" s="28" t="str">
        <f t="shared" si="1"/>
        <v>b</v>
      </c>
      <c r="C35" s="45"/>
      <c r="D35" s="5"/>
      <c r="E35" s="5"/>
      <c r="F35" s="102"/>
      <c r="G35" s="102"/>
      <c r="H35" s="102">
        <f t="shared" si="4"/>
        <v>0</v>
      </c>
      <c r="I35" s="23"/>
      <c r="J35" s="73"/>
      <c r="K35" s="23"/>
      <c r="L35" s="23"/>
    </row>
    <row r="36" spans="1:12" ht="27.75" hidden="1" customHeight="1" x14ac:dyDescent="0.25">
      <c r="A36" s="28" t="str">
        <f t="shared" si="1"/>
        <v>b</v>
      </c>
      <c r="C36" s="45"/>
      <c r="D36" s="5"/>
      <c r="E36" s="5"/>
      <c r="F36" s="102"/>
      <c r="G36" s="102"/>
      <c r="H36" s="102">
        <f t="shared" si="4"/>
        <v>0</v>
      </c>
      <c r="I36" s="23"/>
      <c r="J36" s="73"/>
      <c r="K36" s="23"/>
      <c r="L36" s="23"/>
    </row>
    <row r="37" spans="1:12" ht="27.75" hidden="1" customHeight="1" x14ac:dyDescent="0.25">
      <c r="A37" s="28" t="str">
        <f t="shared" si="1"/>
        <v>b</v>
      </c>
      <c r="C37" s="45"/>
      <c r="D37" s="5"/>
      <c r="E37" s="5"/>
      <c r="F37" s="102"/>
      <c r="G37" s="102"/>
      <c r="H37" s="102">
        <f t="shared" si="4"/>
        <v>0</v>
      </c>
      <c r="I37" s="23"/>
      <c r="J37" s="73"/>
      <c r="K37" s="23"/>
      <c r="L37" s="23"/>
    </row>
    <row r="38" spans="1:12" ht="27.75" hidden="1" customHeight="1" x14ac:dyDescent="0.25">
      <c r="A38" s="28" t="str">
        <f t="shared" si="1"/>
        <v>b</v>
      </c>
      <c r="C38" s="45"/>
      <c r="D38" s="5"/>
      <c r="E38" s="5"/>
      <c r="F38" s="102"/>
      <c r="G38" s="102"/>
      <c r="H38" s="102">
        <f t="shared" si="4"/>
        <v>0</v>
      </c>
      <c r="I38" s="23"/>
      <c r="J38" s="73"/>
      <c r="K38" s="23"/>
      <c r="L38" s="23"/>
    </row>
    <row r="39" spans="1:12" ht="27.75" hidden="1" customHeight="1" x14ac:dyDescent="0.25">
      <c r="A39" s="28" t="str">
        <f t="shared" si="1"/>
        <v>b</v>
      </c>
      <c r="C39" s="45"/>
      <c r="D39" s="5"/>
      <c r="E39" s="5"/>
      <c r="F39" s="102"/>
      <c r="G39" s="102"/>
      <c r="H39" s="102">
        <f t="shared" si="4"/>
        <v>0</v>
      </c>
      <c r="I39" s="23"/>
      <c r="J39" s="73"/>
      <c r="K39" s="23"/>
      <c r="L39" s="23"/>
    </row>
    <row r="40" spans="1:12" ht="27.75" hidden="1" customHeight="1" x14ac:dyDescent="0.25">
      <c r="A40" s="28" t="str">
        <f t="shared" si="1"/>
        <v>b</v>
      </c>
      <c r="C40" s="45"/>
      <c r="D40" s="5"/>
      <c r="E40" s="5"/>
      <c r="F40" s="102"/>
      <c r="G40" s="102"/>
      <c r="H40" s="102">
        <f t="shared" si="4"/>
        <v>0</v>
      </c>
      <c r="I40" s="23"/>
      <c r="J40" s="73"/>
      <c r="K40" s="23"/>
      <c r="L40" s="23"/>
    </row>
    <row r="41" spans="1:12" ht="62.25" customHeight="1" x14ac:dyDescent="0.25">
      <c r="A41" s="28" t="str">
        <f t="shared" si="1"/>
        <v>a</v>
      </c>
      <c r="B41">
        <v>1</v>
      </c>
      <c r="C41" s="43" t="s">
        <v>67</v>
      </c>
      <c r="D41" s="4" t="s">
        <v>4</v>
      </c>
      <c r="E41" s="4"/>
      <c r="F41" s="104">
        <f t="shared" ref="F41:H41" si="9">SUM(F42:F57)</f>
        <v>195000.04</v>
      </c>
      <c r="G41" s="104">
        <f t="shared" si="9"/>
        <v>166446.12</v>
      </c>
      <c r="H41" s="104">
        <f t="shared" si="9"/>
        <v>28553.920000000013</v>
      </c>
      <c r="I41" s="15"/>
      <c r="J41" s="71"/>
      <c r="K41" s="15">
        <f t="shared" ref="K41:L41" si="10">SUM(K42:K57)</f>
        <v>0</v>
      </c>
      <c r="L41" s="15">
        <f t="shared" si="10"/>
        <v>0</v>
      </c>
    </row>
    <row r="42" spans="1:12" ht="36.75" customHeight="1" x14ac:dyDescent="0.25">
      <c r="A42" s="28" t="str">
        <f t="shared" si="1"/>
        <v>a</v>
      </c>
      <c r="C42" s="46"/>
      <c r="D42" s="61" t="s">
        <v>192</v>
      </c>
      <c r="E42" s="5" t="s">
        <v>175</v>
      </c>
      <c r="F42" s="102">
        <v>15788</v>
      </c>
      <c r="G42" s="102">
        <v>13883</v>
      </c>
      <c r="H42" s="102">
        <f t="shared" si="4"/>
        <v>1905</v>
      </c>
      <c r="I42" s="91" t="s">
        <v>178</v>
      </c>
      <c r="J42" s="91" t="s">
        <v>179</v>
      </c>
      <c r="K42" s="23"/>
      <c r="L42" s="23"/>
    </row>
    <row r="43" spans="1:12" ht="45" customHeight="1" x14ac:dyDescent="0.25">
      <c r="A43" s="28" t="str">
        <f t="shared" si="1"/>
        <v>a</v>
      </c>
      <c r="C43" s="46"/>
      <c r="D43" s="61" t="s">
        <v>176</v>
      </c>
      <c r="E43" s="5" t="s">
        <v>175</v>
      </c>
      <c r="F43" s="102">
        <v>13190</v>
      </c>
      <c r="G43" s="102">
        <v>11858</v>
      </c>
      <c r="H43" s="102">
        <f t="shared" si="4"/>
        <v>1332</v>
      </c>
      <c r="I43" s="91" t="s">
        <v>178</v>
      </c>
      <c r="J43" s="91" t="s">
        <v>179</v>
      </c>
      <c r="K43" s="23"/>
      <c r="L43" s="23"/>
    </row>
    <row r="44" spans="1:12" ht="36.75" customHeight="1" x14ac:dyDescent="0.25">
      <c r="A44" s="28" t="str">
        <f t="shared" si="1"/>
        <v>a</v>
      </c>
      <c r="C44" s="46"/>
      <c r="D44" s="61" t="s">
        <v>193</v>
      </c>
      <c r="E44" s="5" t="s">
        <v>184</v>
      </c>
      <c r="F44" s="102">
        <v>26000</v>
      </c>
      <c r="G44" s="102">
        <v>13000</v>
      </c>
      <c r="H44" s="102">
        <f t="shared" si="4"/>
        <v>13000</v>
      </c>
      <c r="I44" s="91" t="s">
        <v>178</v>
      </c>
      <c r="J44" s="91" t="s">
        <v>179</v>
      </c>
      <c r="K44" s="23"/>
      <c r="L44" s="23"/>
    </row>
    <row r="45" spans="1:12" ht="61.5" customHeight="1" x14ac:dyDescent="0.25">
      <c r="A45" s="28" t="str">
        <f t="shared" si="1"/>
        <v>a</v>
      </c>
      <c r="C45" s="46"/>
      <c r="D45" s="61" t="s">
        <v>194</v>
      </c>
      <c r="E45" s="5" t="s">
        <v>184</v>
      </c>
      <c r="F45" s="102">
        <v>140022.04</v>
      </c>
      <c r="G45" s="102">
        <v>127705.12</v>
      </c>
      <c r="H45" s="102">
        <f t="shared" si="4"/>
        <v>12316.920000000013</v>
      </c>
      <c r="I45" s="91" t="s">
        <v>178</v>
      </c>
      <c r="J45" s="91" t="s">
        <v>179</v>
      </c>
      <c r="K45" s="23"/>
      <c r="L45" s="23"/>
    </row>
    <row r="46" spans="1:12" ht="27" hidden="1" customHeight="1" x14ac:dyDescent="0.25">
      <c r="A46" s="28" t="str">
        <f t="shared" si="1"/>
        <v>b</v>
      </c>
      <c r="C46" s="46"/>
      <c r="D46" s="61"/>
      <c r="E46" s="5"/>
      <c r="F46" s="102"/>
      <c r="G46" s="102"/>
      <c r="H46" s="102">
        <f t="shared" si="4"/>
        <v>0</v>
      </c>
      <c r="I46" s="91" t="s">
        <v>178</v>
      </c>
      <c r="J46" s="91" t="s">
        <v>179</v>
      </c>
      <c r="K46" s="23"/>
      <c r="L46" s="23"/>
    </row>
    <row r="47" spans="1:12" ht="37.5" hidden="1" customHeight="1" x14ac:dyDescent="0.25">
      <c r="A47" s="28" t="str">
        <f t="shared" si="1"/>
        <v>b</v>
      </c>
      <c r="C47" s="46"/>
      <c r="D47" s="61"/>
      <c r="E47" s="5"/>
      <c r="F47" s="102"/>
      <c r="G47" s="102"/>
      <c r="H47" s="102">
        <f t="shared" si="4"/>
        <v>0</v>
      </c>
      <c r="I47" s="91" t="s">
        <v>178</v>
      </c>
      <c r="J47" s="91" t="s">
        <v>179</v>
      </c>
      <c r="K47" s="23"/>
      <c r="L47" s="23"/>
    </row>
    <row r="48" spans="1:12" ht="27" hidden="1" customHeight="1" x14ac:dyDescent="0.25">
      <c r="A48" s="28" t="str">
        <f t="shared" si="1"/>
        <v>b</v>
      </c>
      <c r="C48" s="46"/>
      <c r="D48" s="61"/>
      <c r="E48" s="5"/>
      <c r="F48" s="102"/>
      <c r="G48" s="102"/>
      <c r="H48" s="102">
        <f t="shared" si="4"/>
        <v>0</v>
      </c>
      <c r="I48" s="23"/>
      <c r="J48" s="74"/>
      <c r="K48" s="23"/>
      <c r="L48" s="23"/>
    </row>
    <row r="49" spans="1:12" ht="27" hidden="1" customHeight="1" x14ac:dyDescent="0.25">
      <c r="A49" s="28" t="str">
        <f t="shared" si="1"/>
        <v>b</v>
      </c>
      <c r="C49" s="46"/>
      <c r="D49" s="61"/>
      <c r="E49" s="5"/>
      <c r="F49" s="102"/>
      <c r="G49" s="102"/>
      <c r="H49" s="102">
        <f t="shared" si="4"/>
        <v>0</v>
      </c>
      <c r="I49" s="23"/>
      <c r="J49" s="74"/>
      <c r="K49" s="23"/>
      <c r="L49" s="23"/>
    </row>
    <row r="50" spans="1:12" ht="27" hidden="1" customHeight="1" x14ac:dyDescent="0.25">
      <c r="A50" s="28" t="str">
        <f t="shared" si="1"/>
        <v>b</v>
      </c>
      <c r="C50" s="46"/>
      <c r="D50" s="61"/>
      <c r="E50" s="5"/>
      <c r="F50" s="102"/>
      <c r="G50" s="102"/>
      <c r="H50" s="102">
        <f t="shared" si="4"/>
        <v>0</v>
      </c>
      <c r="I50" s="23"/>
      <c r="J50" s="74"/>
      <c r="K50" s="23"/>
      <c r="L50" s="23"/>
    </row>
    <row r="51" spans="1:12" ht="27" hidden="1" customHeight="1" x14ac:dyDescent="0.25">
      <c r="A51" s="28" t="str">
        <f t="shared" si="1"/>
        <v>b</v>
      </c>
      <c r="C51" s="46"/>
      <c r="D51" s="61"/>
      <c r="E51" s="5"/>
      <c r="F51" s="102"/>
      <c r="G51" s="102"/>
      <c r="H51" s="102">
        <f t="shared" si="4"/>
        <v>0</v>
      </c>
      <c r="I51" s="23"/>
      <c r="J51" s="74"/>
      <c r="K51" s="23"/>
      <c r="L51" s="23"/>
    </row>
    <row r="52" spans="1:12" ht="27" hidden="1" customHeight="1" x14ac:dyDescent="0.25">
      <c r="A52" s="28" t="str">
        <f t="shared" si="1"/>
        <v>b</v>
      </c>
      <c r="C52" s="46"/>
      <c r="D52" s="6"/>
      <c r="E52" s="5"/>
      <c r="F52" s="102"/>
      <c r="G52" s="102"/>
      <c r="H52" s="102">
        <f t="shared" si="4"/>
        <v>0</v>
      </c>
      <c r="I52" s="23"/>
      <c r="J52" s="74"/>
      <c r="K52" s="23"/>
      <c r="L52" s="23"/>
    </row>
    <row r="53" spans="1:12" ht="27" hidden="1" customHeight="1" x14ac:dyDescent="0.25">
      <c r="A53" s="28" t="str">
        <f t="shared" si="1"/>
        <v>b</v>
      </c>
      <c r="C53" s="46"/>
      <c r="D53" s="6"/>
      <c r="E53" s="5"/>
      <c r="F53" s="102"/>
      <c r="G53" s="102"/>
      <c r="H53" s="102">
        <f t="shared" si="4"/>
        <v>0</v>
      </c>
      <c r="I53" s="23"/>
      <c r="J53" s="74"/>
      <c r="K53" s="23"/>
      <c r="L53" s="23"/>
    </row>
    <row r="54" spans="1:12" ht="27" hidden="1" customHeight="1" x14ac:dyDescent="0.25">
      <c r="A54" s="28" t="str">
        <f t="shared" si="1"/>
        <v>b</v>
      </c>
      <c r="C54" s="46"/>
      <c r="D54" s="6"/>
      <c r="E54" s="5"/>
      <c r="F54" s="102"/>
      <c r="G54" s="102"/>
      <c r="H54" s="102">
        <f t="shared" si="4"/>
        <v>0</v>
      </c>
      <c r="I54" s="23"/>
      <c r="J54" s="74"/>
      <c r="K54" s="23"/>
      <c r="L54" s="23"/>
    </row>
    <row r="55" spans="1:12" ht="27" hidden="1" customHeight="1" x14ac:dyDescent="0.25">
      <c r="A55" s="28" t="str">
        <f t="shared" si="1"/>
        <v>b</v>
      </c>
      <c r="C55" s="46"/>
      <c r="D55" s="7"/>
      <c r="E55" s="8"/>
      <c r="F55" s="102"/>
      <c r="G55" s="102"/>
      <c r="H55" s="102">
        <f t="shared" si="4"/>
        <v>0</v>
      </c>
      <c r="I55" s="23"/>
      <c r="J55" s="74"/>
      <c r="K55" s="23"/>
      <c r="L55" s="23"/>
    </row>
    <row r="56" spans="1:12" ht="27" hidden="1" customHeight="1" x14ac:dyDescent="0.25">
      <c r="A56" s="28" t="str">
        <f t="shared" si="1"/>
        <v>b</v>
      </c>
      <c r="C56" s="46"/>
      <c r="D56" s="7"/>
      <c r="E56" s="8"/>
      <c r="F56" s="102"/>
      <c r="G56" s="102"/>
      <c r="H56" s="102">
        <f t="shared" si="4"/>
        <v>0</v>
      </c>
      <c r="I56" s="23"/>
      <c r="J56" s="74"/>
      <c r="K56" s="23"/>
      <c r="L56" s="23"/>
    </row>
    <row r="57" spans="1:12" ht="27" hidden="1" customHeight="1" x14ac:dyDescent="0.25">
      <c r="A57" s="28" t="str">
        <f t="shared" si="1"/>
        <v>b</v>
      </c>
      <c r="C57" s="46"/>
      <c r="D57" s="24"/>
      <c r="E57" s="8"/>
      <c r="F57" s="102"/>
      <c r="G57" s="102"/>
      <c r="H57" s="102">
        <f t="shared" si="4"/>
        <v>0</v>
      </c>
      <c r="I57" s="23"/>
      <c r="J57" s="74"/>
      <c r="K57" s="23"/>
      <c r="L57" s="23"/>
    </row>
    <row r="58" spans="1:12" ht="45.75" customHeight="1" x14ac:dyDescent="0.25">
      <c r="A58" s="28" t="str">
        <f t="shared" si="1"/>
        <v>a</v>
      </c>
      <c r="B58">
        <v>1</v>
      </c>
      <c r="C58" s="43" t="s">
        <v>68</v>
      </c>
      <c r="D58" s="4" t="s">
        <v>17</v>
      </c>
      <c r="E58" s="9"/>
      <c r="F58" s="104">
        <f t="shared" ref="F58:H58" si="11">F59</f>
        <v>20116</v>
      </c>
      <c r="G58" s="104">
        <f t="shared" si="11"/>
        <v>15345</v>
      </c>
      <c r="H58" s="104">
        <f t="shared" si="11"/>
        <v>4771</v>
      </c>
      <c r="I58" s="15"/>
      <c r="J58" s="71"/>
      <c r="K58" s="15">
        <f t="shared" ref="K58:L58" si="12">K59</f>
        <v>0</v>
      </c>
      <c r="L58" s="15">
        <f t="shared" si="12"/>
        <v>0</v>
      </c>
    </row>
    <row r="59" spans="1:12" ht="45.75" customHeight="1" x14ac:dyDescent="0.25">
      <c r="A59" s="28" t="str">
        <f t="shared" si="1"/>
        <v>a</v>
      </c>
      <c r="B59">
        <v>1</v>
      </c>
      <c r="C59" s="44" t="s">
        <v>69</v>
      </c>
      <c r="D59" s="3" t="s">
        <v>5</v>
      </c>
      <c r="E59" s="3"/>
      <c r="F59" s="105">
        <f>SUM(F60:F89)</f>
        <v>20116</v>
      </c>
      <c r="G59" s="105">
        <f t="shared" ref="G59:H59" si="13">SUM(G60:G89)</f>
        <v>15345</v>
      </c>
      <c r="H59" s="105">
        <f t="shared" si="13"/>
        <v>4771</v>
      </c>
      <c r="I59" s="16"/>
      <c r="J59" s="72"/>
      <c r="K59" s="16">
        <f>SUM(K60:K89)</f>
        <v>0</v>
      </c>
      <c r="L59" s="16">
        <f>SUM(L60:L89)</f>
        <v>0</v>
      </c>
    </row>
    <row r="60" spans="1:12" ht="35.25" customHeight="1" x14ac:dyDescent="0.25">
      <c r="A60" s="28" t="str">
        <f t="shared" si="1"/>
        <v>a</v>
      </c>
      <c r="C60" s="46"/>
      <c r="D60" s="61" t="s">
        <v>203</v>
      </c>
      <c r="E60" s="5" t="s">
        <v>175</v>
      </c>
      <c r="F60" s="102">
        <v>5193</v>
      </c>
      <c r="G60" s="102">
        <v>2565</v>
      </c>
      <c r="H60" s="102">
        <f t="shared" ref="H60:H91" si="14">F60-G60</f>
        <v>2628</v>
      </c>
      <c r="I60" s="91" t="s">
        <v>178</v>
      </c>
      <c r="J60" s="91" t="s">
        <v>179</v>
      </c>
      <c r="K60" s="23"/>
      <c r="L60" s="23"/>
    </row>
    <row r="61" spans="1:12" ht="44.25" customHeight="1" x14ac:dyDescent="0.25">
      <c r="A61" s="28" t="str">
        <f t="shared" si="1"/>
        <v>a</v>
      </c>
      <c r="C61" s="46"/>
      <c r="D61" s="60" t="s">
        <v>204</v>
      </c>
      <c r="E61" s="5" t="s">
        <v>175</v>
      </c>
      <c r="F61" s="102">
        <v>14923</v>
      </c>
      <c r="G61" s="102">
        <v>12780</v>
      </c>
      <c r="H61" s="102">
        <f t="shared" si="14"/>
        <v>2143</v>
      </c>
      <c r="I61" s="91" t="s">
        <v>178</v>
      </c>
      <c r="J61" s="91" t="s">
        <v>179</v>
      </c>
      <c r="K61" s="23"/>
      <c r="L61" s="23"/>
    </row>
    <row r="62" spans="1:12" ht="27" hidden="1" customHeight="1" x14ac:dyDescent="0.25">
      <c r="A62" s="28" t="str">
        <f t="shared" si="1"/>
        <v>b</v>
      </c>
      <c r="C62" s="46"/>
      <c r="D62" s="60"/>
      <c r="E62" s="5"/>
      <c r="F62" s="102"/>
      <c r="G62" s="102"/>
      <c r="H62" s="102">
        <f t="shared" si="14"/>
        <v>0</v>
      </c>
      <c r="I62" s="91"/>
      <c r="J62" s="91"/>
      <c r="K62" s="23"/>
      <c r="L62" s="23"/>
    </row>
    <row r="63" spans="1:12" ht="27" hidden="1" customHeight="1" x14ac:dyDescent="0.25">
      <c r="A63" s="28" t="str">
        <f t="shared" si="1"/>
        <v>b</v>
      </c>
      <c r="C63" s="46"/>
      <c r="D63" s="61"/>
      <c r="E63" s="5"/>
      <c r="F63" s="102"/>
      <c r="G63" s="102"/>
      <c r="H63" s="102">
        <f t="shared" si="14"/>
        <v>0</v>
      </c>
      <c r="I63" s="91"/>
      <c r="J63" s="91"/>
      <c r="K63" s="23"/>
      <c r="L63" s="23"/>
    </row>
    <row r="64" spans="1:12" ht="27" hidden="1" customHeight="1" x14ac:dyDescent="0.25">
      <c r="A64" s="28" t="str">
        <f t="shared" si="1"/>
        <v>b</v>
      </c>
      <c r="C64" s="46"/>
      <c r="D64" s="61"/>
      <c r="E64" s="5"/>
      <c r="F64" s="102"/>
      <c r="G64" s="102"/>
      <c r="H64" s="102">
        <f t="shared" si="14"/>
        <v>0</v>
      </c>
      <c r="I64" s="61"/>
      <c r="J64" s="75"/>
      <c r="K64" s="23"/>
      <c r="L64" s="23"/>
    </row>
    <row r="65" spans="1:12" ht="27" hidden="1" customHeight="1" x14ac:dyDescent="0.25">
      <c r="A65" s="28" t="str">
        <f t="shared" si="1"/>
        <v>b</v>
      </c>
      <c r="C65" s="46"/>
      <c r="D65" s="61"/>
      <c r="E65" s="5"/>
      <c r="F65" s="102"/>
      <c r="G65" s="102"/>
      <c r="H65" s="102">
        <f t="shared" si="14"/>
        <v>0</v>
      </c>
      <c r="I65" s="61"/>
      <c r="J65" s="75"/>
      <c r="K65" s="23"/>
      <c r="L65" s="23"/>
    </row>
    <row r="66" spans="1:12" ht="27" hidden="1" customHeight="1" x14ac:dyDescent="0.25">
      <c r="A66" s="28" t="str">
        <f t="shared" si="1"/>
        <v>b</v>
      </c>
      <c r="C66" s="46"/>
      <c r="D66" s="61"/>
      <c r="E66" s="5"/>
      <c r="F66" s="102"/>
      <c r="G66" s="102"/>
      <c r="H66" s="102">
        <f t="shared" si="14"/>
        <v>0</v>
      </c>
      <c r="I66" s="61"/>
      <c r="J66" s="75"/>
      <c r="K66" s="23"/>
      <c r="L66" s="23"/>
    </row>
    <row r="67" spans="1:12" ht="27" hidden="1" customHeight="1" x14ac:dyDescent="0.25">
      <c r="A67" s="28" t="str">
        <f t="shared" ref="A67:A130" si="15">IF(OR(F67&lt;&gt;0,G67&lt;&gt;0,H67&lt;&gt;0),"a","b")</f>
        <v>b</v>
      </c>
      <c r="C67" s="46"/>
      <c r="D67" s="61"/>
      <c r="E67" s="5"/>
      <c r="F67" s="102"/>
      <c r="G67" s="102"/>
      <c r="H67" s="102">
        <f t="shared" si="14"/>
        <v>0</v>
      </c>
      <c r="I67" s="61"/>
      <c r="J67" s="75"/>
      <c r="K67" s="23"/>
      <c r="L67" s="23"/>
    </row>
    <row r="68" spans="1:12" ht="27" hidden="1" customHeight="1" x14ac:dyDescent="0.25">
      <c r="A68" s="28" t="str">
        <f t="shared" si="15"/>
        <v>b</v>
      </c>
      <c r="C68" s="46"/>
      <c r="D68" s="61"/>
      <c r="E68" s="5"/>
      <c r="F68" s="102"/>
      <c r="G68" s="102"/>
      <c r="H68" s="102">
        <f t="shared" si="14"/>
        <v>0</v>
      </c>
      <c r="I68" s="61"/>
      <c r="J68" s="75"/>
      <c r="K68" s="23"/>
      <c r="L68" s="23"/>
    </row>
    <row r="69" spans="1:12" ht="27" hidden="1" customHeight="1" x14ac:dyDescent="0.25">
      <c r="A69" s="28" t="str">
        <f t="shared" si="15"/>
        <v>b</v>
      </c>
      <c r="C69" s="46"/>
      <c r="D69" s="61"/>
      <c r="E69" s="5"/>
      <c r="F69" s="102"/>
      <c r="G69" s="102"/>
      <c r="H69" s="102">
        <f t="shared" si="14"/>
        <v>0</v>
      </c>
      <c r="I69" s="61"/>
      <c r="J69" s="75"/>
      <c r="K69" s="23"/>
      <c r="L69" s="23"/>
    </row>
    <row r="70" spans="1:12" ht="27" hidden="1" customHeight="1" x14ac:dyDescent="0.25">
      <c r="A70" s="28" t="str">
        <f t="shared" si="15"/>
        <v>b</v>
      </c>
      <c r="C70" s="47"/>
      <c r="D70" s="61"/>
      <c r="E70" s="5"/>
      <c r="F70" s="102"/>
      <c r="G70" s="102"/>
      <c r="H70" s="102">
        <f t="shared" si="14"/>
        <v>0</v>
      </c>
      <c r="I70" s="61"/>
      <c r="J70" s="75"/>
      <c r="K70" s="23"/>
      <c r="L70" s="23"/>
    </row>
    <row r="71" spans="1:12" ht="27" hidden="1" customHeight="1" x14ac:dyDescent="0.25">
      <c r="A71" s="28" t="str">
        <f t="shared" si="15"/>
        <v>b</v>
      </c>
      <c r="C71" s="46"/>
      <c r="D71" s="61"/>
      <c r="E71" s="5"/>
      <c r="F71" s="102"/>
      <c r="G71" s="102"/>
      <c r="H71" s="102">
        <f t="shared" si="14"/>
        <v>0</v>
      </c>
      <c r="I71" s="61"/>
      <c r="J71" s="75"/>
      <c r="K71" s="23"/>
      <c r="L71" s="23"/>
    </row>
    <row r="72" spans="1:12" ht="27" hidden="1" customHeight="1" x14ac:dyDescent="0.25">
      <c r="A72" s="28" t="str">
        <f t="shared" si="15"/>
        <v>b</v>
      </c>
      <c r="C72" s="46"/>
      <c r="D72" s="61"/>
      <c r="E72" s="5"/>
      <c r="F72" s="102"/>
      <c r="G72" s="102"/>
      <c r="H72" s="102">
        <f t="shared" si="14"/>
        <v>0</v>
      </c>
      <c r="I72" s="61"/>
      <c r="J72" s="75"/>
      <c r="K72" s="23"/>
      <c r="L72" s="23"/>
    </row>
    <row r="73" spans="1:12" ht="27" hidden="1" customHeight="1" x14ac:dyDescent="0.25">
      <c r="A73" s="28" t="str">
        <f t="shared" si="15"/>
        <v>b</v>
      </c>
      <c r="C73" s="46"/>
      <c r="D73" s="61"/>
      <c r="E73" s="5"/>
      <c r="F73" s="102"/>
      <c r="G73" s="102"/>
      <c r="H73" s="102">
        <f t="shared" si="14"/>
        <v>0</v>
      </c>
      <c r="I73" s="61"/>
      <c r="J73" s="75"/>
      <c r="K73" s="23"/>
      <c r="L73" s="23"/>
    </row>
    <row r="74" spans="1:12" ht="27" hidden="1" customHeight="1" x14ac:dyDescent="0.25">
      <c r="A74" s="28" t="str">
        <f t="shared" si="15"/>
        <v>b</v>
      </c>
      <c r="C74" s="46"/>
      <c r="D74" s="61"/>
      <c r="E74" s="5"/>
      <c r="F74" s="102"/>
      <c r="G74" s="102"/>
      <c r="H74" s="102">
        <f t="shared" si="14"/>
        <v>0</v>
      </c>
      <c r="I74" s="61"/>
      <c r="J74" s="75"/>
      <c r="K74" s="17"/>
      <c r="L74" s="23"/>
    </row>
    <row r="75" spans="1:12" ht="27" hidden="1" customHeight="1" x14ac:dyDescent="0.25">
      <c r="A75" s="28" t="str">
        <f t="shared" si="15"/>
        <v>b</v>
      </c>
      <c r="C75" s="46"/>
      <c r="D75" s="6"/>
      <c r="E75" s="5"/>
      <c r="F75" s="102"/>
      <c r="G75" s="102"/>
      <c r="H75" s="102">
        <f t="shared" si="14"/>
        <v>0</v>
      </c>
      <c r="I75" s="23"/>
      <c r="J75" s="73"/>
      <c r="K75" s="23"/>
      <c r="L75" s="23"/>
    </row>
    <row r="76" spans="1:12" ht="27" hidden="1" customHeight="1" x14ac:dyDescent="0.25">
      <c r="A76" s="28" t="str">
        <f t="shared" si="15"/>
        <v>b</v>
      </c>
      <c r="C76" s="46"/>
      <c r="D76" s="6"/>
      <c r="E76" s="5"/>
      <c r="F76" s="102"/>
      <c r="G76" s="102"/>
      <c r="H76" s="102">
        <f t="shared" si="14"/>
        <v>0</v>
      </c>
      <c r="I76" s="23"/>
      <c r="J76" s="73"/>
      <c r="K76" s="23"/>
      <c r="L76" s="23"/>
    </row>
    <row r="77" spans="1:12" ht="27" hidden="1" customHeight="1" x14ac:dyDescent="0.25">
      <c r="A77" s="28" t="str">
        <f t="shared" si="15"/>
        <v>b</v>
      </c>
      <c r="C77" s="46"/>
      <c r="D77" s="6"/>
      <c r="E77" s="5"/>
      <c r="F77" s="102"/>
      <c r="G77" s="102"/>
      <c r="H77" s="102">
        <f t="shared" si="14"/>
        <v>0</v>
      </c>
      <c r="I77" s="23"/>
      <c r="J77" s="73"/>
      <c r="K77" s="23"/>
      <c r="L77" s="23"/>
    </row>
    <row r="78" spans="1:12" ht="27" hidden="1" customHeight="1" x14ac:dyDescent="0.25">
      <c r="A78" s="28" t="str">
        <f t="shared" si="15"/>
        <v>b</v>
      </c>
      <c r="C78" s="46"/>
      <c r="D78" s="6"/>
      <c r="E78" s="5"/>
      <c r="F78" s="102"/>
      <c r="G78" s="102"/>
      <c r="H78" s="102">
        <f t="shared" si="14"/>
        <v>0</v>
      </c>
      <c r="I78" s="23"/>
      <c r="J78" s="73"/>
      <c r="K78" s="23"/>
      <c r="L78" s="23"/>
    </row>
    <row r="79" spans="1:12" ht="27" hidden="1" customHeight="1" x14ac:dyDescent="0.25">
      <c r="A79" s="28" t="str">
        <f t="shared" si="15"/>
        <v>b</v>
      </c>
      <c r="C79" s="46"/>
      <c r="D79" s="6"/>
      <c r="E79" s="5"/>
      <c r="F79" s="102"/>
      <c r="G79" s="102"/>
      <c r="H79" s="102">
        <f t="shared" si="14"/>
        <v>0</v>
      </c>
      <c r="I79" s="23"/>
      <c r="J79" s="73"/>
      <c r="K79" s="23"/>
      <c r="L79" s="23"/>
    </row>
    <row r="80" spans="1:12" ht="27" hidden="1" customHeight="1" x14ac:dyDescent="0.25">
      <c r="A80" s="28" t="str">
        <f t="shared" si="15"/>
        <v>b</v>
      </c>
      <c r="C80" s="46"/>
      <c r="D80" s="6"/>
      <c r="E80" s="5"/>
      <c r="F80" s="102"/>
      <c r="G80" s="102"/>
      <c r="H80" s="102">
        <f t="shared" si="14"/>
        <v>0</v>
      </c>
      <c r="I80" s="23"/>
      <c r="J80" s="73"/>
      <c r="K80" s="23"/>
      <c r="L80" s="23"/>
    </row>
    <row r="81" spans="1:12" ht="27" hidden="1" customHeight="1" x14ac:dyDescent="0.25">
      <c r="A81" s="28" t="str">
        <f t="shared" si="15"/>
        <v>b</v>
      </c>
      <c r="C81" s="46"/>
      <c r="D81" s="6"/>
      <c r="E81" s="5"/>
      <c r="F81" s="102"/>
      <c r="G81" s="102"/>
      <c r="H81" s="102">
        <f t="shared" si="14"/>
        <v>0</v>
      </c>
      <c r="I81" s="23"/>
      <c r="J81" s="73"/>
      <c r="K81" s="23"/>
      <c r="L81" s="23"/>
    </row>
    <row r="82" spans="1:12" ht="27" hidden="1" customHeight="1" x14ac:dyDescent="0.25">
      <c r="A82" s="28" t="str">
        <f t="shared" si="15"/>
        <v>b</v>
      </c>
      <c r="C82" s="46"/>
      <c r="D82" s="6"/>
      <c r="E82" s="5"/>
      <c r="F82" s="102"/>
      <c r="G82" s="102"/>
      <c r="H82" s="102">
        <f t="shared" si="14"/>
        <v>0</v>
      </c>
      <c r="I82" s="23"/>
      <c r="J82" s="73"/>
      <c r="K82" s="23"/>
      <c r="L82" s="23"/>
    </row>
    <row r="83" spans="1:12" ht="27" hidden="1" customHeight="1" x14ac:dyDescent="0.25">
      <c r="A83" s="28" t="str">
        <f t="shared" si="15"/>
        <v>b</v>
      </c>
      <c r="C83" s="46"/>
      <c r="D83" s="6"/>
      <c r="E83" s="5"/>
      <c r="F83" s="102"/>
      <c r="G83" s="102"/>
      <c r="H83" s="102">
        <f t="shared" si="14"/>
        <v>0</v>
      </c>
      <c r="I83" s="23"/>
      <c r="J83" s="73"/>
      <c r="K83" s="23"/>
      <c r="L83" s="23"/>
    </row>
    <row r="84" spans="1:12" ht="27" hidden="1" customHeight="1" x14ac:dyDescent="0.25">
      <c r="A84" s="28" t="str">
        <f t="shared" si="15"/>
        <v>b</v>
      </c>
      <c r="C84" s="46"/>
      <c r="D84" s="6"/>
      <c r="E84" s="5"/>
      <c r="F84" s="102"/>
      <c r="G84" s="102"/>
      <c r="H84" s="102">
        <f t="shared" si="14"/>
        <v>0</v>
      </c>
      <c r="I84" s="23"/>
      <c r="J84" s="73"/>
      <c r="K84" s="23"/>
      <c r="L84" s="23"/>
    </row>
    <row r="85" spans="1:12" ht="27" hidden="1" customHeight="1" x14ac:dyDescent="0.25">
      <c r="A85" s="28" t="str">
        <f t="shared" si="15"/>
        <v>b</v>
      </c>
      <c r="C85" s="46"/>
      <c r="D85" s="6"/>
      <c r="E85" s="5"/>
      <c r="F85" s="102"/>
      <c r="G85" s="102"/>
      <c r="H85" s="102">
        <f t="shared" si="14"/>
        <v>0</v>
      </c>
      <c r="I85" s="23"/>
      <c r="J85" s="73"/>
      <c r="K85" s="23"/>
      <c r="L85" s="23"/>
    </row>
    <row r="86" spans="1:12" ht="27" hidden="1" customHeight="1" x14ac:dyDescent="0.25">
      <c r="A86" s="28" t="str">
        <f t="shared" si="15"/>
        <v>b</v>
      </c>
      <c r="C86" s="46"/>
      <c r="D86" s="6"/>
      <c r="E86" s="5"/>
      <c r="F86" s="102"/>
      <c r="G86" s="102"/>
      <c r="H86" s="102">
        <f t="shared" si="14"/>
        <v>0</v>
      </c>
      <c r="I86" s="23"/>
      <c r="J86" s="73"/>
      <c r="K86" s="23"/>
      <c r="L86" s="23"/>
    </row>
    <row r="87" spans="1:12" ht="27" hidden="1" customHeight="1" x14ac:dyDescent="0.25">
      <c r="A87" s="28" t="str">
        <f t="shared" si="15"/>
        <v>b</v>
      </c>
      <c r="C87" s="46"/>
      <c r="D87" s="6"/>
      <c r="E87" s="5"/>
      <c r="F87" s="102"/>
      <c r="G87" s="102"/>
      <c r="H87" s="102">
        <f t="shared" si="14"/>
        <v>0</v>
      </c>
      <c r="I87" s="23"/>
      <c r="J87" s="73"/>
      <c r="K87" s="23"/>
      <c r="L87" s="23"/>
    </row>
    <row r="88" spans="1:12" ht="27" hidden="1" customHeight="1" x14ac:dyDescent="0.25">
      <c r="A88" s="28" t="str">
        <f t="shared" si="15"/>
        <v>b</v>
      </c>
      <c r="C88" s="46"/>
      <c r="D88" s="6"/>
      <c r="E88" s="5"/>
      <c r="F88" s="102"/>
      <c r="G88" s="102"/>
      <c r="H88" s="102">
        <f t="shared" si="14"/>
        <v>0</v>
      </c>
      <c r="I88" s="23"/>
      <c r="J88" s="73"/>
      <c r="K88" s="23"/>
      <c r="L88" s="23"/>
    </row>
    <row r="89" spans="1:12" ht="27" hidden="1" customHeight="1" x14ac:dyDescent="0.25">
      <c r="A89" s="28" t="str">
        <f t="shared" si="15"/>
        <v>b</v>
      </c>
      <c r="C89" s="46"/>
      <c r="D89" s="6"/>
      <c r="E89" s="5"/>
      <c r="F89" s="102"/>
      <c r="G89" s="102"/>
      <c r="H89" s="102">
        <f t="shared" si="14"/>
        <v>0</v>
      </c>
      <c r="I89" s="23"/>
      <c r="J89" s="73"/>
      <c r="K89" s="23"/>
      <c r="L89" s="23"/>
    </row>
    <row r="90" spans="1:12" ht="63" customHeight="1" x14ac:dyDescent="0.25">
      <c r="A90" s="28" t="str">
        <f t="shared" si="15"/>
        <v>a</v>
      </c>
      <c r="B90">
        <v>1</v>
      </c>
      <c r="C90" s="43" t="s">
        <v>70</v>
      </c>
      <c r="D90" s="4" t="s">
        <v>49</v>
      </c>
      <c r="E90" s="4"/>
      <c r="F90" s="107">
        <f t="shared" ref="F90:L90" si="16">SUM(F91:F93)</f>
        <v>35200</v>
      </c>
      <c r="G90" s="107">
        <f t="shared" si="16"/>
        <v>29756</v>
      </c>
      <c r="H90" s="107">
        <f t="shared" si="16"/>
        <v>5444</v>
      </c>
      <c r="I90" s="19"/>
      <c r="J90" s="76"/>
      <c r="K90" s="19">
        <f t="shared" si="16"/>
        <v>0</v>
      </c>
      <c r="L90" s="19">
        <f t="shared" si="16"/>
        <v>0</v>
      </c>
    </row>
    <row r="91" spans="1:12" ht="42" customHeight="1" x14ac:dyDescent="0.25">
      <c r="A91" s="28" t="str">
        <f t="shared" si="15"/>
        <v>a</v>
      </c>
      <c r="C91" s="46"/>
      <c r="D91" s="84" t="s">
        <v>197</v>
      </c>
      <c r="E91" s="5" t="s">
        <v>175</v>
      </c>
      <c r="F91" s="102">
        <v>20860</v>
      </c>
      <c r="G91" s="102">
        <v>20446</v>
      </c>
      <c r="H91" s="102">
        <f t="shared" si="14"/>
        <v>414</v>
      </c>
      <c r="I91" s="91" t="s">
        <v>178</v>
      </c>
      <c r="J91" s="91" t="s">
        <v>179</v>
      </c>
      <c r="K91" s="23"/>
      <c r="L91" s="23"/>
    </row>
    <row r="92" spans="1:12" ht="59.25" customHeight="1" x14ac:dyDescent="0.25">
      <c r="A92" s="28" t="str">
        <f t="shared" si="15"/>
        <v>a</v>
      </c>
      <c r="C92" s="46"/>
      <c r="D92" s="60" t="s">
        <v>198</v>
      </c>
      <c r="E92" s="5" t="s">
        <v>175</v>
      </c>
      <c r="F92" s="102">
        <v>14340</v>
      </c>
      <c r="G92" s="102">
        <v>9310</v>
      </c>
      <c r="H92" s="102">
        <f t="shared" ref="H92:H93" si="17">F92-G92</f>
        <v>5030</v>
      </c>
      <c r="I92" s="91" t="s">
        <v>178</v>
      </c>
      <c r="J92" s="91" t="s">
        <v>179</v>
      </c>
      <c r="K92" s="23"/>
      <c r="L92" s="23"/>
    </row>
    <row r="93" spans="1:12" ht="27" hidden="1" customHeight="1" x14ac:dyDescent="0.25">
      <c r="A93" s="28" t="str">
        <f t="shared" si="15"/>
        <v>b</v>
      </c>
      <c r="C93" s="46"/>
      <c r="D93" s="60"/>
      <c r="E93" s="5"/>
      <c r="F93" s="102"/>
      <c r="G93" s="102"/>
      <c r="H93" s="102">
        <f t="shared" si="17"/>
        <v>0</v>
      </c>
      <c r="I93" s="23"/>
      <c r="J93" s="73"/>
      <c r="K93" s="23"/>
      <c r="L93" s="23"/>
    </row>
    <row r="94" spans="1:12" ht="45.75" customHeight="1" x14ac:dyDescent="0.25">
      <c r="A94" s="28" t="str">
        <f t="shared" si="15"/>
        <v>a</v>
      </c>
      <c r="B94">
        <v>1</v>
      </c>
      <c r="C94" s="43" t="s">
        <v>71</v>
      </c>
      <c r="D94" s="4" t="s">
        <v>72</v>
      </c>
      <c r="E94" s="4"/>
      <c r="F94" s="107">
        <f>SUM(F95:F103)</f>
        <v>16000</v>
      </c>
      <c r="G94" s="107">
        <f t="shared" ref="G94:H94" si="18">SUM(G95:G103)</f>
        <v>6799</v>
      </c>
      <c r="H94" s="107">
        <f t="shared" si="18"/>
        <v>9201</v>
      </c>
      <c r="I94" s="19"/>
      <c r="J94" s="76"/>
      <c r="K94" s="16">
        <f>SUM(K95:K115)</f>
        <v>0</v>
      </c>
      <c r="L94" s="16">
        <f>SUM(L95:L115)</f>
        <v>0</v>
      </c>
    </row>
    <row r="95" spans="1:12" ht="51.75" customHeight="1" x14ac:dyDescent="0.25">
      <c r="A95" s="28" t="str">
        <f t="shared" si="15"/>
        <v>a</v>
      </c>
      <c r="C95" s="46"/>
      <c r="D95" s="61" t="s">
        <v>187</v>
      </c>
      <c r="E95" s="5" t="s">
        <v>175</v>
      </c>
      <c r="F95" s="102">
        <v>16000</v>
      </c>
      <c r="G95" s="102">
        <v>6799</v>
      </c>
      <c r="H95" s="102">
        <f t="shared" ref="H95:H115" si="19">F95-G95</f>
        <v>9201</v>
      </c>
      <c r="I95" s="91" t="s">
        <v>178</v>
      </c>
      <c r="J95" s="91" t="s">
        <v>179</v>
      </c>
      <c r="K95" s="23"/>
      <c r="L95" s="23"/>
    </row>
    <row r="96" spans="1:12" ht="27" hidden="1" customHeight="1" x14ac:dyDescent="0.25">
      <c r="A96" s="28" t="str">
        <f t="shared" si="15"/>
        <v>b</v>
      </c>
      <c r="C96" s="46"/>
      <c r="D96" s="61"/>
      <c r="E96" s="5"/>
      <c r="F96" s="102"/>
      <c r="G96" s="102"/>
      <c r="H96" s="102">
        <f t="shared" si="19"/>
        <v>0</v>
      </c>
      <c r="I96" s="75"/>
      <c r="J96" s="75"/>
      <c r="K96" s="23"/>
      <c r="L96" s="23"/>
    </row>
    <row r="97" spans="1:12" ht="27" hidden="1" customHeight="1" x14ac:dyDescent="0.25">
      <c r="A97" s="28" t="str">
        <f t="shared" si="15"/>
        <v>b</v>
      </c>
      <c r="C97" s="46"/>
      <c r="D97" s="6"/>
      <c r="E97" s="5"/>
      <c r="F97" s="102"/>
      <c r="G97" s="102"/>
      <c r="H97" s="102">
        <f t="shared" si="19"/>
        <v>0</v>
      </c>
      <c r="I97" s="23"/>
      <c r="J97" s="73"/>
      <c r="K97" s="23"/>
      <c r="L97" s="23"/>
    </row>
    <row r="98" spans="1:12" ht="27" hidden="1" customHeight="1" x14ac:dyDescent="0.25">
      <c r="A98" s="28" t="str">
        <f t="shared" si="15"/>
        <v>b</v>
      </c>
      <c r="C98" s="46"/>
      <c r="D98" s="6"/>
      <c r="E98" s="5"/>
      <c r="F98" s="102"/>
      <c r="G98" s="102"/>
      <c r="H98" s="102">
        <f t="shared" si="19"/>
        <v>0</v>
      </c>
      <c r="I98" s="23"/>
      <c r="J98" s="73"/>
      <c r="K98" s="23"/>
      <c r="L98" s="23"/>
    </row>
    <row r="99" spans="1:12" ht="27" hidden="1" customHeight="1" x14ac:dyDescent="0.25">
      <c r="A99" s="28" t="str">
        <f t="shared" si="15"/>
        <v>b</v>
      </c>
      <c r="C99" s="46"/>
      <c r="D99" s="6"/>
      <c r="E99" s="5"/>
      <c r="F99" s="102"/>
      <c r="G99" s="102"/>
      <c r="H99" s="102">
        <f t="shared" si="19"/>
        <v>0</v>
      </c>
      <c r="I99" s="23"/>
      <c r="J99" s="73"/>
      <c r="K99" s="23"/>
      <c r="L99" s="23"/>
    </row>
    <row r="100" spans="1:12" ht="27" hidden="1" customHeight="1" x14ac:dyDescent="0.25">
      <c r="A100" s="28" t="str">
        <f t="shared" si="15"/>
        <v>b</v>
      </c>
      <c r="C100" s="46"/>
      <c r="D100" s="6"/>
      <c r="E100" s="5"/>
      <c r="F100" s="102"/>
      <c r="G100" s="102"/>
      <c r="H100" s="102">
        <f t="shared" si="19"/>
        <v>0</v>
      </c>
      <c r="I100" s="23"/>
      <c r="J100" s="73"/>
      <c r="K100" s="23"/>
      <c r="L100" s="23"/>
    </row>
    <row r="101" spans="1:12" ht="27" hidden="1" customHeight="1" x14ac:dyDescent="0.25">
      <c r="A101" s="28" t="str">
        <f t="shared" si="15"/>
        <v>b</v>
      </c>
      <c r="C101" s="46"/>
      <c r="D101" s="6"/>
      <c r="E101" s="5"/>
      <c r="F101" s="102"/>
      <c r="G101" s="102"/>
      <c r="H101" s="102">
        <f t="shared" si="19"/>
        <v>0</v>
      </c>
      <c r="I101" s="23"/>
      <c r="J101" s="73"/>
      <c r="K101" s="23"/>
      <c r="L101" s="23"/>
    </row>
    <row r="102" spans="1:12" ht="27" hidden="1" customHeight="1" x14ac:dyDescent="0.25">
      <c r="A102" s="28" t="str">
        <f t="shared" si="15"/>
        <v>b</v>
      </c>
      <c r="C102" s="46"/>
      <c r="D102" s="6"/>
      <c r="E102" s="5"/>
      <c r="F102" s="102"/>
      <c r="G102" s="102"/>
      <c r="H102" s="102">
        <f t="shared" si="19"/>
        <v>0</v>
      </c>
      <c r="I102" s="23"/>
      <c r="J102" s="73"/>
      <c r="K102" s="23"/>
      <c r="L102" s="23"/>
    </row>
    <row r="103" spans="1:12" ht="27" hidden="1" customHeight="1" x14ac:dyDescent="0.25">
      <c r="A103" s="28" t="str">
        <f t="shared" si="15"/>
        <v>b</v>
      </c>
      <c r="C103" s="46"/>
      <c r="D103" s="6"/>
      <c r="E103" s="5"/>
      <c r="F103" s="102"/>
      <c r="G103" s="102"/>
      <c r="H103" s="102">
        <f t="shared" si="19"/>
        <v>0</v>
      </c>
      <c r="I103" s="23"/>
      <c r="J103" s="73"/>
      <c r="K103" s="23"/>
      <c r="L103" s="23"/>
    </row>
    <row r="104" spans="1:12" ht="52.5" customHeight="1" x14ac:dyDescent="0.25">
      <c r="A104" s="28" t="str">
        <f t="shared" si="15"/>
        <v>a</v>
      </c>
      <c r="B104">
        <v>1</v>
      </c>
      <c r="C104" s="43" t="s">
        <v>73</v>
      </c>
      <c r="D104" s="4" t="s">
        <v>216</v>
      </c>
      <c r="E104" s="4"/>
      <c r="F104" s="107">
        <f>SUM(F105:F115)</f>
        <v>3762</v>
      </c>
      <c r="G104" s="107">
        <f t="shared" ref="G104:H104" si="20">SUM(G105:G115)</f>
        <v>3304</v>
      </c>
      <c r="H104" s="107">
        <f t="shared" si="20"/>
        <v>458</v>
      </c>
      <c r="I104" s="19"/>
      <c r="J104" s="76"/>
      <c r="K104" s="23"/>
      <c r="L104" s="23"/>
    </row>
    <row r="105" spans="1:12" ht="54" customHeight="1" x14ac:dyDescent="0.25">
      <c r="A105" s="28" t="str">
        <f t="shared" si="15"/>
        <v>a</v>
      </c>
      <c r="C105" s="46"/>
      <c r="D105" s="6" t="s">
        <v>213</v>
      </c>
      <c r="E105" s="5" t="s">
        <v>212</v>
      </c>
      <c r="F105" s="110">
        <v>3762</v>
      </c>
      <c r="G105" s="102">
        <v>3304</v>
      </c>
      <c r="H105" s="102">
        <f t="shared" si="19"/>
        <v>458</v>
      </c>
      <c r="I105" s="91" t="s">
        <v>178</v>
      </c>
      <c r="J105" s="91" t="s">
        <v>179</v>
      </c>
      <c r="K105" s="23"/>
      <c r="L105" s="23"/>
    </row>
    <row r="106" spans="1:12" ht="27" hidden="1" customHeight="1" x14ac:dyDescent="0.25">
      <c r="A106" s="28" t="str">
        <f t="shared" si="15"/>
        <v>b</v>
      </c>
      <c r="C106" s="46"/>
      <c r="D106" s="6"/>
      <c r="E106" s="5"/>
      <c r="F106" s="102"/>
      <c r="G106" s="102"/>
      <c r="H106" s="102">
        <f t="shared" si="19"/>
        <v>0</v>
      </c>
      <c r="I106" s="23"/>
      <c r="J106" s="73"/>
      <c r="K106" s="23"/>
      <c r="L106" s="23"/>
    </row>
    <row r="107" spans="1:12" ht="27" hidden="1" customHeight="1" x14ac:dyDescent="0.25">
      <c r="A107" s="28" t="str">
        <f t="shared" si="15"/>
        <v>b</v>
      </c>
      <c r="C107" s="46"/>
      <c r="D107" s="6"/>
      <c r="E107" s="5"/>
      <c r="F107" s="102"/>
      <c r="G107" s="102"/>
      <c r="H107" s="102">
        <f t="shared" si="19"/>
        <v>0</v>
      </c>
      <c r="I107" s="23"/>
      <c r="J107" s="73"/>
      <c r="K107" s="23"/>
      <c r="L107" s="23"/>
    </row>
    <row r="108" spans="1:12" ht="27" hidden="1" customHeight="1" x14ac:dyDescent="0.25">
      <c r="A108" s="28" t="str">
        <f t="shared" si="15"/>
        <v>b</v>
      </c>
      <c r="C108" s="46"/>
      <c r="D108" s="6"/>
      <c r="E108" s="5"/>
      <c r="F108" s="102"/>
      <c r="G108" s="102"/>
      <c r="H108" s="102">
        <f t="shared" si="19"/>
        <v>0</v>
      </c>
      <c r="I108" s="23"/>
      <c r="J108" s="73"/>
      <c r="K108" s="23"/>
      <c r="L108" s="23"/>
    </row>
    <row r="109" spans="1:12" ht="27" hidden="1" customHeight="1" x14ac:dyDescent="0.25">
      <c r="A109" s="28" t="str">
        <f t="shared" si="15"/>
        <v>b</v>
      </c>
      <c r="C109" s="46"/>
      <c r="D109" s="6"/>
      <c r="E109" s="5"/>
      <c r="F109" s="102"/>
      <c r="G109" s="102"/>
      <c r="H109" s="102">
        <f t="shared" si="19"/>
        <v>0</v>
      </c>
      <c r="I109" s="23"/>
      <c r="J109" s="73"/>
      <c r="K109" s="23"/>
      <c r="L109" s="23"/>
    </row>
    <row r="110" spans="1:12" ht="27" hidden="1" customHeight="1" x14ac:dyDescent="0.25">
      <c r="A110" s="28" t="str">
        <f t="shared" si="15"/>
        <v>b</v>
      </c>
      <c r="C110" s="46"/>
      <c r="D110" s="6"/>
      <c r="E110" s="5"/>
      <c r="F110" s="102"/>
      <c r="G110" s="102"/>
      <c r="H110" s="102">
        <f t="shared" si="19"/>
        <v>0</v>
      </c>
      <c r="I110" s="23"/>
      <c r="J110" s="73"/>
      <c r="K110" s="23"/>
      <c r="L110" s="23"/>
    </row>
    <row r="111" spans="1:12" ht="27" hidden="1" customHeight="1" x14ac:dyDescent="0.25">
      <c r="A111" s="28" t="str">
        <f t="shared" si="15"/>
        <v>b</v>
      </c>
      <c r="C111" s="46"/>
      <c r="D111" s="6"/>
      <c r="E111" s="5"/>
      <c r="F111" s="102"/>
      <c r="G111" s="102"/>
      <c r="H111" s="102">
        <f t="shared" si="19"/>
        <v>0</v>
      </c>
      <c r="I111" s="23"/>
      <c r="J111" s="73"/>
      <c r="K111" s="23"/>
      <c r="L111" s="23"/>
    </row>
    <row r="112" spans="1:12" ht="27" hidden="1" customHeight="1" x14ac:dyDescent="0.25">
      <c r="A112" s="28" t="str">
        <f t="shared" si="15"/>
        <v>b</v>
      </c>
      <c r="C112" s="46"/>
      <c r="D112" s="6"/>
      <c r="E112" s="5"/>
      <c r="F112" s="102"/>
      <c r="G112" s="102"/>
      <c r="H112" s="102">
        <f t="shared" si="19"/>
        <v>0</v>
      </c>
      <c r="I112" s="23"/>
      <c r="J112" s="73"/>
      <c r="K112" s="23"/>
      <c r="L112" s="23"/>
    </row>
    <row r="113" spans="1:12" ht="27" hidden="1" customHeight="1" x14ac:dyDescent="0.25">
      <c r="A113" s="28" t="str">
        <f t="shared" si="15"/>
        <v>b</v>
      </c>
      <c r="C113" s="46"/>
      <c r="D113" s="6"/>
      <c r="E113" s="5"/>
      <c r="F113" s="102"/>
      <c r="G113" s="102"/>
      <c r="H113" s="102">
        <f t="shared" si="19"/>
        <v>0</v>
      </c>
      <c r="I113" s="23"/>
      <c r="J113" s="73"/>
      <c r="K113" s="23"/>
      <c r="L113" s="23"/>
    </row>
    <row r="114" spans="1:12" ht="27" hidden="1" customHeight="1" x14ac:dyDescent="0.25">
      <c r="A114" s="28" t="str">
        <f t="shared" si="15"/>
        <v>b</v>
      </c>
      <c r="C114" s="46"/>
      <c r="D114" s="6"/>
      <c r="E114" s="5"/>
      <c r="F114" s="102"/>
      <c r="G114" s="102"/>
      <c r="H114" s="102">
        <f t="shared" si="19"/>
        <v>0</v>
      </c>
      <c r="I114" s="23"/>
      <c r="J114" s="73"/>
      <c r="K114" s="23"/>
      <c r="L114" s="23"/>
    </row>
    <row r="115" spans="1:12" ht="27" hidden="1" customHeight="1" x14ac:dyDescent="0.25">
      <c r="A115" s="28" t="str">
        <f t="shared" si="15"/>
        <v>b</v>
      </c>
      <c r="C115" s="46"/>
      <c r="D115" s="6"/>
      <c r="E115" s="5"/>
      <c r="F115" s="102"/>
      <c r="G115" s="102"/>
      <c r="H115" s="102">
        <f t="shared" si="19"/>
        <v>0</v>
      </c>
      <c r="I115" s="23"/>
      <c r="J115" s="73"/>
      <c r="K115" s="23"/>
      <c r="L115" s="23"/>
    </row>
    <row r="116" spans="1:12" ht="28.5" customHeight="1" x14ac:dyDescent="0.25">
      <c r="A116" s="28" t="str">
        <f t="shared" si="15"/>
        <v>a</v>
      </c>
      <c r="B116">
        <v>1</v>
      </c>
      <c r="C116" s="49" t="s">
        <v>74</v>
      </c>
      <c r="D116" s="20" t="s">
        <v>18</v>
      </c>
      <c r="E116" s="21"/>
      <c r="F116" s="103">
        <f>F117+F121+F125+F183+F188</f>
        <v>398205</v>
      </c>
      <c r="G116" s="103">
        <f t="shared" ref="G116:H116" si="21">G117+G121+G125+G183+G188</f>
        <v>217795.78</v>
      </c>
      <c r="H116" s="103">
        <f t="shared" si="21"/>
        <v>180409.22</v>
      </c>
      <c r="I116" s="22"/>
      <c r="J116" s="77"/>
      <c r="K116" s="23"/>
      <c r="L116" s="23"/>
    </row>
    <row r="117" spans="1:12" ht="28.5" hidden="1" customHeight="1" x14ac:dyDescent="0.25">
      <c r="A117" s="28" t="str">
        <f t="shared" si="15"/>
        <v>b</v>
      </c>
      <c r="C117" s="43" t="s">
        <v>75</v>
      </c>
      <c r="D117" s="4" t="s">
        <v>76</v>
      </c>
      <c r="E117" s="10"/>
      <c r="F117" s="104">
        <f>SUM(F118:F120)</f>
        <v>0</v>
      </c>
      <c r="G117" s="104">
        <f t="shared" ref="G117:H117" si="22">SUM(G118:G120)</f>
        <v>0</v>
      </c>
      <c r="H117" s="104">
        <f t="shared" si="22"/>
        <v>0</v>
      </c>
      <c r="I117" s="15"/>
      <c r="J117" s="71"/>
      <c r="K117" s="23"/>
      <c r="L117" s="23"/>
    </row>
    <row r="118" spans="1:12" ht="27" hidden="1" customHeight="1" x14ac:dyDescent="0.25">
      <c r="A118" s="28" t="str">
        <f t="shared" si="15"/>
        <v>b</v>
      </c>
      <c r="C118" s="92"/>
      <c r="D118" s="93"/>
      <c r="E118" s="14"/>
      <c r="F118" s="108"/>
      <c r="G118" s="108"/>
      <c r="H118" s="102">
        <f>F118-G118</f>
        <v>0</v>
      </c>
      <c r="I118" s="94"/>
      <c r="J118" s="74"/>
      <c r="K118" s="23"/>
      <c r="L118" s="23"/>
    </row>
    <row r="119" spans="1:12" ht="27" hidden="1" customHeight="1" x14ac:dyDescent="0.25">
      <c r="A119" s="28" t="str">
        <f t="shared" si="15"/>
        <v>b</v>
      </c>
      <c r="C119" s="92"/>
      <c r="D119" s="93"/>
      <c r="E119" s="14"/>
      <c r="F119" s="108"/>
      <c r="G119" s="108"/>
      <c r="H119" s="102">
        <f t="shared" ref="H119:H120" si="23">F119-G119</f>
        <v>0</v>
      </c>
      <c r="I119" s="94"/>
      <c r="J119" s="74"/>
      <c r="K119" s="23"/>
      <c r="L119" s="23"/>
    </row>
    <row r="120" spans="1:12" ht="27" hidden="1" customHeight="1" x14ac:dyDescent="0.25">
      <c r="A120" s="28" t="str">
        <f t="shared" si="15"/>
        <v>b</v>
      </c>
      <c r="C120" s="92"/>
      <c r="D120" s="93"/>
      <c r="E120" s="14"/>
      <c r="F120" s="108"/>
      <c r="G120" s="108"/>
      <c r="H120" s="102">
        <f t="shared" si="23"/>
        <v>0</v>
      </c>
      <c r="I120" s="94"/>
      <c r="J120" s="74"/>
      <c r="K120" s="23"/>
      <c r="L120" s="23"/>
    </row>
    <row r="121" spans="1:12" ht="52.5" customHeight="1" x14ac:dyDescent="0.25">
      <c r="A121" s="28" t="str">
        <f t="shared" si="15"/>
        <v>a</v>
      </c>
      <c r="B121">
        <v>1</v>
      </c>
      <c r="C121" s="43" t="s">
        <v>77</v>
      </c>
      <c r="D121" s="4" t="s">
        <v>6</v>
      </c>
      <c r="E121" s="10"/>
      <c r="F121" s="104">
        <f t="shared" ref="F121:H121" si="24">SUM(F122:F124)</f>
        <v>376843</v>
      </c>
      <c r="G121" s="104">
        <f t="shared" si="24"/>
        <v>201290</v>
      </c>
      <c r="H121" s="104">
        <f t="shared" si="24"/>
        <v>175553</v>
      </c>
      <c r="I121" s="15"/>
      <c r="J121" s="71"/>
      <c r="K121" s="23"/>
      <c r="L121" s="23"/>
    </row>
    <row r="122" spans="1:12" ht="48" customHeight="1" x14ac:dyDescent="0.25">
      <c r="A122" s="28" t="str">
        <f t="shared" si="15"/>
        <v>a</v>
      </c>
      <c r="C122" s="46"/>
      <c r="D122" s="6" t="s">
        <v>201</v>
      </c>
      <c r="E122" s="5" t="s">
        <v>175</v>
      </c>
      <c r="F122" s="102">
        <v>350000</v>
      </c>
      <c r="G122" s="102">
        <v>174900</v>
      </c>
      <c r="H122" s="102">
        <f t="shared" ref="H122:H227" si="25">F122-G122</f>
        <v>175100</v>
      </c>
      <c r="I122" s="91" t="s">
        <v>178</v>
      </c>
      <c r="J122" s="91" t="s">
        <v>179</v>
      </c>
      <c r="K122" s="23"/>
      <c r="L122" s="23"/>
    </row>
    <row r="123" spans="1:12" ht="50.25" customHeight="1" x14ac:dyDescent="0.25">
      <c r="A123" s="28" t="str">
        <f t="shared" si="15"/>
        <v>a</v>
      </c>
      <c r="C123" s="46"/>
      <c r="D123" s="6" t="s">
        <v>202</v>
      </c>
      <c r="E123" s="5" t="s">
        <v>175</v>
      </c>
      <c r="F123" s="102">
        <v>26843</v>
      </c>
      <c r="G123" s="102">
        <v>26390</v>
      </c>
      <c r="H123" s="102">
        <f t="shared" si="25"/>
        <v>453</v>
      </c>
      <c r="I123" s="91" t="s">
        <v>178</v>
      </c>
      <c r="J123" s="91" t="s">
        <v>179</v>
      </c>
      <c r="K123" s="23"/>
      <c r="L123" s="23"/>
    </row>
    <row r="124" spans="1:12" ht="27" hidden="1" customHeight="1" x14ac:dyDescent="0.25">
      <c r="A124" s="28" t="str">
        <f t="shared" si="15"/>
        <v>b</v>
      </c>
      <c r="C124" s="46"/>
      <c r="D124" s="6"/>
      <c r="E124" s="5"/>
      <c r="F124" s="102"/>
      <c r="G124" s="102"/>
      <c r="H124" s="102">
        <f t="shared" si="25"/>
        <v>0</v>
      </c>
      <c r="I124" s="23"/>
      <c r="J124" s="73"/>
      <c r="K124" s="23"/>
      <c r="L124" s="23"/>
    </row>
    <row r="125" spans="1:12" ht="42.75" hidden="1" customHeight="1" x14ac:dyDescent="0.25">
      <c r="A125" s="28" t="str">
        <f t="shared" si="15"/>
        <v>b</v>
      </c>
      <c r="B125">
        <v>1</v>
      </c>
      <c r="C125" s="43" t="s">
        <v>78</v>
      </c>
      <c r="D125" s="4" t="s">
        <v>45</v>
      </c>
      <c r="E125" s="10"/>
      <c r="F125" s="104">
        <f>F126+F130+F134+F138+F142+F146+F151+F156+F161+F163+F168+F173+F178</f>
        <v>0</v>
      </c>
      <c r="G125" s="104">
        <f t="shared" ref="G125:H125" si="26">G126+G130+G134+G138+G142+G146+G151+G156+G161+G163+G168+G173+G178</f>
        <v>0</v>
      </c>
      <c r="H125" s="104">
        <f t="shared" si="26"/>
        <v>0</v>
      </c>
      <c r="I125" s="15"/>
      <c r="J125" s="71"/>
      <c r="K125" s="23"/>
      <c r="L125" s="23"/>
    </row>
    <row r="126" spans="1:12" ht="48.75" hidden="1" customHeight="1" x14ac:dyDescent="0.25">
      <c r="A126" s="28" t="str">
        <f t="shared" si="15"/>
        <v>b</v>
      </c>
      <c r="B126">
        <v>1</v>
      </c>
      <c r="C126" s="44" t="s">
        <v>79</v>
      </c>
      <c r="D126" s="3" t="s">
        <v>80</v>
      </c>
      <c r="E126" s="3"/>
      <c r="F126" s="106">
        <f>SUM(F127:F129)</f>
        <v>0</v>
      </c>
      <c r="G126" s="106">
        <f t="shared" ref="G126:H126" si="27">SUM(G127:G129)</f>
        <v>0</v>
      </c>
      <c r="H126" s="106">
        <f t="shared" si="27"/>
        <v>0</v>
      </c>
      <c r="I126" s="16"/>
      <c r="J126" s="72"/>
      <c r="K126" s="23"/>
      <c r="L126" s="23"/>
    </row>
    <row r="127" spans="1:12" ht="48" hidden="1" customHeight="1" x14ac:dyDescent="0.25">
      <c r="A127" s="28" t="str">
        <f t="shared" si="15"/>
        <v>b</v>
      </c>
      <c r="C127" s="46"/>
      <c r="D127" s="61"/>
      <c r="E127" s="2"/>
      <c r="F127" s="102"/>
      <c r="G127" s="102"/>
      <c r="H127" s="102">
        <f t="shared" si="25"/>
        <v>0</v>
      </c>
      <c r="I127" s="91" t="s">
        <v>178</v>
      </c>
      <c r="J127" s="91" t="s">
        <v>179</v>
      </c>
      <c r="K127" s="23"/>
      <c r="L127" s="23"/>
    </row>
    <row r="128" spans="1:12" ht="27" hidden="1" customHeight="1" x14ac:dyDescent="0.25">
      <c r="A128" s="28" t="str">
        <f t="shared" si="15"/>
        <v>b</v>
      </c>
      <c r="C128" s="46"/>
      <c r="D128" s="61"/>
      <c r="E128" s="6"/>
      <c r="F128" s="102"/>
      <c r="G128" s="102"/>
      <c r="H128" s="102">
        <f t="shared" si="25"/>
        <v>0</v>
      </c>
      <c r="I128" s="61"/>
      <c r="J128" s="75"/>
      <c r="K128" s="23"/>
      <c r="L128" s="23"/>
    </row>
    <row r="129" spans="1:12" ht="27" hidden="1" customHeight="1" x14ac:dyDescent="0.25">
      <c r="A129" s="28" t="str">
        <f t="shared" si="15"/>
        <v>b</v>
      </c>
      <c r="C129" s="46"/>
      <c r="D129" s="61"/>
      <c r="E129" s="6"/>
      <c r="F129" s="102"/>
      <c r="G129" s="102"/>
      <c r="H129" s="102">
        <f t="shared" si="25"/>
        <v>0</v>
      </c>
      <c r="I129" s="61"/>
      <c r="J129" s="75"/>
      <c r="K129" s="23"/>
      <c r="L129" s="23"/>
    </row>
    <row r="130" spans="1:12" ht="48.75" hidden="1" customHeight="1" x14ac:dyDescent="0.25">
      <c r="A130" s="28" t="str">
        <f t="shared" si="15"/>
        <v>b</v>
      </c>
      <c r="B130">
        <v>1</v>
      </c>
      <c r="C130" s="44" t="s">
        <v>82</v>
      </c>
      <c r="D130" s="3" t="s">
        <v>83</v>
      </c>
      <c r="E130" s="3"/>
      <c r="F130" s="106">
        <f>SUM(F131:F133)</f>
        <v>0</v>
      </c>
      <c r="G130" s="106">
        <f t="shared" ref="G130:H130" si="28">SUM(G131:G133)</f>
        <v>0</v>
      </c>
      <c r="H130" s="106">
        <f t="shared" si="28"/>
        <v>0</v>
      </c>
      <c r="I130" s="16"/>
      <c r="J130" s="72"/>
      <c r="K130" s="23"/>
      <c r="L130" s="23"/>
    </row>
    <row r="131" spans="1:12" ht="27" hidden="1" customHeight="1" x14ac:dyDescent="0.25">
      <c r="A131" s="28" t="str">
        <f t="shared" ref="A131:A194" si="29">IF(OR(F131&lt;&gt;0,G131&lt;&gt;0,H131&lt;&gt;0),"a","b")</f>
        <v>b</v>
      </c>
      <c r="C131" s="46"/>
      <c r="D131" s="61"/>
      <c r="E131" s="6"/>
      <c r="F131" s="102"/>
      <c r="G131" s="102"/>
      <c r="H131" s="102">
        <f t="shared" ref="H131:H133" si="30">F131-G131</f>
        <v>0</v>
      </c>
      <c r="I131" s="91"/>
      <c r="J131" s="91"/>
      <c r="K131" s="23"/>
      <c r="L131" s="23"/>
    </row>
    <row r="132" spans="1:12" ht="27" hidden="1" customHeight="1" x14ac:dyDescent="0.25">
      <c r="A132" s="28" t="str">
        <f t="shared" si="29"/>
        <v>b</v>
      </c>
      <c r="C132" s="46"/>
      <c r="D132" s="61"/>
      <c r="E132" s="6"/>
      <c r="F132" s="102"/>
      <c r="G132" s="102"/>
      <c r="H132" s="102">
        <f t="shared" si="30"/>
        <v>0</v>
      </c>
      <c r="I132" s="61"/>
      <c r="J132" s="75"/>
      <c r="K132" s="23"/>
      <c r="L132" s="23"/>
    </row>
    <row r="133" spans="1:12" ht="27" hidden="1" customHeight="1" x14ac:dyDescent="0.25">
      <c r="A133" s="28" t="str">
        <f t="shared" si="29"/>
        <v>b</v>
      </c>
      <c r="C133" s="46"/>
      <c r="D133" s="61"/>
      <c r="E133" s="6"/>
      <c r="F133" s="102"/>
      <c r="G133" s="102"/>
      <c r="H133" s="102">
        <f t="shared" si="30"/>
        <v>0</v>
      </c>
      <c r="I133" s="61"/>
      <c r="J133" s="75"/>
      <c r="K133" s="23"/>
      <c r="L133" s="23"/>
    </row>
    <row r="134" spans="1:12" ht="48.75" hidden="1" customHeight="1" x14ac:dyDescent="0.25">
      <c r="A134" s="28" t="str">
        <f t="shared" si="29"/>
        <v>b</v>
      </c>
      <c r="B134">
        <v>1</v>
      </c>
      <c r="C134" s="44" t="s">
        <v>84</v>
      </c>
      <c r="D134" s="3" t="s">
        <v>85</v>
      </c>
      <c r="E134" s="3"/>
      <c r="F134" s="106">
        <f>SUM(F135:F137)</f>
        <v>0</v>
      </c>
      <c r="G134" s="106">
        <f t="shared" ref="G134:H134" si="31">SUM(G135:G137)</f>
        <v>0</v>
      </c>
      <c r="H134" s="106">
        <f t="shared" si="31"/>
        <v>0</v>
      </c>
      <c r="I134" s="16"/>
      <c r="J134" s="72"/>
      <c r="K134" s="23"/>
      <c r="L134" s="23"/>
    </row>
    <row r="135" spans="1:12" ht="27" hidden="1" customHeight="1" x14ac:dyDescent="0.25">
      <c r="A135" s="28" t="str">
        <f t="shared" si="29"/>
        <v>b</v>
      </c>
      <c r="C135" s="46"/>
      <c r="D135" s="61"/>
      <c r="E135" s="6"/>
      <c r="F135" s="102"/>
      <c r="G135" s="102"/>
      <c r="H135" s="102">
        <f t="shared" ref="H135:H137" si="32">F135-G135</f>
        <v>0</v>
      </c>
      <c r="I135" s="91"/>
      <c r="J135" s="91"/>
      <c r="K135" s="23"/>
      <c r="L135" s="23"/>
    </row>
    <row r="136" spans="1:12" ht="27" hidden="1" customHeight="1" x14ac:dyDescent="0.25">
      <c r="A136" s="28" t="str">
        <f t="shared" si="29"/>
        <v>b</v>
      </c>
      <c r="C136" s="46"/>
      <c r="D136" s="61"/>
      <c r="E136" s="6"/>
      <c r="F136" s="102"/>
      <c r="G136" s="102"/>
      <c r="H136" s="102">
        <f t="shared" si="32"/>
        <v>0</v>
      </c>
      <c r="I136" s="61"/>
      <c r="J136" s="75"/>
      <c r="K136" s="23"/>
      <c r="L136" s="23"/>
    </row>
    <row r="137" spans="1:12" ht="27" hidden="1" customHeight="1" x14ac:dyDescent="0.25">
      <c r="A137" s="28" t="str">
        <f t="shared" si="29"/>
        <v>b</v>
      </c>
      <c r="C137" s="46"/>
      <c r="D137" s="61"/>
      <c r="E137" s="6"/>
      <c r="F137" s="102"/>
      <c r="G137" s="102"/>
      <c r="H137" s="102">
        <f t="shared" si="32"/>
        <v>0</v>
      </c>
      <c r="I137" s="61"/>
      <c r="J137" s="75"/>
      <c r="K137" s="23"/>
      <c r="L137" s="23"/>
    </row>
    <row r="138" spans="1:12" ht="48.75" hidden="1" customHeight="1" x14ac:dyDescent="0.25">
      <c r="A138" s="28" t="str">
        <f t="shared" si="29"/>
        <v>b</v>
      </c>
      <c r="B138">
        <v>1</v>
      </c>
      <c r="C138" s="44" t="s">
        <v>86</v>
      </c>
      <c r="D138" s="3" t="s">
        <v>87</v>
      </c>
      <c r="E138" s="3"/>
      <c r="F138" s="106">
        <f>SUM(F139:F141)</f>
        <v>0</v>
      </c>
      <c r="G138" s="106">
        <f t="shared" ref="G138:H138" si="33">SUM(G139:G141)</f>
        <v>0</v>
      </c>
      <c r="H138" s="106">
        <f t="shared" si="33"/>
        <v>0</v>
      </c>
      <c r="I138" s="16"/>
      <c r="J138" s="72"/>
      <c r="K138" s="23"/>
      <c r="L138" s="23"/>
    </row>
    <row r="139" spans="1:12" ht="27" hidden="1" customHeight="1" x14ac:dyDescent="0.25">
      <c r="A139" s="28" t="str">
        <f t="shared" si="29"/>
        <v>b</v>
      </c>
      <c r="C139" s="46"/>
      <c r="D139" s="61"/>
      <c r="E139" s="6"/>
      <c r="F139" s="102"/>
      <c r="G139" s="102"/>
      <c r="H139" s="102">
        <f t="shared" ref="H139:H141" si="34">F139-G139</f>
        <v>0</v>
      </c>
      <c r="I139" s="91"/>
      <c r="J139" s="91"/>
      <c r="K139" s="23"/>
      <c r="L139" s="23"/>
    </row>
    <row r="140" spans="1:12" ht="27" hidden="1" customHeight="1" x14ac:dyDescent="0.25">
      <c r="A140" s="28" t="str">
        <f t="shared" si="29"/>
        <v>b</v>
      </c>
      <c r="C140" s="46"/>
      <c r="D140" s="61"/>
      <c r="E140" s="6"/>
      <c r="F140" s="102"/>
      <c r="G140" s="102"/>
      <c r="H140" s="102">
        <f t="shared" si="34"/>
        <v>0</v>
      </c>
      <c r="I140" s="61"/>
      <c r="J140" s="75"/>
      <c r="K140" s="23"/>
      <c r="L140" s="23"/>
    </row>
    <row r="141" spans="1:12" ht="27" hidden="1" customHeight="1" x14ac:dyDescent="0.25">
      <c r="A141" s="28" t="str">
        <f t="shared" si="29"/>
        <v>b</v>
      </c>
      <c r="C141" s="46"/>
      <c r="D141" s="61"/>
      <c r="E141" s="6"/>
      <c r="F141" s="102"/>
      <c r="G141" s="102"/>
      <c r="H141" s="102">
        <f t="shared" si="34"/>
        <v>0</v>
      </c>
      <c r="I141" s="61"/>
      <c r="J141" s="75"/>
      <c r="K141" s="23"/>
      <c r="L141" s="23"/>
    </row>
    <row r="142" spans="1:12" ht="48.75" hidden="1" customHeight="1" x14ac:dyDescent="0.25">
      <c r="A142" s="28" t="str">
        <f t="shared" si="29"/>
        <v>b</v>
      </c>
      <c r="B142">
        <v>1</v>
      </c>
      <c r="C142" s="44" t="s">
        <v>88</v>
      </c>
      <c r="D142" s="3" t="s">
        <v>89</v>
      </c>
      <c r="E142" s="3"/>
      <c r="F142" s="106">
        <f>SUM(F143:F145)</f>
        <v>0</v>
      </c>
      <c r="G142" s="106">
        <f t="shared" ref="G142:H142" si="35">SUM(G143:G145)</f>
        <v>0</v>
      </c>
      <c r="H142" s="106">
        <f t="shared" si="35"/>
        <v>0</v>
      </c>
      <c r="I142" s="16"/>
      <c r="J142" s="72"/>
      <c r="K142" s="23"/>
      <c r="L142" s="23"/>
    </row>
    <row r="143" spans="1:12" ht="27" hidden="1" customHeight="1" x14ac:dyDescent="0.25">
      <c r="A143" s="28" t="str">
        <f t="shared" si="29"/>
        <v>b</v>
      </c>
      <c r="C143" s="46"/>
      <c r="D143" s="61"/>
      <c r="E143" s="6"/>
      <c r="F143" s="102"/>
      <c r="G143" s="102"/>
      <c r="H143" s="102">
        <f t="shared" ref="H143:H145" si="36">F143-G143</f>
        <v>0</v>
      </c>
      <c r="I143" s="91"/>
      <c r="J143" s="91"/>
      <c r="K143" s="23"/>
      <c r="L143" s="23"/>
    </row>
    <row r="144" spans="1:12" ht="27" hidden="1" customHeight="1" x14ac:dyDescent="0.25">
      <c r="A144" s="28" t="str">
        <f t="shared" si="29"/>
        <v>b</v>
      </c>
      <c r="C144" s="46"/>
      <c r="D144" s="61"/>
      <c r="E144" s="6"/>
      <c r="F144" s="102"/>
      <c r="G144" s="102"/>
      <c r="H144" s="102">
        <f t="shared" si="36"/>
        <v>0</v>
      </c>
      <c r="I144" s="61"/>
      <c r="J144" s="75"/>
      <c r="K144" s="23"/>
      <c r="L144" s="23"/>
    </row>
    <row r="145" spans="1:12" ht="27" hidden="1" customHeight="1" x14ac:dyDescent="0.25">
      <c r="A145" s="28" t="str">
        <f t="shared" si="29"/>
        <v>b</v>
      </c>
      <c r="C145" s="46"/>
      <c r="D145" s="61"/>
      <c r="E145" s="6"/>
      <c r="F145" s="102"/>
      <c r="G145" s="102"/>
      <c r="H145" s="102">
        <f t="shared" si="36"/>
        <v>0</v>
      </c>
      <c r="I145" s="61"/>
      <c r="J145" s="75"/>
      <c r="K145" s="23"/>
      <c r="L145" s="23"/>
    </row>
    <row r="146" spans="1:12" ht="52.5" hidden="1" customHeight="1" x14ac:dyDescent="0.25">
      <c r="A146" s="28" t="str">
        <f t="shared" si="29"/>
        <v>b</v>
      </c>
      <c r="B146">
        <v>1</v>
      </c>
      <c r="C146" s="44" t="s">
        <v>90</v>
      </c>
      <c r="D146" s="3" t="s">
        <v>50</v>
      </c>
      <c r="E146" s="3"/>
      <c r="F146" s="106">
        <f t="shared" ref="F146:H146" si="37">SUM(F147:F150)</f>
        <v>0</v>
      </c>
      <c r="G146" s="106">
        <f t="shared" si="37"/>
        <v>0</v>
      </c>
      <c r="H146" s="106">
        <f t="shared" si="37"/>
        <v>0</v>
      </c>
      <c r="I146" s="16"/>
      <c r="J146" s="72"/>
      <c r="K146" s="23"/>
      <c r="L146" s="23"/>
    </row>
    <row r="147" spans="1:12" ht="27" hidden="1" customHeight="1" x14ac:dyDescent="0.25">
      <c r="A147" s="28" t="str">
        <f t="shared" si="29"/>
        <v>b</v>
      </c>
      <c r="C147" s="46"/>
      <c r="D147" s="6"/>
      <c r="E147" s="5"/>
      <c r="F147" s="102"/>
      <c r="G147" s="102"/>
      <c r="H147" s="102">
        <f t="shared" si="25"/>
        <v>0</v>
      </c>
      <c r="I147" s="91"/>
      <c r="J147" s="91"/>
      <c r="K147" s="23"/>
      <c r="L147" s="23"/>
    </row>
    <row r="148" spans="1:12" ht="27" hidden="1" customHeight="1" x14ac:dyDescent="0.25">
      <c r="A148" s="28" t="str">
        <f t="shared" si="29"/>
        <v>b</v>
      </c>
      <c r="C148" s="46"/>
      <c r="D148" s="6" t="s">
        <v>81</v>
      </c>
      <c r="E148" s="5"/>
      <c r="F148" s="102"/>
      <c r="G148" s="102"/>
      <c r="H148" s="102">
        <f t="shared" si="25"/>
        <v>0</v>
      </c>
      <c r="I148" s="91"/>
      <c r="J148" s="91"/>
      <c r="K148" s="23"/>
      <c r="L148" s="23"/>
    </row>
    <row r="149" spans="1:12" ht="27" hidden="1" customHeight="1" x14ac:dyDescent="0.25">
      <c r="A149" s="28" t="str">
        <f t="shared" si="29"/>
        <v>b</v>
      </c>
      <c r="C149" s="46"/>
      <c r="D149" s="6"/>
      <c r="E149" s="5"/>
      <c r="F149" s="102"/>
      <c r="G149" s="102"/>
      <c r="H149" s="102">
        <f t="shared" si="25"/>
        <v>0</v>
      </c>
      <c r="I149" s="23"/>
      <c r="J149" s="73"/>
      <c r="K149" s="23"/>
      <c r="L149" s="23"/>
    </row>
    <row r="150" spans="1:12" ht="27" hidden="1" customHeight="1" x14ac:dyDescent="0.25">
      <c r="A150" s="28" t="str">
        <f t="shared" si="29"/>
        <v>b</v>
      </c>
      <c r="C150" s="48"/>
      <c r="D150" s="6"/>
      <c r="E150" s="5"/>
      <c r="F150" s="102"/>
      <c r="G150" s="102"/>
      <c r="H150" s="102">
        <f t="shared" si="25"/>
        <v>0</v>
      </c>
      <c r="I150" s="23"/>
      <c r="J150" s="73"/>
      <c r="K150" s="23"/>
      <c r="L150" s="23"/>
    </row>
    <row r="151" spans="1:12" ht="52.5" hidden="1" customHeight="1" x14ac:dyDescent="0.25">
      <c r="A151" s="28" t="str">
        <f t="shared" si="29"/>
        <v>b</v>
      </c>
      <c r="B151">
        <v>1</v>
      </c>
      <c r="C151" s="44" t="s">
        <v>91</v>
      </c>
      <c r="D151" s="3" t="s">
        <v>92</v>
      </c>
      <c r="E151" s="3"/>
      <c r="F151" s="106">
        <f t="shared" ref="F151:H151" si="38">SUM(F152:F155)</f>
        <v>0</v>
      </c>
      <c r="G151" s="106">
        <f t="shared" si="38"/>
        <v>0</v>
      </c>
      <c r="H151" s="106">
        <f t="shared" si="38"/>
        <v>0</v>
      </c>
      <c r="I151" s="16"/>
      <c r="J151" s="72"/>
      <c r="K151" s="23"/>
      <c r="L151" s="23"/>
    </row>
    <row r="152" spans="1:12" ht="27" hidden="1" customHeight="1" x14ac:dyDescent="0.25">
      <c r="A152" s="28" t="str">
        <f t="shared" si="29"/>
        <v>b</v>
      </c>
      <c r="C152" s="46"/>
      <c r="D152" s="6"/>
      <c r="E152" s="5"/>
      <c r="F152" s="102"/>
      <c r="G152" s="102"/>
      <c r="H152" s="102">
        <f t="shared" ref="H152:H155" si="39">F152-G152</f>
        <v>0</v>
      </c>
      <c r="I152" s="91"/>
      <c r="J152" s="91"/>
      <c r="K152" s="23"/>
      <c r="L152" s="23"/>
    </row>
    <row r="153" spans="1:12" ht="27" hidden="1" customHeight="1" x14ac:dyDescent="0.25">
      <c r="A153" s="28" t="str">
        <f t="shared" si="29"/>
        <v>b</v>
      </c>
      <c r="C153" s="46"/>
      <c r="D153" s="6" t="s">
        <v>81</v>
      </c>
      <c r="E153" s="5"/>
      <c r="F153" s="102"/>
      <c r="G153" s="102"/>
      <c r="H153" s="102">
        <f t="shared" si="39"/>
        <v>0</v>
      </c>
      <c r="I153" s="91"/>
      <c r="J153" s="91"/>
      <c r="K153" s="23"/>
      <c r="L153" s="23"/>
    </row>
    <row r="154" spans="1:12" ht="27" hidden="1" customHeight="1" x14ac:dyDescent="0.25">
      <c r="A154" s="28" t="str">
        <f t="shared" si="29"/>
        <v>b</v>
      </c>
      <c r="C154" s="46"/>
      <c r="D154" s="6"/>
      <c r="E154" s="5"/>
      <c r="F154" s="102"/>
      <c r="G154" s="102"/>
      <c r="H154" s="102">
        <f t="shared" si="39"/>
        <v>0</v>
      </c>
      <c r="I154" s="23"/>
      <c r="J154" s="73"/>
      <c r="K154" s="23"/>
      <c r="L154" s="23"/>
    </row>
    <row r="155" spans="1:12" ht="27" hidden="1" customHeight="1" x14ac:dyDescent="0.25">
      <c r="A155" s="28" t="str">
        <f t="shared" si="29"/>
        <v>b</v>
      </c>
      <c r="C155" s="48"/>
      <c r="D155" s="6"/>
      <c r="E155" s="5"/>
      <c r="F155" s="102"/>
      <c r="G155" s="102"/>
      <c r="H155" s="102">
        <f t="shared" si="39"/>
        <v>0</v>
      </c>
      <c r="I155" s="23"/>
      <c r="J155" s="73"/>
      <c r="K155" s="23"/>
      <c r="L155" s="23"/>
    </row>
    <row r="156" spans="1:12" ht="52.5" hidden="1" customHeight="1" x14ac:dyDescent="0.25">
      <c r="A156" s="28" t="str">
        <f t="shared" si="29"/>
        <v>b</v>
      </c>
      <c r="B156">
        <v>1</v>
      </c>
      <c r="C156" s="44" t="s">
        <v>93</v>
      </c>
      <c r="D156" s="3" t="s">
        <v>94</v>
      </c>
      <c r="E156" s="3"/>
      <c r="F156" s="106">
        <f t="shared" ref="F156:H156" si="40">SUM(F157:F160)</f>
        <v>0</v>
      </c>
      <c r="G156" s="106">
        <f t="shared" si="40"/>
        <v>0</v>
      </c>
      <c r="H156" s="106">
        <f t="shared" si="40"/>
        <v>0</v>
      </c>
      <c r="I156" s="16"/>
      <c r="J156" s="72"/>
      <c r="K156" s="23"/>
      <c r="L156" s="23"/>
    </row>
    <row r="157" spans="1:12" ht="33" hidden="1" customHeight="1" x14ac:dyDescent="0.25">
      <c r="A157" s="28" t="str">
        <f t="shared" si="29"/>
        <v>b</v>
      </c>
      <c r="C157" s="46"/>
      <c r="D157" s="61"/>
      <c r="E157" s="5"/>
      <c r="F157" s="102"/>
      <c r="G157" s="102"/>
      <c r="H157" s="102">
        <f t="shared" ref="H157:H160" si="41">F157-G157</f>
        <v>0</v>
      </c>
      <c r="I157" s="91"/>
      <c r="J157" s="91"/>
      <c r="K157" s="23"/>
      <c r="L157" s="23"/>
    </row>
    <row r="158" spans="1:12" ht="27" hidden="1" customHeight="1" x14ac:dyDescent="0.25">
      <c r="A158" s="28" t="str">
        <f t="shared" si="29"/>
        <v>b</v>
      </c>
      <c r="C158" s="46"/>
      <c r="D158" s="6" t="s">
        <v>81</v>
      </c>
      <c r="E158" s="5"/>
      <c r="F158" s="102"/>
      <c r="G158" s="102"/>
      <c r="H158" s="102">
        <f t="shared" si="41"/>
        <v>0</v>
      </c>
      <c r="I158" s="91"/>
      <c r="J158" s="91"/>
      <c r="K158" s="23"/>
      <c r="L158" s="23"/>
    </row>
    <row r="159" spans="1:12" ht="27" hidden="1" customHeight="1" x14ac:dyDescent="0.25">
      <c r="A159" s="28" t="str">
        <f t="shared" si="29"/>
        <v>b</v>
      </c>
      <c r="C159" s="46"/>
      <c r="D159" s="6"/>
      <c r="E159" s="5"/>
      <c r="F159" s="102"/>
      <c r="G159" s="102"/>
      <c r="H159" s="102">
        <f t="shared" si="41"/>
        <v>0</v>
      </c>
      <c r="I159" s="23"/>
      <c r="J159" s="73"/>
      <c r="K159" s="23"/>
      <c r="L159" s="23"/>
    </row>
    <row r="160" spans="1:12" ht="27" hidden="1" customHeight="1" x14ac:dyDescent="0.25">
      <c r="A160" s="28" t="str">
        <f t="shared" si="29"/>
        <v>b</v>
      </c>
      <c r="C160" s="48"/>
      <c r="D160" s="6"/>
      <c r="E160" s="5"/>
      <c r="F160" s="102"/>
      <c r="G160" s="102"/>
      <c r="H160" s="102">
        <f t="shared" si="41"/>
        <v>0</v>
      </c>
      <c r="I160" s="23"/>
      <c r="J160" s="73"/>
      <c r="K160" s="23"/>
      <c r="L160" s="23"/>
    </row>
    <row r="161" spans="1:12" ht="20.25" hidden="1" customHeight="1" x14ac:dyDescent="0.25">
      <c r="A161" s="28" t="str">
        <f t="shared" si="29"/>
        <v>b</v>
      </c>
      <c r="B161">
        <v>1</v>
      </c>
      <c r="C161" s="44" t="s">
        <v>95</v>
      </c>
      <c r="D161" s="3" t="s">
        <v>46</v>
      </c>
      <c r="E161" s="3"/>
      <c r="F161" s="106">
        <f>F162</f>
        <v>0</v>
      </c>
      <c r="G161" s="106">
        <f t="shared" ref="G161:H161" si="42">G162</f>
        <v>0</v>
      </c>
      <c r="H161" s="106">
        <f t="shared" si="42"/>
        <v>0</v>
      </c>
      <c r="I161" s="16"/>
      <c r="J161" s="72"/>
      <c r="K161" s="23"/>
      <c r="L161" s="23"/>
    </row>
    <row r="162" spans="1:12" ht="27" hidden="1" customHeight="1" x14ac:dyDescent="0.25">
      <c r="A162" s="28" t="str">
        <f t="shared" si="29"/>
        <v>b</v>
      </c>
      <c r="C162" s="48"/>
      <c r="D162" s="61"/>
      <c r="E162" s="6"/>
      <c r="F162" s="102"/>
      <c r="G162" s="102"/>
      <c r="H162" s="102">
        <f t="shared" si="25"/>
        <v>0</v>
      </c>
      <c r="I162" s="61"/>
      <c r="J162" s="75"/>
      <c r="K162" s="23"/>
      <c r="L162" s="23"/>
    </row>
    <row r="163" spans="1:12" ht="50.25" hidden="1" customHeight="1" x14ac:dyDescent="0.25">
      <c r="A163" s="28" t="str">
        <f t="shared" si="29"/>
        <v>b</v>
      </c>
      <c r="B163">
        <v>1</v>
      </c>
      <c r="C163" s="44" t="s">
        <v>96</v>
      </c>
      <c r="D163" s="3" t="s">
        <v>47</v>
      </c>
      <c r="E163" s="3"/>
      <c r="F163" s="106">
        <f>F164+F165+F166+F167</f>
        <v>0</v>
      </c>
      <c r="G163" s="106">
        <f t="shared" ref="G163:H163" si="43">G164+G165+G166+G167</f>
        <v>0</v>
      </c>
      <c r="H163" s="106">
        <f t="shared" si="43"/>
        <v>0</v>
      </c>
      <c r="I163" s="16"/>
      <c r="J163" s="72"/>
      <c r="K163" s="23"/>
      <c r="L163" s="23"/>
    </row>
    <row r="164" spans="1:12" ht="27" hidden="1" customHeight="1" x14ac:dyDescent="0.25">
      <c r="A164" s="28" t="str">
        <f t="shared" si="29"/>
        <v>b</v>
      </c>
      <c r="C164" s="48"/>
      <c r="D164" s="61"/>
      <c r="E164" s="6"/>
      <c r="F164" s="102"/>
      <c r="G164" s="102"/>
      <c r="H164" s="102">
        <f t="shared" si="25"/>
        <v>0</v>
      </c>
      <c r="I164" s="61"/>
      <c r="J164" s="75"/>
      <c r="K164" s="23"/>
      <c r="L164" s="23"/>
    </row>
    <row r="165" spans="1:12" ht="27" hidden="1" customHeight="1" x14ac:dyDescent="0.25">
      <c r="A165" s="28" t="str">
        <f t="shared" si="29"/>
        <v>b</v>
      </c>
      <c r="C165" s="48"/>
      <c r="D165" s="61"/>
      <c r="E165" s="6"/>
      <c r="F165" s="102"/>
      <c r="G165" s="102"/>
      <c r="H165" s="102">
        <f t="shared" si="25"/>
        <v>0</v>
      </c>
      <c r="I165" s="61"/>
      <c r="J165" s="75"/>
      <c r="K165" s="23"/>
      <c r="L165" s="23"/>
    </row>
    <row r="166" spans="1:12" ht="27" hidden="1" customHeight="1" x14ac:dyDescent="0.25">
      <c r="A166" s="28" t="str">
        <f t="shared" si="29"/>
        <v>b</v>
      </c>
      <c r="C166" s="48"/>
      <c r="D166" s="61"/>
      <c r="E166" s="6"/>
      <c r="F166" s="102"/>
      <c r="G166" s="102"/>
      <c r="H166" s="102">
        <f t="shared" si="25"/>
        <v>0</v>
      </c>
      <c r="I166" s="61"/>
      <c r="J166" s="75"/>
      <c r="K166" s="23"/>
      <c r="L166" s="23"/>
    </row>
    <row r="167" spans="1:12" ht="27" hidden="1" customHeight="1" x14ac:dyDescent="0.25">
      <c r="A167" s="28" t="str">
        <f t="shared" si="29"/>
        <v>b</v>
      </c>
      <c r="C167" s="48"/>
      <c r="D167" s="61"/>
      <c r="E167" s="6"/>
      <c r="F167" s="102"/>
      <c r="G167" s="102"/>
      <c r="H167" s="102">
        <f t="shared" si="25"/>
        <v>0</v>
      </c>
      <c r="I167" s="61"/>
      <c r="J167" s="75"/>
      <c r="K167" s="23"/>
      <c r="L167" s="23"/>
    </row>
    <row r="168" spans="1:12" ht="50.25" hidden="1" customHeight="1" x14ac:dyDescent="0.25">
      <c r="A168" s="28" t="str">
        <f t="shared" si="29"/>
        <v>b</v>
      </c>
      <c r="B168">
        <v>1</v>
      </c>
      <c r="C168" s="44" t="s">
        <v>97</v>
      </c>
      <c r="D168" s="3" t="s">
        <v>98</v>
      </c>
      <c r="E168" s="3"/>
      <c r="F168" s="106">
        <f>F169+F170+F171+F172</f>
        <v>0</v>
      </c>
      <c r="G168" s="106">
        <f t="shared" ref="G168:H168" si="44">G169+G170+G171+G172</f>
        <v>0</v>
      </c>
      <c r="H168" s="106">
        <f t="shared" si="44"/>
        <v>0</v>
      </c>
      <c r="I168" s="16"/>
      <c r="J168" s="72"/>
      <c r="K168" s="23"/>
      <c r="L168" s="23"/>
    </row>
    <row r="169" spans="1:12" ht="27" hidden="1" customHeight="1" x14ac:dyDescent="0.25">
      <c r="A169" s="28" t="str">
        <f t="shared" si="29"/>
        <v>b</v>
      </c>
      <c r="C169" s="48"/>
      <c r="D169" s="61"/>
      <c r="E169" s="6"/>
      <c r="F169" s="102"/>
      <c r="G169" s="102"/>
      <c r="H169" s="102">
        <f t="shared" ref="H169:H172" si="45">F169-G169</f>
        <v>0</v>
      </c>
      <c r="I169" s="61"/>
      <c r="J169" s="75"/>
      <c r="K169" s="23"/>
      <c r="L169" s="23"/>
    </row>
    <row r="170" spans="1:12" ht="27" hidden="1" customHeight="1" x14ac:dyDescent="0.25">
      <c r="A170" s="28" t="str">
        <f t="shared" si="29"/>
        <v>b</v>
      </c>
      <c r="C170" s="48"/>
      <c r="D170" s="61"/>
      <c r="E170" s="6"/>
      <c r="F170" s="102"/>
      <c r="G170" s="102"/>
      <c r="H170" s="102">
        <f t="shared" si="45"/>
        <v>0</v>
      </c>
      <c r="I170" s="61"/>
      <c r="J170" s="75"/>
      <c r="K170" s="23"/>
      <c r="L170" s="23"/>
    </row>
    <row r="171" spans="1:12" ht="27" hidden="1" customHeight="1" x14ac:dyDescent="0.25">
      <c r="A171" s="28" t="str">
        <f t="shared" si="29"/>
        <v>b</v>
      </c>
      <c r="C171" s="48"/>
      <c r="D171" s="61"/>
      <c r="E171" s="6"/>
      <c r="F171" s="102"/>
      <c r="G171" s="102"/>
      <c r="H171" s="102">
        <f t="shared" si="45"/>
        <v>0</v>
      </c>
      <c r="I171" s="61"/>
      <c r="J171" s="75"/>
      <c r="K171" s="23"/>
      <c r="L171" s="23"/>
    </row>
    <row r="172" spans="1:12" ht="27" hidden="1" customHeight="1" x14ac:dyDescent="0.25">
      <c r="A172" s="28" t="str">
        <f t="shared" si="29"/>
        <v>b</v>
      </c>
      <c r="C172" s="48"/>
      <c r="D172" s="61"/>
      <c r="E172" s="6"/>
      <c r="F172" s="102"/>
      <c r="G172" s="102"/>
      <c r="H172" s="102">
        <f t="shared" si="45"/>
        <v>0</v>
      </c>
      <c r="I172" s="61"/>
      <c r="J172" s="75"/>
      <c r="K172" s="23"/>
      <c r="L172" s="23"/>
    </row>
    <row r="173" spans="1:12" ht="50.25" hidden="1" customHeight="1" x14ac:dyDescent="0.25">
      <c r="A173" s="28" t="str">
        <f t="shared" si="29"/>
        <v>b</v>
      </c>
      <c r="B173">
        <v>1</v>
      </c>
      <c r="C173" s="44" t="s">
        <v>99</v>
      </c>
      <c r="D173" s="3" t="s">
        <v>100</v>
      </c>
      <c r="E173" s="3"/>
      <c r="F173" s="106">
        <f>F174+F175+F176+F177</f>
        <v>0</v>
      </c>
      <c r="G173" s="106">
        <f t="shared" ref="G173:H173" si="46">G174+G175+G176+G177</f>
        <v>0</v>
      </c>
      <c r="H173" s="106">
        <f t="shared" si="46"/>
        <v>0</v>
      </c>
      <c r="I173" s="16"/>
      <c r="J173" s="72"/>
      <c r="K173" s="23"/>
      <c r="L173" s="23"/>
    </row>
    <row r="174" spans="1:12" ht="27" hidden="1" customHeight="1" x14ac:dyDescent="0.25">
      <c r="A174" s="28" t="str">
        <f t="shared" si="29"/>
        <v>b</v>
      </c>
      <c r="C174" s="48"/>
      <c r="D174" s="61"/>
      <c r="E174" s="6"/>
      <c r="F174" s="102"/>
      <c r="G174" s="102"/>
      <c r="H174" s="102">
        <f t="shared" ref="H174:H177" si="47">F174-G174</f>
        <v>0</v>
      </c>
      <c r="I174" s="61"/>
      <c r="J174" s="75"/>
      <c r="K174" s="23"/>
      <c r="L174" s="23"/>
    </row>
    <row r="175" spans="1:12" ht="27" hidden="1" customHeight="1" x14ac:dyDescent="0.25">
      <c r="A175" s="28" t="str">
        <f t="shared" si="29"/>
        <v>b</v>
      </c>
      <c r="C175" s="48"/>
      <c r="D175" s="61"/>
      <c r="E175" s="6"/>
      <c r="F175" s="102"/>
      <c r="G175" s="102"/>
      <c r="H175" s="102">
        <f t="shared" si="47"/>
        <v>0</v>
      </c>
      <c r="I175" s="61"/>
      <c r="J175" s="75"/>
      <c r="K175" s="23"/>
      <c r="L175" s="23"/>
    </row>
    <row r="176" spans="1:12" ht="27" hidden="1" customHeight="1" x14ac:dyDescent="0.25">
      <c r="A176" s="28" t="str">
        <f t="shared" si="29"/>
        <v>b</v>
      </c>
      <c r="C176" s="48"/>
      <c r="D176" s="61"/>
      <c r="E176" s="6"/>
      <c r="F176" s="102"/>
      <c r="G176" s="102"/>
      <c r="H176" s="102">
        <f t="shared" si="47"/>
        <v>0</v>
      </c>
      <c r="I176" s="61"/>
      <c r="J176" s="75"/>
      <c r="K176" s="23"/>
      <c r="L176" s="23"/>
    </row>
    <row r="177" spans="1:12" ht="27" hidden="1" customHeight="1" x14ac:dyDescent="0.25">
      <c r="A177" s="28" t="str">
        <f t="shared" si="29"/>
        <v>b</v>
      </c>
      <c r="C177" s="48"/>
      <c r="D177" s="61"/>
      <c r="E177" s="6"/>
      <c r="F177" s="102"/>
      <c r="G177" s="102"/>
      <c r="H177" s="102">
        <f t="shared" si="47"/>
        <v>0</v>
      </c>
      <c r="I177" s="61"/>
      <c r="J177" s="75"/>
      <c r="K177" s="23"/>
      <c r="L177" s="23"/>
    </row>
    <row r="178" spans="1:12" ht="50.25" hidden="1" customHeight="1" x14ac:dyDescent="0.25">
      <c r="A178" s="28" t="str">
        <f t="shared" si="29"/>
        <v>b</v>
      </c>
      <c r="B178">
        <v>1</v>
      </c>
      <c r="C178" s="44" t="s">
        <v>101</v>
      </c>
      <c r="D178" s="3" t="s">
        <v>102</v>
      </c>
      <c r="E178" s="3"/>
      <c r="F178" s="106">
        <f>F179+F180+F181+F182</f>
        <v>0</v>
      </c>
      <c r="G178" s="106">
        <f t="shared" ref="G178:H178" si="48">G179+G180+G181+G182</f>
        <v>0</v>
      </c>
      <c r="H178" s="106">
        <f t="shared" si="48"/>
        <v>0</v>
      </c>
      <c r="I178" s="16"/>
      <c r="J178" s="72"/>
      <c r="K178" s="23"/>
      <c r="L178" s="23"/>
    </row>
    <row r="179" spans="1:12" ht="27" hidden="1" customHeight="1" x14ac:dyDescent="0.25">
      <c r="A179" s="28" t="str">
        <f t="shared" si="29"/>
        <v>b</v>
      </c>
      <c r="C179" s="48"/>
      <c r="D179" s="61"/>
      <c r="E179" s="6"/>
      <c r="F179" s="102"/>
      <c r="G179" s="102"/>
      <c r="H179" s="102">
        <f t="shared" ref="H179:H182" si="49">F179-G179</f>
        <v>0</v>
      </c>
      <c r="I179" s="61"/>
      <c r="J179" s="75"/>
      <c r="K179" s="23"/>
      <c r="L179" s="23"/>
    </row>
    <row r="180" spans="1:12" ht="27" hidden="1" customHeight="1" x14ac:dyDescent="0.25">
      <c r="A180" s="28" t="str">
        <f t="shared" si="29"/>
        <v>b</v>
      </c>
      <c r="C180" s="48"/>
      <c r="D180" s="61"/>
      <c r="E180" s="6"/>
      <c r="F180" s="102"/>
      <c r="G180" s="102"/>
      <c r="H180" s="102">
        <f t="shared" si="49"/>
        <v>0</v>
      </c>
      <c r="I180" s="61"/>
      <c r="J180" s="75"/>
      <c r="K180" s="23"/>
      <c r="L180" s="23"/>
    </row>
    <row r="181" spans="1:12" ht="27" hidden="1" customHeight="1" x14ac:dyDescent="0.25">
      <c r="A181" s="28" t="str">
        <f t="shared" si="29"/>
        <v>b</v>
      </c>
      <c r="C181" s="48"/>
      <c r="D181" s="61"/>
      <c r="E181" s="6"/>
      <c r="F181" s="102"/>
      <c r="G181" s="102"/>
      <c r="H181" s="102">
        <f t="shared" si="49"/>
        <v>0</v>
      </c>
      <c r="I181" s="61"/>
      <c r="J181" s="75"/>
      <c r="K181" s="23"/>
      <c r="L181" s="23"/>
    </row>
    <row r="182" spans="1:12" ht="27" hidden="1" customHeight="1" x14ac:dyDescent="0.25">
      <c r="A182" s="28" t="str">
        <f t="shared" si="29"/>
        <v>b</v>
      </c>
      <c r="C182" s="48"/>
      <c r="D182" s="61"/>
      <c r="E182" s="6"/>
      <c r="F182" s="102"/>
      <c r="G182" s="102"/>
      <c r="H182" s="102">
        <f t="shared" si="49"/>
        <v>0</v>
      </c>
      <c r="I182" s="61"/>
      <c r="J182" s="75"/>
      <c r="K182" s="23"/>
      <c r="L182" s="23"/>
    </row>
    <row r="183" spans="1:12" ht="50.25" hidden="1" customHeight="1" x14ac:dyDescent="0.25">
      <c r="A183" s="28" t="str">
        <f t="shared" si="29"/>
        <v>b</v>
      </c>
      <c r="B183">
        <v>1</v>
      </c>
      <c r="C183" s="43" t="s">
        <v>103</v>
      </c>
      <c r="D183" s="4" t="s">
        <v>104</v>
      </c>
      <c r="E183" s="10"/>
      <c r="F183" s="104">
        <f>F184+F185+F186+F187</f>
        <v>0</v>
      </c>
      <c r="G183" s="104">
        <f t="shared" ref="G183:H183" si="50">G184+G185+G186+G187</f>
        <v>0</v>
      </c>
      <c r="H183" s="104">
        <f t="shared" si="50"/>
        <v>0</v>
      </c>
      <c r="I183" s="15"/>
      <c r="J183" s="71"/>
      <c r="K183" s="23"/>
      <c r="L183" s="23"/>
    </row>
    <row r="184" spans="1:12" ht="27" hidden="1" customHeight="1" x14ac:dyDescent="0.25">
      <c r="A184" s="28" t="str">
        <f t="shared" si="29"/>
        <v>b</v>
      </c>
      <c r="C184" s="48"/>
      <c r="D184" s="61"/>
      <c r="E184" s="6"/>
      <c r="F184" s="102"/>
      <c r="G184" s="102"/>
      <c r="H184" s="102">
        <f t="shared" ref="H184:H187" si="51">F184-G184</f>
        <v>0</v>
      </c>
      <c r="I184" s="61"/>
      <c r="J184" s="75"/>
      <c r="K184" s="23"/>
      <c r="L184" s="23"/>
    </row>
    <row r="185" spans="1:12" ht="27" hidden="1" customHeight="1" x14ac:dyDescent="0.25">
      <c r="A185" s="28" t="str">
        <f t="shared" si="29"/>
        <v>b</v>
      </c>
      <c r="C185" s="48"/>
      <c r="D185" s="61"/>
      <c r="E185" s="6"/>
      <c r="F185" s="102"/>
      <c r="G185" s="102"/>
      <c r="H185" s="102">
        <f t="shared" si="51"/>
        <v>0</v>
      </c>
      <c r="I185" s="61"/>
      <c r="J185" s="75"/>
      <c r="K185" s="23"/>
      <c r="L185" s="23"/>
    </row>
    <row r="186" spans="1:12" ht="27" hidden="1" customHeight="1" x14ac:dyDescent="0.25">
      <c r="A186" s="28" t="str">
        <f t="shared" si="29"/>
        <v>b</v>
      </c>
      <c r="C186" s="48"/>
      <c r="D186" s="61"/>
      <c r="E186" s="6"/>
      <c r="F186" s="102"/>
      <c r="G186" s="102"/>
      <c r="H186" s="102">
        <f t="shared" si="51"/>
        <v>0</v>
      </c>
      <c r="I186" s="61"/>
      <c r="J186" s="75"/>
      <c r="K186" s="23"/>
      <c r="L186" s="23"/>
    </row>
    <row r="187" spans="1:12" ht="27" hidden="1" customHeight="1" x14ac:dyDescent="0.25">
      <c r="A187" s="28" t="str">
        <f t="shared" si="29"/>
        <v>b</v>
      </c>
      <c r="C187" s="48"/>
      <c r="D187" s="61"/>
      <c r="E187" s="6"/>
      <c r="F187" s="102"/>
      <c r="G187" s="102"/>
      <c r="H187" s="102">
        <f t="shared" si="51"/>
        <v>0</v>
      </c>
      <c r="I187" s="61"/>
      <c r="J187" s="75"/>
      <c r="K187" s="23"/>
      <c r="L187" s="23"/>
    </row>
    <row r="188" spans="1:12" ht="68.25" customHeight="1" x14ac:dyDescent="0.25">
      <c r="A188" s="28" t="str">
        <f t="shared" si="29"/>
        <v>a</v>
      </c>
      <c r="B188">
        <v>1</v>
      </c>
      <c r="C188" s="43" t="s">
        <v>105</v>
      </c>
      <c r="D188" s="4" t="s">
        <v>44</v>
      </c>
      <c r="E188" s="10"/>
      <c r="F188" s="104">
        <f>SUM(F189:F227)</f>
        <v>21362</v>
      </c>
      <c r="G188" s="104">
        <f t="shared" ref="G188:H188" si="52">SUM(G189:G227)</f>
        <v>16505.78</v>
      </c>
      <c r="H188" s="104">
        <f t="shared" si="52"/>
        <v>4856.2200000000012</v>
      </c>
      <c r="I188" s="15"/>
      <c r="J188" s="71"/>
      <c r="K188" s="23"/>
      <c r="L188" s="23"/>
    </row>
    <row r="189" spans="1:12" ht="73.5" customHeight="1" x14ac:dyDescent="0.25">
      <c r="A189" s="28" t="str">
        <f t="shared" si="29"/>
        <v>a</v>
      </c>
      <c r="C189" s="48"/>
      <c r="D189" s="61" t="s">
        <v>199</v>
      </c>
      <c r="E189" s="5" t="s">
        <v>175</v>
      </c>
      <c r="F189" s="102">
        <v>9686</v>
      </c>
      <c r="G189" s="102">
        <v>7086.98</v>
      </c>
      <c r="H189" s="102">
        <f t="shared" si="25"/>
        <v>2599.0200000000004</v>
      </c>
      <c r="I189" s="91" t="s">
        <v>178</v>
      </c>
      <c r="J189" s="91" t="s">
        <v>179</v>
      </c>
      <c r="K189" s="118"/>
      <c r="L189" s="120"/>
    </row>
    <row r="190" spans="1:12" ht="95.25" customHeight="1" x14ac:dyDescent="0.25">
      <c r="A190" s="28" t="str">
        <f t="shared" si="29"/>
        <v>a</v>
      </c>
      <c r="C190" s="48"/>
      <c r="D190" s="61" t="s">
        <v>200</v>
      </c>
      <c r="E190" s="5" t="s">
        <v>175</v>
      </c>
      <c r="F190" s="102">
        <v>11676</v>
      </c>
      <c r="G190" s="102">
        <v>9418.7999999999993</v>
      </c>
      <c r="H190" s="102">
        <f t="shared" si="25"/>
        <v>2257.2000000000007</v>
      </c>
      <c r="I190" s="91" t="s">
        <v>178</v>
      </c>
      <c r="J190" s="91" t="s">
        <v>179</v>
      </c>
      <c r="K190" s="122"/>
      <c r="L190" s="123"/>
    </row>
    <row r="191" spans="1:12" ht="27" hidden="1" customHeight="1" x14ac:dyDescent="0.25">
      <c r="A191" s="28" t="str">
        <f t="shared" si="29"/>
        <v>b</v>
      </c>
      <c r="C191" s="48"/>
      <c r="D191" s="61"/>
      <c r="E191" s="5"/>
      <c r="F191" s="102"/>
      <c r="G191" s="102"/>
      <c r="H191" s="102">
        <f t="shared" si="25"/>
        <v>0</v>
      </c>
      <c r="I191" s="91" t="s">
        <v>178</v>
      </c>
      <c r="J191" s="91" t="s">
        <v>179</v>
      </c>
      <c r="K191" s="122"/>
      <c r="L191" s="123"/>
    </row>
    <row r="192" spans="1:12" ht="27" hidden="1" customHeight="1" x14ac:dyDescent="0.25">
      <c r="A192" s="28" t="str">
        <f t="shared" si="29"/>
        <v>b</v>
      </c>
      <c r="C192" s="48"/>
      <c r="D192" s="61"/>
      <c r="E192" s="5"/>
      <c r="F192" s="102"/>
      <c r="G192" s="102"/>
      <c r="H192" s="102">
        <f t="shared" si="25"/>
        <v>0</v>
      </c>
      <c r="I192" s="91" t="s">
        <v>178</v>
      </c>
      <c r="J192" s="91" t="s">
        <v>179</v>
      </c>
      <c r="K192" s="122"/>
      <c r="L192" s="123"/>
    </row>
    <row r="193" spans="1:12" ht="27" hidden="1" customHeight="1" x14ac:dyDescent="0.25">
      <c r="A193" s="28" t="str">
        <f t="shared" si="29"/>
        <v>b</v>
      </c>
      <c r="C193" s="48"/>
      <c r="D193" s="61"/>
      <c r="E193" s="5"/>
      <c r="F193" s="102"/>
      <c r="G193" s="102"/>
      <c r="H193" s="102">
        <f t="shared" si="25"/>
        <v>0</v>
      </c>
      <c r="I193" s="91" t="s">
        <v>178</v>
      </c>
      <c r="J193" s="91" t="s">
        <v>179</v>
      </c>
      <c r="K193" s="122"/>
      <c r="L193" s="123"/>
    </row>
    <row r="194" spans="1:12" ht="108" hidden="1" customHeight="1" x14ac:dyDescent="0.25">
      <c r="A194" s="28" t="str">
        <f t="shared" si="29"/>
        <v>b</v>
      </c>
      <c r="C194" s="48"/>
      <c r="D194" s="61"/>
      <c r="E194" s="5"/>
      <c r="F194" s="102"/>
      <c r="G194" s="102"/>
      <c r="H194" s="102">
        <f t="shared" si="25"/>
        <v>0</v>
      </c>
      <c r="I194" s="91" t="s">
        <v>178</v>
      </c>
      <c r="J194" s="91" t="s">
        <v>179</v>
      </c>
      <c r="K194" s="122"/>
      <c r="L194" s="123"/>
    </row>
    <row r="195" spans="1:12" ht="27" hidden="1" customHeight="1" x14ac:dyDescent="0.25">
      <c r="A195" s="28" t="str">
        <f t="shared" ref="A195:A258" si="53">IF(OR(F195&lt;&gt;0,G195&lt;&gt;0,H195&lt;&gt;0),"a","b")</f>
        <v>b</v>
      </c>
      <c r="C195" s="48"/>
      <c r="D195" s="61"/>
      <c r="E195" s="5"/>
      <c r="F195" s="102"/>
      <c r="G195" s="102"/>
      <c r="H195" s="102">
        <f t="shared" si="25"/>
        <v>0</v>
      </c>
      <c r="I195" s="91" t="s">
        <v>178</v>
      </c>
      <c r="J195" s="91" t="s">
        <v>179</v>
      </c>
      <c r="K195" s="122"/>
      <c r="L195" s="123"/>
    </row>
    <row r="196" spans="1:12" ht="27" hidden="1" customHeight="1" x14ac:dyDescent="0.25">
      <c r="A196" s="28" t="str">
        <f t="shared" si="53"/>
        <v>b</v>
      </c>
      <c r="C196" s="48"/>
      <c r="D196" s="61"/>
      <c r="E196" s="5"/>
      <c r="F196" s="102"/>
      <c r="G196" s="102"/>
      <c r="H196" s="102">
        <f t="shared" si="25"/>
        <v>0</v>
      </c>
      <c r="I196" s="91"/>
      <c r="J196" s="91"/>
      <c r="K196" s="122"/>
      <c r="L196" s="123"/>
    </row>
    <row r="197" spans="1:12" ht="27" hidden="1" customHeight="1" x14ac:dyDescent="0.25">
      <c r="A197" s="28" t="str">
        <f t="shared" si="53"/>
        <v>b</v>
      </c>
      <c r="C197" s="48"/>
      <c r="D197" s="61"/>
      <c r="E197" s="5"/>
      <c r="F197" s="102"/>
      <c r="G197" s="102"/>
      <c r="H197" s="102">
        <f t="shared" si="25"/>
        <v>0</v>
      </c>
      <c r="I197" s="91"/>
      <c r="J197" s="91"/>
      <c r="K197" s="122"/>
      <c r="L197" s="123"/>
    </row>
    <row r="198" spans="1:12" ht="27" hidden="1" customHeight="1" x14ac:dyDescent="0.25">
      <c r="A198" s="28" t="str">
        <f t="shared" si="53"/>
        <v>b</v>
      </c>
      <c r="C198" s="48"/>
      <c r="D198" s="61"/>
      <c r="E198" s="5"/>
      <c r="F198" s="102"/>
      <c r="G198" s="102"/>
      <c r="H198" s="102">
        <f t="shared" si="25"/>
        <v>0</v>
      </c>
      <c r="I198" s="91"/>
      <c r="J198" s="91"/>
      <c r="K198" s="122"/>
      <c r="L198" s="123"/>
    </row>
    <row r="199" spans="1:12" ht="27" hidden="1" customHeight="1" x14ac:dyDescent="0.25">
      <c r="A199" s="28" t="str">
        <f t="shared" si="53"/>
        <v>b</v>
      </c>
      <c r="C199" s="48"/>
      <c r="D199" s="61"/>
      <c r="E199" s="5"/>
      <c r="F199" s="102"/>
      <c r="G199" s="102"/>
      <c r="H199" s="102">
        <f t="shared" si="25"/>
        <v>0</v>
      </c>
      <c r="I199" s="91"/>
      <c r="J199" s="91"/>
      <c r="K199" s="119"/>
      <c r="L199" s="121"/>
    </row>
    <row r="200" spans="1:12" ht="27" hidden="1" customHeight="1" x14ac:dyDescent="0.25">
      <c r="A200" s="28" t="str">
        <f t="shared" si="53"/>
        <v>b</v>
      </c>
      <c r="C200" s="48"/>
      <c r="D200" s="61"/>
      <c r="E200" s="5"/>
      <c r="F200" s="102"/>
      <c r="G200" s="102"/>
      <c r="H200" s="102">
        <f t="shared" si="25"/>
        <v>0</v>
      </c>
      <c r="I200" s="91"/>
      <c r="J200" s="91"/>
      <c r="K200" s="118"/>
      <c r="L200" s="120"/>
    </row>
    <row r="201" spans="1:12" ht="27" hidden="1" customHeight="1" x14ac:dyDescent="0.25">
      <c r="A201" s="28" t="str">
        <f t="shared" si="53"/>
        <v>b</v>
      </c>
      <c r="C201" s="48"/>
      <c r="D201" s="61"/>
      <c r="E201" s="5"/>
      <c r="F201" s="102"/>
      <c r="G201" s="102"/>
      <c r="H201" s="102">
        <f t="shared" si="25"/>
        <v>0</v>
      </c>
      <c r="I201" s="91"/>
      <c r="J201" s="91"/>
      <c r="K201" s="122"/>
      <c r="L201" s="123"/>
    </row>
    <row r="202" spans="1:12" ht="27" hidden="1" customHeight="1" x14ac:dyDescent="0.25">
      <c r="A202" s="28" t="str">
        <f t="shared" si="53"/>
        <v>b</v>
      </c>
      <c r="C202" s="48"/>
      <c r="D202" s="61"/>
      <c r="E202" s="5"/>
      <c r="F202" s="102"/>
      <c r="G202" s="102"/>
      <c r="H202" s="102">
        <f t="shared" si="25"/>
        <v>0</v>
      </c>
      <c r="I202" s="91"/>
      <c r="J202" s="91"/>
      <c r="K202" s="122"/>
      <c r="L202" s="123"/>
    </row>
    <row r="203" spans="1:12" ht="27" hidden="1" customHeight="1" x14ac:dyDescent="0.25">
      <c r="A203" s="28" t="str">
        <f t="shared" si="53"/>
        <v>b</v>
      </c>
      <c r="C203" s="48"/>
      <c r="D203" s="61"/>
      <c r="E203" s="5"/>
      <c r="F203" s="102"/>
      <c r="G203" s="102"/>
      <c r="H203" s="102">
        <f t="shared" si="25"/>
        <v>0</v>
      </c>
      <c r="I203" s="91"/>
      <c r="J203" s="91"/>
      <c r="K203" s="122"/>
      <c r="L203" s="123"/>
    </row>
    <row r="204" spans="1:12" ht="27" hidden="1" customHeight="1" x14ac:dyDescent="0.25">
      <c r="A204" s="28" t="str">
        <f t="shared" si="53"/>
        <v>b</v>
      </c>
      <c r="C204" s="48"/>
      <c r="D204" s="61"/>
      <c r="E204" s="5"/>
      <c r="F204" s="102"/>
      <c r="G204" s="102"/>
      <c r="H204" s="102">
        <f t="shared" si="25"/>
        <v>0</v>
      </c>
      <c r="I204" s="91"/>
      <c r="J204" s="91"/>
      <c r="K204" s="119"/>
      <c r="L204" s="121"/>
    </row>
    <row r="205" spans="1:12" ht="27" hidden="1" customHeight="1" x14ac:dyDescent="0.25">
      <c r="A205" s="28" t="str">
        <f t="shared" si="53"/>
        <v>b</v>
      </c>
      <c r="C205" s="48"/>
      <c r="D205" s="61"/>
      <c r="E205" s="5"/>
      <c r="F205" s="102"/>
      <c r="G205" s="102"/>
      <c r="H205" s="102">
        <f t="shared" si="25"/>
        <v>0</v>
      </c>
      <c r="I205" s="91"/>
      <c r="J205" s="91"/>
      <c r="K205" s="118"/>
      <c r="L205" s="120"/>
    </row>
    <row r="206" spans="1:12" ht="27" hidden="1" customHeight="1" x14ac:dyDescent="0.25">
      <c r="A206" s="28" t="str">
        <f t="shared" si="53"/>
        <v>b</v>
      </c>
      <c r="C206" s="48"/>
      <c r="D206" s="61"/>
      <c r="E206" s="5"/>
      <c r="F206" s="102"/>
      <c r="G206" s="102"/>
      <c r="H206" s="102">
        <f t="shared" si="25"/>
        <v>0</v>
      </c>
      <c r="I206" s="91"/>
      <c r="J206" s="91"/>
      <c r="K206" s="119"/>
      <c r="L206" s="121"/>
    </row>
    <row r="207" spans="1:12" ht="27" hidden="1" customHeight="1" x14ac:dyDescent="0.25">
      <c r="A207" s="28" t="str">
        <f t="shared" si="53"/>
        <v>b</v>
      </c>
      <c r="C207" s="48"/>
      <c r="D207" s="61"/>
      <c r="E207" s="5"/>
      <c r="F207" s="102"/>
      <c r="G207" s="102"/>
      <c r="H207" s="102">
        <f t="shared" si="25"/>
        <v>0</v>
      </c>
      <c r="I207" s="91"/>
      <c r="J207" s="91"/>
      <c r="K207" s="86"/>
      <c r="L207" s="85"/>
    </row>
    <row r="208" spans="1:12" ht="27" hidden="1" customHeight="1" x14ac:dyDescent="0.25">
      <c r="A208" s="28" t="str">
        <f t="shared" si="53"/>
        <v>b</v>
      </c>
      <c r="C208" s="48"/>
      <c r="D208" s="61"/>
      <c r="E208" s="5"/>
      <c r="F208" s="102"/>
      <c r="G208" s="102"/>
      <c r="H208" s="102">
        <f t="shared" si="25"/>
        <v>0</v>
      </c>
      <c r="I208" s="91"/>
      <c r="J208" s="91"/>
      <c r="K208" s="61"/>
      <c r="L208" s="61"/>
    </row>
    <row r="209" spans="1:12" ht="27" hidden="1" customHeight="1" x14ac:dyDescent="0.25">
      <c r="A209" s="28" t="str">
        <f t="shared" si="53"/>
        <v>b</v>
      </c>
      <c r="C209" s="48"/>
      <c r="D209" s="6"/>
      <c r="E209" s="5"/>
      <c r="F209" s="102"/>
      <c r="G209" s="102"/>
      <c r="H209" s="102">
        <f t="shared" si="25"/>
        <v>0</v>
      </c>
      <c r="I209" s="91"/>
      <c r="J209" s="91"/>
      <c r="K209" s="23"/>
      <c r="L209" s="23"/>
    </row>
    <row r="210" spans="1:12" ht="27" hidden="1" customHeight="1" x14ac:dyDescent="0.25">
      <c r="A210" s="28" t="str">
        <f t="shared" si="53"/>
        <v>b</v>
      </c>
      <c r="C210" s="48"/>
      <c r="D210" s="6"/>
      <c r="E210" s="5"/>
      <c r="F210" s="102"/>
      <c r="G210" s="102"/>
      <c r="H210" s="102">
        <f t="shared" si="25"/>
        <v>0</v>
      </c>
      <c r="I210" s="91"/>
      <c r="J210" s="91"/>
      <c r="K210" s="23"/>
      <c r="L210" s="23"/>
    </row>
    <row r="211" spans="1:12" ht="27" hidden="1" customHeight="1" x14ac:dyDescent="0.25">
      <c r="A211" s="28" t="str">
        <f t="shared" si="53"/>
        <v>b</v>
      </c>
      <c r="C211" s="48"/>
      <c r="D211" s="6"/>
      <c r="E211" s="5"/>
      <c r="F211" s="102"/>
      <c r="G211" s="102"/>
      <c r="H211" s="102">
        <f t="shared" si="25"/>
        <v>0</v>
      </c>
      <c r="I211" s="91"/>
      <c r="J211" s="91"/>
      <c r="K211" s="23"/>
      <c r="L211" s="23"/>
    </row>
    <row r="212" spans="1:12" ht="27" hidden="1" customHeight="1" x14ac:dyDescent="0.25">
      <c r="A212" s="28" t="str">
        <f t="shared" si="53"/>
        <v>b</v>
      </c>
      <c r="C212" s="48"/>
      <c r="D212" s="6"/>
      <c r="E212" s="5"/>
      <c r="F212" s="102"/>
      <c r="G212" s="102"/>
      <c r="H212" s="102">
        <f t="shared" si="25"/>
        <v>0</v>
      </c>
      <c r="I212" s="91"/>
      <c r="J212" s="91"/>
      <c r="K212" s="23"/>
      <c r="L212" s="23"/>
    </row>
    <row r="213" spans="1:12" ht="27" hidden="1" customHeight="1" x14ac:dyDescent="0.25">
      <c r="A213" s="28" t="str">
        <f t="shared" si="53"/>
        <v>b</v>
      </c>
      <c r="C213" s="48"/>
      <c r="D213" s="6"/>
      <c r="E213" s="5"/>
      <c r="F213" s="102"/>
      <c r="G213" s="102"/>
      <c r="H213" s="102">
        <f t="shared" si="25"/>
        <v>0</v>
      </c>
      <c r="I213" s="91"/>
      <c r="J213" s="91"/>
      <c r="K213" s="23"/>
      <c r="L213" s="23"/>
    </row>
    <row r="214" spans="1:12" ht="27" hidden="1" customHeight="1" x14ac:dyDescent="0.25">
      <c r="A214" s="28" t="str">
        <f t="shared" si="53"/>
        <v>b</v>
      </c>
      <c r="C214" s="48"/>
      <c r="D214" s="6"/>
      <c r="E214" s="5"/>
      <c r="F214" s="102"/>
      <c r="G214" s="102"/>
      <c r="H214" s="102">
        <f t="shared" si="25"/>
        <v>0</v>
      </c>
      <c r="I214" s="91"/>
      <c r="J214" s="91"/>
      <c r="K214" s="23"/>
      <c r="L214" s="23"/>
    </row>
    <row r="215" spans="1:12" ht="27" hidden="1" customHeight="1" x14ac:dyDescent="0.25">
      <c r="A215" s="28" t="str">
        <f t="shared" si="53"/>
        <v>b</v>
      </c>
      <c r="C215" s="48"/>
      <c r="D215" s="6"/>
      <c r="E215" s="5"/>
      <c r="F215" s="102"/>
      <c r="G215" s="102"/>
      <c r="H215" s="102">
        <f t="shared" si="25"/>
        <v>0</v>
      </c>
      <c r="I215" s="91"/>
      <c r="J215" s="91"/>
      <c r="K215" s="23"/>
      <c r="L215" s="23"/>
    </row>
    <row r="216" spans="1:12" ht="27" hidden="1" customHeight="1" x14ac:dyDescent="0.25">
      <c r="A216" s="28" t="str">
        <f t="shared" si="53"/>
        <v>b</v>
      </c>
      <c r="C216" s="48"/>
      <c r="D216" s="6"/>
      <c r="E216" s="5"/>
      <c r="F216" s="102"/>
      <c r="G216" s="102"/>
      <c r="H216" s="102">
        <f t="shared" si="25"/>
        <v>0</v>
      </c>
      <c r="I216" s="91"/>
      <c r="J216" s="91"/>
      <c r="K216" s="23"/>
      <c r="L216" s="23"/>
    </row>
    <row r="217" spans="1:12" ht="27" hidden="1" customHeight="1" x14ac:dyDescent="0.25">
      <c r="A217" s="28" t="str">
        <f t="shared" si="53"/>
        <v>b</v>
      </c>
      <c r="C217" s="48"/>
      <c r="D217" s="6"/>
      <c r="E217" s="5"/>
      <c r="F217" s="102"/>
      <c r="G217" s="102"/>
      <c r="H217" s="102">
        <f t="shared" si="25"/>
        <v>0</v>
      </c>
      <c r="I217" s="91"/>
      <c r="J217" s="91"/>
      <c r="K217" s="23"/>
      <c r="L217" s="23"/>
    </row>
    <row r="218" spans="1:12" ht="27" hidden="1" customHeight="1" x14ac:dyDescent="0.25">
      <c r="A218" s="28" t="str">
        <f t="shared" si="53"/>
        <v>b</v>
      </c>
      <c r="C218" s="48"/>
      <c r="D218" s="6"/>
      <c r="E218" s="5"/>
      <c r="F218" s="102"/>
      <c r="G218" s="102"/>
      <c r="H218" s="102">
        <f t="shared" si="25"/>
        <v>0</v>
      </c>
      <c r="I218" s="91"/>
      <c r="J218" s="91"/>
      <c r="K218" s="23"/>
      <c r="L218" s="23"/>
    </row>
    <row r="219" spans="1:12" ht="27" hidden="1" customHeight="1" x14ac:dyDescent="0.25">
      <c r="A219" s="28" t="str">
        <f t="shared" si="53"/>
        <v>b</v>
      </c>
      <c r="C219" s="48"/>
      <c r="D219" s="6"/>
      <c r="E219" s="5"/>
      <c r="F219" s="102"/>
      <c r="G219" s="102"/>
      <c r="H219" s="102">
        <f t="shared" si="25"/>
        <v>0</v>
      </c>
      <c r="I219" s="91"/>
      <c r="J219" s="91"/>
      <c r="K219" s="23"/>
      <c r="L219" s="23"/>
    </row>
    <row r="220" spans="1:12" ht="27" hidden="1" customHeight="1" x14ac:dyDescent="0.25">
      <c r="A220" s="28" t="str">
        <f t="shared" si="53"/>
        <v>b</v>
      </c>
      <c r="C220" s="48"/>
      <c r="D220" s="6"/>
      <c r="E220" s="5"/>
      <c r="F220" s="102"/>
      <c r="G220" s="102"/>
      <c r="H220" s="102">
        <f t="shared" si="25"/>
        <v>0</v>
      </c>
      <c r="I220" s="91"/>
      <c r="J220" s="91"/>
      <c r="K220" s="23"/>
      <c r="L220" s="23"/>
    </row>
    <row r="221" spans="1:12" ht="27" hidden="1" customHeight="1" x14ac:dyDescent="0.25">
      <c r="A221" s="28" t="str">
        <f t="shared" si="53"/>
        <v>b</v>
      </c>
      <c r="C221" s="48"/>
      <c r="D221" s="6"/>
      <c r="E221" s="5"/>
      <c r="F221" s="102"/>
      <c r="G221" s="102"/>
      <c r="H221" s="102">
        <f t="shared" si="25"/>
        <v>0</v>
      </c>
      <c r="I221" s="91"/>
      <c r="J221" s="91"/>
      <c r="K221" s="23"/>
      <c r="L221" s="23"/>
    </row>
    <row r="222" spans="1:12" ht="27" hidden="1" customHeight="1" x14ac:dyDescent="0.25">
      <c r="A222" s="28" t="str">
        <f t="shared" si="53"/>
        <v>b</v>
      </c>
      <c r="C222" s="48"/>
      <c r="D222" s="6"/>
      <c r="E222" s="5"/>
      <c r="F222" s="102"/>
      <c r="G222" s="102"/>
      <c r="H222" s="102">
        <f t="shared" si="25"/>
        <v>0</v>
      </c>
      <c r="I222" s="91"/>
      <c r="J222" s="91"/>
      <c r="K222" s="23"/>
      <c r="L222" s="23"/>
    </row>
    <row r="223" spans="1:12" ht="27" hidden="1" customHeight="1" x14ac:dyDescent="0.25">
      <c r="A223" s="28" t="str">
        <f t="shared" si="53"/>
        <v>b</v>
      </c>
      <c r="C223" s="48"/>
      <c r="D223" s="6"/>
      <c r="E223" s="5"/>
      <c r="F223" s="102"/>
      <c r="G223" s="102"/>
      <c r="H223" s="102">
        <f t="shared" si="25"/>
        <v>0</v>
      </c>
      <c r="I223" s="91"/>
      <c r="J223" s="91"/>
      <c r="K223" s="23"/>
      <c r="L223" s="23"/>
    </row>
    <row r="224" spans="1:12" ht="27" hidden="1" customHeight="1" x14ac:dyDescent="0.25">
      <c r="A224" s="28" t="str">
        <f t="shared" si="53"/>
        <v>b</v>
      </c>
      <c r="C224" s="48"/>
      <c r="D224" s="6"/>
      <c r="E224" s="5"/>
      <c r="F224" s="102"/>
      <c r="G224" s="102"/>
      <c r="H224" s="102">
        <f t="shared" si="25"/>
        <v>0</v>
      </c>
      <c r="I224" s="91"/>
      <c r="J224" s="91"/>
      <c r="K224" s="23"/>
      <c r="L224" s="23"/>
    </row>
    <row r="225" spans="1:12" ht="27" hidden="1" customHeight="1" x14ac:dyDescent="0.25">
      <c r="A225" s="28" t="str">
        <f t="shared" si="53"/>
        <v>b</v>
      </c>
      <c r="C225" s="48"/>
      <c r="D225" s="6"/>
      <c r="E225" s="5"/>
      <c r="F225" s="102"/>
      <c r="G225" s="102"/>
      <c r="H225" s="102">
        <f t="shared" si="25"/>
        <v>0</v>
      </c>
      <c r="I225" s="91"/>
      <c r="J225" s="91"/>
      <c r="K225" s="23"/>
      <c r="L225" s="23"/>
    </row>
    <row r="226" spans="1:12" ht="27" hidden="1" customHeight="1" x14ac:dyDescent="0.25">
      <c r="A226" s="28" t="str">
        <f t="shared" si="53"/>
        <v>b</v>
      </c>
      <c r="C226" s="48"/>
      <c r="D226" s="6"/>
      <c r="E226" s="5"/>
      <c r="F226" s="102"/>
      <c r="G226" s="102"/>
      <c r="H226" s="102">
        <f t="shared" si="25"/>
        <v>0</v>
      </c>
      <c r="I226" s="91"/>
      <c r="J226" s="91"/>
      <c r="K226" s="23"/>
      <c r="L226" s="23"/>
    </row>
    <row r="227" spans="1:12" ht="27" hidden="1" customHeight="1" x14ac:dyDescent="0.25">
      <c r="A227" s="28" t="str">
        <f t="shared" si="53"/>
        <v>b</v>
      </c>
      <c r="C227" s="48"/>
      <c r="D227" s="6"/>
      <c r="E227" s="5"/>
      <c r="F227" s="102"/>
      <c r="G227" s="102"/>
      <c r="H227" s="102">
        <f t="shared" si="25"/>
        <v>0</v>
      </c>
      <c r="I227" s="91"/>
      <c r="J227" s="91"/>
      <c r="K227" s="23"/>
      <c r="L227" s="23"/>
    </row>
    <row r="228" spans="1:12" ht="26.25" customHeight="1" x14ac:dyDescent="0.25">
      <c r="A228" s="28" t="str">
        <f t="shared" si="53"/>
        <v>a</v>
      </c>
      <c r="B228">
        <v>1</v>
      </c>
      <c r="C228" s="49" t="s">
        <v>106</v>
      </c>
      <c r="D228" s="20" t="s">
        <v>19</v>
      </c>
      <c r="E228" s="21"/>
      <c r="F228" s="103">
        <f>F229+F234+F321</f>
        <v>2931403</v>
      </c>
      <c r="G228" s="103">
        <f t="shared" ref="G228:H228" si="54">G229+G234+G321</f>
        <v>1465822</v>
      </c>
      <c r="H228" s="103">
        <f t="shared" si="54"/>
        <v>335286.70000000007</v>
      </c>
      <c r="I228" s="22"/>
      <c r="J228" s="77"/>
      <c r="K228" s="22">
        <f>K234+K321</f>
        <v>0</v>
      </c>
      <c r="L228" s="22">
        <f>L234+L321</f>
        <v>0</v>
      </c>
    </row>
    <row r="229" spans="1:12" ht="48" hidden="1" customHeight="1" x14ac:dyDescent="0.25">
      <c r="A229" s="28" t="str">
        <f t="shared" si="53"/>
        <v>b</v>
      </c>
      <c r="B229">
        <v>1</v>
      </c>
      <c r="C229" s="43" t="s">
        <v>107</v>
      </c>
      <c r="D229" s="4" t="s">
        <v>108</v>
      </c>
      <c r="E229" s="10"/>
      <c r="F229" s="104">
        <f>SUM(F230:F233)</f>
        <v>0</v>
      </c>
      <c r="G229" s="104">
        <f t="shared" ref="G229:H229" si="55">SUM(G230:G233)</f>
        <v>0</v>
      </c>
      <c r="H229" s="104">
        <f t="shared" si="55"/>
        <v>0</v>
      </c>
      <c r="I229" s="15"/>
      <c r="J229" s="71"/>
      <c r="K229" s="16">
        <f t="shared" ref="K229:L229" si="56">SUM(K230:K233)</f>
        <v>0</v>
      </c>
      <c r="L229" s="16">
        <f t="shared" si="56"/>
        <v>0</v>
      </c>
    </row>
    <row r="230" spans="1:12" ht="27" hidden="1" customHeight="1" x14ac:dyDescent="0.25">
      <c r="A230" s="28" t="str">
        <f t="shared" si="53"/>
        <v>b</v>
      </c>
      <c r="C230" s="46"/>
      <c r="D230" s="61"/>
      <c r="E230" s="5"/>
      <c r="F230" s="102"/>
      <c r="G230" s="102"/>
      <c r="H230" s="102">
        <f t="shared" ref="H230:H233" si="57">F230-G230</f>
        <v>0</v>
      </c>
      <c r="I230" s="17"/>
      <c r="J230" s="78"/>
      <c r="K230" s="23"/>
      <c r="L230" s="23"/>
    </row>
    <row r="231" spans="1:12" ht="27" hidden="1" customHeight="1" x14ac:dyDescent="0.25">
      <c r="A231" s="28" t="str">
        <f t="shared" si="53"/>
        <v>b</v>
      </c>
      <c r="C231" s="46"/>
      <c r="D231" s="61"/>
      <c r="E231" s="5"/>
      <c r="F231" s="102"/>
      <c r="G231" s="102"/>
      <c r="H231" s="102">
        <f t="shared" si="57"/>
        <v>0</v>
      </c>
      <c r="I231" s="17"/>
      <c r="J231" s="78"/>
      <c r="K231" s="23"/>
      <c r="L231" s="23"/>
    </row>
    <row r="232" spans="1:12" ht="27" hidden="1" customHeight="1" x14ac:dyDescent="0.25">
      <c r="A232" s="28" t="str">
        <f t="shared" si="53"/>
        <v>b</v>
      </c>
      <c r="C232" s="46"/>
      <c r="D232" s="61"/>
      <c r="E232" s="5"/>
      <c r="F232" s="102"/>
      <c r="G232" s="102"/>
      <c r="H232" s="102">
        <f t="shared" si="57"/>
        <v>0</v>
      </c>
      <c r="I232" s="17"/>
      <c r="J232" s="78"/>
      <c r="K232" s="23"/>
      <c r="L232" s="23"/>
    </row>
    <row r="233" spans="1:12" ht="27" hidden="1" customHeight="1" x14ac:dyDescent="0.25">
      <c r="A233" s="28" t="str">
        <f t="shared" si="53"/>
        <v>b</v>
      </c>
      <c r="C233" s="46"/>
      <c r="D233" s="61"/>
      <c r="E233" s="5"/>
      <c r="F233" s="102"/>
      <c r="G233" s="102"/>
      <c r="H233" s="102">
        <f t="shared" si="57"/>
        <v>0</v>
      </c>
      <c r="I233" s="17"/>
      <c r="J233" s="78"/>
      <c r="K233" s="23"/>
      <c r="L233" s="23"/>
    </row>
    <row r="234" spans="1:12" ht="27" customHeight="1" x14ac:dyDescent="0.25">
      <c r="A234" s="28" t="str">
        <f t="shared" si="53"/>
        <v>a</v>
      </c>
      <c r="B234">
        <v>1</v>
      </c>
      <c r="C234" s="43" t="s">
        <v>109</v>
      </c>
      <c r="D234" s="4" t="s">
        <v>20</v>
      </c>
      <c r="E234" s="10"/>
      <c r="F234" s="104">
        <f>F235+F240+F245+F252+F254+F256+F266+F281+F288+F293+F305+F319</f>
        <v>122691</v>
      </c>
      <c r="G234" s="104">
        <f t="shared" ref="G234:H234" si="58">G235+G240+G245+G252+G254+G256+G266+G281+G288+G293+G305+G319</f>
        <v>119872</v>
      </c>
      <c r="H234" s="104">
        <f t="shared" si="58"/>
        <v>2819</v>
      </c>
      <c r="I234" s="15"/>
      <c r="J234" s="71"/>
      <c r="K234" s="15">
        <f>K235+K240+K245+K252+K276+K281+K288+K293+K305+K263</f>
        <v>0</v>
      </c>
      <c r="L234" s="15">
        <f>L235+L240+L245+L252+L276+L281+L288+L293+L305+L263</f>
        <v>0</v>
      </c>
    </row>
    <row r="235" spans="1:12" ht="48" hidden="1" customHeight="1" x14ac:dyDescent="0.25">
      <c r="A235" s="28" t="str">
        <f t="shared" si="53"/>
        <v>b</v>
      </c>
      <c r="B235">
        <v>1</v>
      </c>
      <c r="C235" s="44" t="s">
        <v>110</v>
      </c>
      <c r="D235" s="3" t="s">
        <v>7</v>
      </c>
      <c r="E235" s="3"/>
      <c r="F235" s="105">
        <f>SUM(F236:F239)</f>
        <v>0</v>
      </c>
      <c r="G235" s="105">
        <f t="shared" ref="G235:H235" si="59">SUM(G236:G239)</f>
        <v>0</v>
      </c>
      <c r="H235" s="105">
        <f t="shared" si="59"/>
        <v>0</v>
      </c>
      <c r="I235" s="16"/>
      <c r="J235" s="72"/>
      <c r="K235" s="16">
        <f t="shared" ref="K235:L235" si="60">SUM(K236:K239)</f>
        <v>0</v>
      </c>
      <c r="L235" s="16">
        <f t="shared" si="60"/>
        <v>0</v>
      </c>
    </row>
    <row r="236" spans="1:12" ht="53.25" hidden="1" customHeight="1" x14ac:dyDescent="0.25">
      <c r="A236" s="28" t="str">
        <f t="shared" si="53"/>
        <v>b</v>
      </c>
      <c r="C236" s="46"/>
      <c r="D236" s="61"/>
      <c r="E236" s="5"/>
      <c r="F236" s="102"/>
      <c r="G236" s="102"/>
      <c r="H236" s="102">
        <f t="shared" ref="H236:H280" si="61">F236-G236</f>
        <v>0</v>
      </c>
      <c r="I236" s="91" t="s">
        <v>178</v>
      </c>
      <c r="J236" s="91" t="s">
        <v>179</v>
      </c>
      <c r="K236" s="23"/>
      <c r="L236" s="23"/>
    </row>
    <row r="237" spans="1:12" ht="42" hidden="1" customHeight="1" x14ac:dyDescent="0.25">
      <c r="A237" s="28" t="str">
        <f t="shared" si="53"/>
        <v>b</v>
      </c>
      <c r="C237" s="46"/>
      <c r="D237" s="61"/>
      <c r="E237" s="5"/>
      <c r="F237" s="102"/>
      <c r="G237" s="102"/>
      <c r="H237" s="102">
        <f t="shared" si="61"/>
        <v>0</v>
      </c>
      <c r="I237" s="91" t="s">
        <v>178</v>
      </c>
      <c r="J237" s="91" t="s">
        <v>179</v>
      </c>
      <c r="K237" s="23"/>
      <c r="L237" s="23"/>
    </row>
    <row r="238" spans="1:12" ht="27" hidden="1" customHeight="1" x14ac:dyDescent="0.25">
      <c r="A238" s="28" t="str">
        <f t="shared" si="53"/>
        <v>b</v>
      </c>
      <c r="C238" s="46"/>
      <c r="D238" s="61"/>
      <c r="E238" s="5"/>
      <c r="F238" s="102"/>
      <c r="G238" s="102"/>
      <c r="H238" s="102">
        <f t="shared" si="61"/>
        <v>0</v>
      </c>
      <c r="I238" s="17"/>
      <c r="J238" s="78"/>
      <c r="K238" s="23"/>
      <c r="L238" s="23"/>
    </row>
    <row r="239" spans="1:12" ht="27" hidden="1" customHeight="1" x14ac:dyDescent="0.25">
      <c r="A239" s="28" t="str">
        <f t="shared" si="53"/>
        <v>b</v>
      </c>
      <c r="C239" s="46"/>
      <c r="D239" s="61"/>
      <c r="E239" s="5"/>
      <c r="F239" s="102"/>
      <c r="G239" s="102"/>
      <c r="H239" s="102">
        <f t="shared" si="61"/>
        <v>0</v>
      </c>
      <c r="I239" s="17"/>
      <c r="J239" s="78"/>
      <c r="K239" s="23"/>
      <c r="L239" s="23"/>
    </row>
    <row r="240" spans="1:12" ht="37.5" hidden="1" customHeight="1" x14ac:dyDescent="0.25">
      <c r="A240" s="28" t="str">
        <f t="shared" si="53"/>
        <v>b</v>
      </c>
      <c r="B240">
        <v>1</v>
      </c>
      <c r="C240" s="44" t="s">
        <v>111</v>
      </c>
      <c r="D240" s="3" t="s">
        <v>21</v>
      </c>
      <c r="E240" s="12"/>
      <c r="F240" s="106">
        <f t="shared" ref="F240:H240" si="62">SUM(F241:F244)</f>
        <v>0</v>
      </c>
      <c r="G240" s="106">
        <f t="shared" si="62"/>
        <v>0</v>
      </c>
      <c r="H240" s="106">
        <f t="shared" si="62"/>
        <v>0</v>
      </c>
      <c r="I240" s="18"/>
      <c r="J240" s="79"/>
      <c r="K240" s="18">
        <f t="shared" ref="K240:L240" si="63">SUM(K241:K244)</f>
        <v>0</v>
      </c>
      <c r="L240" s="18">
        <f t="shared" si="63"/>
        <v>0</v>
      </c>
    </row>
    <row r="241" spans="1:12" ht="40.5" hidden="1" customHeight="1" x14ac:dyDescent="0.25">
      <c r="A241" s="28" t="str">
        <f t="shared" si="53"/>
        <v>b</v>
      </c>
      <c r="C241" s="45"/>
      <c r="D241" s="62"/>
      <c r="E241" s="1"/>
      <c r="F241" s="102"/>
      <c r="G241" s="102"/>
      <c r="H241" s="102">
        <f t="shared" si="61"/>
        <v>0</v>
      </c>
      <c r="I241" s="91" t="s">
        <v>178</v>
      </c>
      <c r="J241" s="91" t="s">
        <v>179</v>
      </c>
      <c r="K241" s="23"/>
      <c r="L241" s="23"/>
    </row>
    <row r="242" spans="1:12" ht="27" hidden="1" customHeight="1" x14ac:dyDescent="0.25">
      <c r="A242" s="28" t="str">
        <f t="shared" si="53"/>
        <v>b</v>
      </c>
      <c r="C242" s="45"/>
      <c r="D242" s="2"/>
      <c r="E242" s="1"/>
      <c r="F242" s="102"/>
      <c r="G242" s="102"/>
      <c r="H242" s="102">
        <f t="shared" si="61"/>
        <v>0</v>
      </c>
      <c r="I242" s="23"/>
      <c r="J242" s="73"/>
      <c r="K242" s="23"/>
      <c r="L242" s="23"/>
    </row>
    <row r="243" spans="1:12" ht="27" hidden="1" customHeight="1" x14ac:dyDescent="0.25">
      <c r="A243" s="28" t="str">
        <f t="shared" si="53"/>
        <v>b</v>
      </c>
      <c r="C243" s="45"/>
      <c r="D243" s="2"/>
      <c r="E243" s="1"/>
      <c r="F243" s="102"/>
      <c r="G243" s="102"/>
      <c r="H243" s="102">
        <f t="shared" si="61"/>
        <v>0</v>
      </c>
      <c r="I243" s="23"/>
      <c r="J243" s="73"/>
      <c r="K243" s="23"/>
      <c r="L243" s="23"/>
    </row>
    <row r="244" spans="1:12" ht="27" hidden="1" customHeight="1" x14ac:dyDescent="0.25">
      <c r="A244" s="28" t="str">
        <f t="shared" si="53"/>
        <v>b</v>
      </c>
      <c r="C244" s="45"/>
      <c r="D244" s="2"/>
      <c r="E244" s="1"/>
      <c r="F244" s="102"/>
      <c r="G244" s="102"/>
      <c r="H244" s="102">
        <f t="shared" si="61"/>
        <v>0</v>
      </c>
      <c r="I244" s="23"/>
      <c r="J244" s="73"/>
      <c r="K244" s="23"/>
      <c r="L244" s="23"/>
    </row>
    <row r="245" spans="1:12" ht="27.75" hidden="1" customHeight="1" x14ac:dyDescent="0.25">
      <c r="A245" s="28" t="str">
        <f t="shared" si="53"/>
        <v>b</v>
      </c>
      <c r="B245">
        <v>1</v>
      </c>
      <c r="C245" s="44" t="s">
        <v>112</v>
      </c>
      <c r="D245" s="3" t="s">
        <v>8</v>
      </c>
      <c r="E245" s="3"/>
      <c r="F245" s="105">
        <f t="shared" ref="F245:H245" si="64">SUM(F246:F251)</f>
        <v>0</v>
      </c>
      <c r="G245" s="105">
        <f t="shared" si="64"/>
        <v>0</v>
      </c>
      <c r="H245" s="105">
        <f t="shared" si="64"/>
        <v>0</v>
      </c>
      <c r="I245" s="16"/>
      <c r="J245" s="72"/>
      <c r="K245" s="16">
        <f t="shared" ref="K245:L245" si="65">SUM(K246:K251)</f>
        <v>0</v>
      </c>
      <c r="L245" s="16">
        <f t="shared" si="65"/>
        <v>0</v>
      </c>
    </row>
    <row r="246" spans="1:12" ht="27.75" hidden="1" customHeight="1" x14ac:dyDescent="0.25">
      <c r="A246" s="28" t="str">
        <f t="shared" si="53"/>
        <v>b</v>
      </c>
      <c r="C246" s="46"/>
      <c r="D246" s="61"/>
      <c r="E246" s="5"/>
      <c r="F246" s="102"/>
      <c r="G246" s="102"/>
      <c r="H246" s="102">
        <f t="shared" si="61"/>
        <v>0</v>
      </c>
      <c r="I246" s="91"/>
      <c r="J246" s="91"/>
      <c r="K246" s="23"/>
      <c r="L246" s="23"/>
    </row>
    <row r="247" spans="1:12" ht="27.75" hidden="1" customHeight="1" x14ac:dyDescent="0.25">
      <c r="A247" s="28" t="str">
        <f t="shared" si="53"/>
        <v>b</v>
      </c>
      <c r="C247" s="46"/>
      <c r="D247" s="2"/>
      <c r="E247" s="1"/>
      <c r="F247" s="102"/>
      <c r="G247" s="102"/>
      <c r="H247" s="102">
        <f t="shared" si="61"/>
        <v>0</v>
      </c>
      <c r="I247" s="23"/>
      <c r="J247" s="73"/>
      <c r="K247" s="23"/>
      <c r="L247" s="23"/>
    </row>
    <row r="248" spans="1:12" ht="27.75" hidden="1" customHeight="1" x14ac:dyDescent="0.25">
      <c r="A248" s="28" t="str">
        <f t="shared" si="53"/>
        <v>b</v>
      </c>
      <c r="C248" s="46"/>
      <c r="D248" s="2"/>
      <c r="E248" s="1"/>
      <c r="F248" s="102"/>
      <c r="G248" s="102"/>
      <c r="H248" s="102">
        <f t="shared" si="61"/>
        <v>0</v>
      </c>
      <c r="I248" s="23"/>
      <c r="J248" s="73"/>
      <c r="K248" s="23"/>
      <c r="L248" s="23"/>
    </row>
    <row r="249" spans="1:12" ht="27.75" hidden="1" customHeight="1" x14ac:dyDescent="0.25">
      <c r="A249" s="28" t="str">
        <f t="shared" si="53"/>
        <v>b</v>
      </c>
      <c r="C249" s="46"/>
      <c r="D249" s="2"/>
      <c r="E249" s="1"/>
      <c r="F249" s="102"/>
      <c r="G249" s="102"/>
      <c r="H249" s="102">
        <f t="shared" si="61"/>
        <v>0</v>
      </c>
      <c r="I249" s="23"/>
      <c r="J249" s="73"/>
      <c r="K249" s="23"/>
      <c r="L249" s="23"/>
    </row>
    <row r="250" spans="1:12" ht="27.75" hidden="1" customHeight="1" x14ac:dyDescent="0.25">
      <c r="A250" s="28" t="str">
        <f t="shared" si="53"/>
        <v>b</v>
      </c>
      <c r="C250" s="46"/>
      <c r="D250" s="2"/>
      <c r="E250" s="1"/>
      <c r="F250" s="102"/>
      <c r="G250" s="102"/>
      <c r="H250" s="102">
        <f t="shared" si="61"/>
        <v>0</v>
      </c>
      <c r="I250" s="23"/>
      <c r="J250" s="73"/>
      <c r="K250" s="23"/>
      <c r="L250" s="23"/>
    </row>
    <row r="251" spans="1:12" ht="27.75" hidden="1" customHeight="1" x14ac:dyDescent="0.25">
      <c r="A251" s="28" t="str">
        <f t="shared" si="53"/>
        <v>b</v>
      </c>
      <c r="C251" s="46"/>
      <c r="D251" s="2"/>
      <c r="E251" s="1"/>
      <c r="F251" s="102"/>
      <c r="G251" s="102"/>
      <c r="H251" s="102">
        <f t="shared" si="61"/>
        <v>0</v>
      </c>
      <c r="I251" s="23"/>
      <c r="J251" s="73"/>
      <c r="K251" s="23"/>
      <c r="L251" s="23"/>
    </row>
    <row r="252" spans="1:12" ht="27.75" hidden="1" customHeight="1" x14ac:dyDescent="0.25">
      <c r="A252" s="28" t="str">
        <f t="shared" si="53"/>
        <v>b</v>
      </c>
      <c r="B252">
        <v>1</v>
      </c>
      <c r="C252" s="44" t="s">
        <v>113</v>
      </c>
      <c r="D252" s="3" t="s">
        <v>22</v>
      </c>
      <c r="E252" s="11"/>
      <c r="F252" s="105">
        <f t="shared" ref="F252:H254" si="66">F253</f>
        <v>0</v>
      </c>
      <c r="G252" s="105">
        <f t="shared" si="66"/>
        <v>0</v>
      </c>
      <c r="H252" s="105">
        <f t="shared" si="66"/>
        <v>0</v>
      </c>
      <c r="I252" s="16"/>
      <c r="J252" s="72"/>
      <c r="K252" s="23"/>
      <c r="L252" s="23"/>
    </row>
    <row r="253" spans="1:12" ht="27.75" hidden="1" customHeight="1" x14ac:dyDescent="0.25">
      <c r="A253" s="28" t="str">
        <f t="shared" si="53"/>
        <v>b</v>
      </c>
      <c r="C253" s="45"/>
      <c r="D253" s="2"/>
      <c r="E253" s="1"/>
      <c r="F253" s="102"/>
      <c r="G253" s="102"/>
      <c r="H253" s="102">
        <f t="shared" si="61"/>
        <v>0</v>
      </c>
      <c r="I253" s="23"/>
      <c r="J253" s="73"/>
      <c r="K253" s="23"/>
      <c r="L253" s="23"/>
    </row>
    <row r="254" spans="1:12" ht="78" hidden="1" customHeight="1" x14ac:dyDescent="0.25">
      <c r="A254" s="28" t="str">
        <f t="shared" si="53"/>
        <v>b</v>
      </c>
      <c r="B254">
        <v>1</v>
      </c>
      <c r="C254" s="44" t="s">
        <v>114</v>
      </c>
      <c r="D254" s="3" t="s">
        <v>115</v>
      </c>
      <c r="E254" s="11"/>
      <c r="F254" s="105">
        <f t="shared" si="66"/>
        <v>0</v>
      </c>
      <c r="G254" s="105">
        <f t="shared" si="66"/>
        <v>0</v>
      </c>
      <c r="H254" s="105">
        <f t="shared" si="66"/>
        <v>0</v>
      </c>
      <c r="I254" s="16"/>
      <c r="J254" s="72"/>
      <c r="K254" s="23"/>
      <c r="L254" s="23"/>
    </row>
    <row r="255" spans="1:12" ht="27.75" hidden="1" customHeight="1" x14ac:dyDescent="0.25">
      <c r="A255" s="28" t="str">
        <f t="shared" si="53"/>
        <v>b</v>
      </c>
      <c r="C255" s="45"/>
      <c r="D255" s="2"/>
      <c r="E255" s="1"/>
      <c r="F255" s="102"/>
      <c r="G255" s="102"/>
      <c r="H255" s="102">
        <f t="shared" ref="H255" si="67">F255-G255</f>
        <v>0</v>
      </c>
      <c r="I255" s="23"/>
      <c r="J255" s="73"/>
      <c r="K255" s="23"/>
      <c r="L255" s="23"/>
    </row>
    <row r="256" spans="1:12" ht="27.75" customHeight="1" x14ac:dyDescent="0.25">
      <c r="A256" s="28" t="str">
        <f t="shared" si="53"/>
        <v>a</v>
      </c>
      <c r="B256">
        <v>1</v>
      </c>
      <c r="C256" s="43" t="s">
        <v>116</v>
      </c>
      <c r="D256" s="4" t="s">
        <v>117</v>
      </c>
      <c r="E256" s="10"/>
      <c r="F256" s="104">
        <f>F257+F260+F263</f>
        <v>107586</v>
      </c>
      <c r="G256" s="104">
        <f t="shared" ref="G256:H256" si="68">G257+G260+G263</f>
        <v>105562</v>
      </c>
      <c r="H256" s="104">
        <f t="shared" si="68"/>
        <v>2024</v>
      </c>
      <c r="I256" s="15"/>
      <c r="J256" s="71"/>
      <c r="K256" s="23"/>
      <c r="L256" s="23"/>
    </row>
    <row r="257" spans="1:12" ht="49.5" hidden="1" customHeight="1" x14ac:dyDescent="0.25">
      <c r="A257" s="28" t="str">
        <f t="shared" si="53"/>
        <v>b</v>
      </c>
      <c r="B257">
        <v>1</v>
      </c>
      <c r="C257" s="44" t="s">
        <v>118</v>
      </c>
      <c r="D257" s="3" t="s">
        <v>117</v>
      </c>
      <c r="E257" s="11"/>
      <c r="F257" s="105">
        <f t="shared" ref="F257:H257" si="69">SUM(F258:F259)</f>
        <v>0</v>
      </c>
      <c r="G257" s="105">
        <f t="shared" si="69"/>
        <v>0</v>
      </c>
      <c r="H257" s="105">
        <f t="shared" si="69"/>
        <v>0</v>
      </c>
      <c r="I257" s="16"/>
      <c r="J257" s="72"/>
      <c r="K257" s="23"/>
      <c r="L257" s="23"/>
    </row>
    <row r="258" spans="1:12" ht="27" hidden="1" customHeight="1" x14ac:dyDescent="0.25">
      <c r="A258" s="28" t="str">
        <f t="shared" si="53"/>
        <v>b</v>
      </c>
      <c r="C258" s="45"/>
      <c r="D258" s="2"/>
      <c r="E258" s="1"/>
      <c r="F258" s="102"/>
      <c r="G258" s="102"/>
      <c r="H258" s="102">
        <f t="shared" ref="H258:H259" si="70">F258-G258</f>
        <v>0</v>
      </c>
      <c r="I258" s="91"/>
      <c r="J258" s="91"/>
      <c r="K258" s="23"/>
      <c r="L258" s="23"/>
    </row>
    <row r="259" spans="1:12" ht="27" hidden="1" customHeight="1" x14ac:dyDescent="0.25">
      <c r="A259" s="28" t="str">
        <f t="shared" ref="A259:A331" si="71">IF(OR(F259&lt;&gt;0,G259&lt;&gt;0,H259&lt;&gt;0),"a","b")</f>
        <v>b</v>
      </c>
      <c r="C259" s="45"/>
      <c r="D259" s="2"/>
      <c r="E259" s="1"/>
      <c r="F259" s="102"/>
      <c r="G259" s="102"/>
      <c r="H259" s="102">
        <f t="shared" si="70"/>
        <v>0</v>
      </c>
      <c r="I259" s="23"/>
      <c r="J259" s="73"/>
      <c r="K259" s="23"/>
      <c r="L259" s="23"/>
    </row>
    <row r="260" spans="1:12" ht="72" customHeight="1" x14ac:dyDescent="0.25">
      <c r="A260" s="28" t="str">
        <f t="shared" si="71"/>
        <v>a</v>
      </c>
      <c r="B260">
        <v>1</v>
      </c>
      <c r="C260" s="44" t="s">
        <v>119</v>
      </c>
      <c r="D260" s="3" t="s">
        <v>29</v>
      </c>
      <c r="E260" s="11"/>
      <c r="F260" s="105">
        <f t="shared" ref="F260:H260" si="72">SUM(F261:F262)</f>
        <v>107586</v>
      </c>
      <c r="G260" s="105">
        <f t="shared" si="72"/>
        <v>105562</v>
      </c>
      <c r="H260" s="105">
        <f t="shared" si="72"/>
        <v>2024</v>
      </c>
      <c r="I260" s="16"/>
      <c r="J260" s="72"/>
      <c r="K260" s="23"/>
      <c r="L260" s="23"/>
    </row>
    <row r="261" spans="1:12" ht="42" customHeight="1" x14ac:dyDescent="0.25">
      <c r="A261" s="28" t="str">
        <f t="shared" si="71"/>
        <v>a</v>
      </c>
      <c r="C261" s="45"/>
      <c r="D261" s="2" t="s">
        <v>195</v>
      </c>
      <c r="E261" s="1" t="s">
        <v>175</v>
      </c>
      <c r="F261" s="102">
        <v>17774</v>
      </c>
      <c r="G261" s="102">
        <v>16370</v>
      </c>
      <c r="H261" s="102">
        <f t="shared" ref="H261:H262" si="73">F261-G261</f>
        <v>1404</v>
      </c>
      <c r="I261" s="91" t="s">
        <v>178</v>
      </c>
      <c r="J261" s="91" t="s">
        <v>179</v>
      </c>
      <c r="K261" s="23"/>
      <c r="L261" s="23"/>
    </row>
    <row r="262" spans="1:12" ht="48" customHeight="1" x14ac:dyDescent="0.25">
      <c r="A262" s="28" t="str">
        <f t="shared" si="71"/>
        <v>a</v>
      </c>
      <c r="C262" s="45"/>
      <c r="D262" s="2" t="s">
        <v>177</v>
      </c>
      <c r="E262" s="1" t="s">
        <v>175</v>
      </c>
      <c r="F262" s="102">
        <v>89812</v>
      </c>
      <c r="G262" s="102">
        <v>89192</v>
      </c>
      <c r="H262" s="102">
        <f t="shared" si="73"/>
        <v>620</v>
      </c>
      <c r="I262" s="91" t="s">
        <v>178</v>
      </c>
      <c r="J262" s="91" t="s">
        <v>179</v>
      </c>
      <c r="K262" s="23"/>
      <c r="L262" s="23"/>
    </row>
    <row r="263" spans="1:12" ht="72" hidden="1" customHeight="1" x14ac:dyDescent="0.25">
      <c r="A263" s="28" t="str">
        <f t="shared" si="71"/>
        <v>b</v>
      </c>
      <c r="B263">
        <v>1</v>
      </c>
      <c r="C263" s="44" t="s">
        <v>120</v>
      </c>
      <c r="D263" s="3" t="s">
        <v>121</v>
      </c>
      <c r="E263" s="11"/>
      <c r="F263" s="105">
        <f t="shared" ref="F263:H263" si="74">SUM(F264:F265)</f>
        <v>0</v>
      </c>
      <c r="G263" s="105">
        <f t="shared" si="74"/>
        <v>0</v>
      </c>
      <c r="H263" s="105">
        <f t="shared" si="74"/>
        <v>0</v>
      </c>
      <c r="I263" s="16"/>
      <c r="J263" s="72"/>
      <c r="K263" s="23"/>
      <c r="L263" s="23"/>
    </row>
    <row r="264" spans="1:12" ht="27" hidden="1" customHeight="1" x14ac:dyDescent="0.25">
      <c r="A264" s="28" t="str">
        <f t="shared" si="71"/>
        <v>b</v>
      </c>
      <c r="C264" s="45"/>
      <c r="D264" s="2"/>
      <c r="E264" s="1"/>
      <c r="F264" s="102"/>
      <c r="G264" s="102"/>
      <c r="H264" s="102">
        <f t="shared" si="61"/>
        <v>0</v>
      </c>
      <c r="I264" s="91"/>
      <c r="J264" s="91"/>
      <c r="K264" s="23"/>
      <c r="L264" s="23"/>
    </row>
    <row r="265" spans="1:12" ht="27" hidden="1" customHeight="1" x14ac:dyDescent="0.25">
      <c r="A265" s="28" t="str">
        <f t="shared" si="71"/>
        <v>b</v>
      </c>
      <c r="C265" s="45"/>
      <c r="D265" s="2"/>
      <c r="E265" s="1"/>
      <c r="F265" s="102"/>
      <c r="G265" s="102"/>
      <c r="H265" s="102">
        <f t="shared" si="61"/>
        <v>0</v>
      </c>
      <c r="I265" s="23"/>
      <c r="J265" s="73"/>
      <c r="K265" s="23"/>
      <c r="L265" s="23"/>
    </row>
    <row r="266" spans="1:12" ht="27.75" customHeight="1" x14ac:dyDescent="0.25">
      <c r="A266" s="28" t="str">
        <f t="shared" si="71"/>
        <v>a</v>
      </c>
      <c r="B266">
        <v>1</v>
      </c>
      <c r="C266" s="43" t="s">
        <v>122</v>
      </c>
      <c r="D266" s="4" t="s">
        <v>123</v>
      </c>
      <c r="E266" s="10"/>
      <c r="F266" s="104">
        <f>F267+F270+F276</f>
        <v>15105</v>
      </c>
      <c r="G266" s="104">
        <f t="shared" ref="G266:H266" si="75">G267+G270+G276</f>
        <v>14310</v>
      </c>
      <c r="H266" s="104">
        <f t="shared" si="75"/>
        <v>795</v>
      </c>
      <c r="I266" s="15"/>
      <c r="J266" s="71"/>
      <c r="K266" s="23"/>
      <c r="L266" s="23"/>
    </row>
    <row r="267" spans="1:12" ht="49.5" hidden="1" customHeight="1" x14ac:dyDescent="0.25">
      <c r="A267" s="28" t="str">
        <f t="shared" si="71"/>
        <v>b</v>
      </c>
      <c r="B267">
        <v>1</v>
      </c>
      <c r="C267" s="44" t="s">
        <v>124</v>
      </c>
      <c r="D267" s="3" t="s">
        <v>125</v>
      </c>
      <c r="E267" s="11"/>
      <c r="F267" s="105">
        <f t="shared" ref="F267:H267" si="76">SUM(F268:F269)</f>
        <v>0</v>
      </c>
      <c r="G267" s="105">
        <f t="shared" si="76"/>
        <v>0</v>
      </c>
      <c r="H267" s="105">
        <f t="shared" si="76"/>
        <v>0</v>
      </c>
      <c r="I267" s="16"/>
      <c r="J267" s="72"/>
      <c r="K267" s="23"/>
      <c r="L267" s="23"/>
    </row>
    <row r="268" spans="1:12" ht="27" hidden="1" customHeight="1" x14ac:dyDescent="0.25">
      <c r="A268" s="28" t="str">
        <f t="shared" si="71"/>
        <v>b</v>
      </c>
      <c r="C268" s="45"/>
      <c r="D268" s="2"/>
      <c r="E268" s="1"/>
      <c r="F268" s="102"/>
      <c r="G268" s="102"/>
      <c r="H268" s="102">
        <f t="shared" ref="H268:H269" si="77">F268-G268</f>
        <v>0</v>
      </c>
      <c r="I268" s="91"/>
      <c r="J268" s="91"/>
      <c r="K268" s="23"/>
      <c r="L268" s="23"/>
    </row>
    <row r="269" spans="1:12" ht="27" hidden="1" customHeight="1" x14ac:dyDescent="0.25">
      <c r="A269" s="28" t="str">
        <f t="shared" si="71"/>
        <v>b</v>
      </c>
      <c r="C269" s="45"/>
      <c r="D269" s="2"/>
      <c r="E269" s="1"/>
      <c r="F269" s="102"/>
      <c r="G269" s="102"/>
      <c r="H269" s="102">
        <f t="shared" si="77"/>
        <v>0</v>
      </c>
      <c r="I269" s="23"/>
      <c r="J269" s="73"/>
      <c r="K269" s="23"/>
      <c r="L269" s="23"/>
    </row>
    <row r="270" spans="1:12" ht="72" customHeight="1" x14ac:dyDescent="0.25">
      <c r="A270" s="28" t="str">
        <f t="shared" si="71"/>
        <v>a</v>
      </c>
      <c r="B270">
        <v>1</v>
      </c>
      <c r="C270" s="44" t="s">
        <v>126</v>
      </c>
      <c r="D270" s="3" t="s">
        <v>127</v>
      </c>
      <c r="E270" s="11"/>
      <c r="F270" s="105">
        <f t="shared" ref="F270:H270" si="78">SUM(F271:F275)</f>
        <v>15105</v>
      </c>
      <c r="G270" s="105">
        <f t="shared" si="78"/>
        <v>14310</v>
      </c>
      <c r="H270" s="105">
        <f t="shared" si="78"/>
        <v>795</v>
      </c>
      <c r="I270" s="16"/>
      <c r="J270" s="16"/>
      <c r="K270" s="23"/>
      <c r="L270" s="23"/>
    </row>
    <row r="271" spans="1:12" ht="36.75" customHeight="1" x14ac:dyDescent="0.25">
      <c r="A271" s="28" t="str">
        <f t="shared" si="71"/>
        <v>a</v>
      </c>
      <c r="C271" s="45"/>
      <c r="D271" s="62" t="s">
        <v>177</v>
      </c>
      <c r="E271" s="1" t="s">
        <v>175</v>
      </c>
      <c r="F271" s="102">
        <v>15105</v>
      </c>
      <c r="G271" s="102">
        <v>14310</v>
      </c>
      <c r="H271" s="102">
        <f t="shared" ref="H271:H275" si="79">F271-G271</f>
        <v>795</v>
      </c>
      <c r="I271" s="91" t="s">
        <v>178</v>
      </c>
      <c r="J271" s="91" t="s">
        <v>179</v>
      </c>
      <c r="K271" s="23"/>
      <c r="L271" s="23"/>
    </row>
    <row r="272" spans="1:12" ht="36.75" hidden="1" customHeight="1" x14ac:dyDescent="0.25">
      <c r="A272" s="28" t="str">
        <f t="shared" si="71"/>
        <v>b</v>
      </c>
      <c r="C272" s="45"/>
      <c r="D272" s="62"/>
      <c r="E272" s="1"/>
      <c r="F272" s="102"/>
      <c r="G272" s="102"/>
      <c r="H272" s="102">
        <f t="shared" si="79"/>
        <v>0</v>
      </c>
      <c r="I272" s="91"/>
      <c r="J272" s="91"/>
      <c r="K272" s="23"/>
      <c r="L272" s="23"/>
    </row>
    <row r="273" spans="1:12" ht="36.75" hidden="1" customHeight="1" x14ac:dyDescent="0.25">
      <c r="A273" s="28" t="str">
        <f t="shared" si="71"/>
        <v>b</v>
      </c>
      <c r="C273" s="45"/>
      <c r="D273" s="62"/>
      <c r="E273" s="1"/>
      <c r="F273" s="102"/>
      <c r="G273" s="102"/>
      <c r="H273" s="102">
        <f t="shared" si="79"/>
        <v>0</v>
      </c>
      <c r="I273" s="91"/>
      <c r="J273" s="91"/>
      <c r="K273" s="23"/>
      <c r="L273" s="23"/>
    </row>
    <row r="274" spans="1:12" ht="36.75" hidden="1" customHeight="1" x14ac:dyDescent="0.25">
      <c r="A274" s="28" t="str">
        <f t="shared" si="71"/>
        <v>b</v>
      </c>
      <c r="C274" s="45"/>
      <c r="D274" s="62"/>
      <c r="E274" s="1"/>
      <c r="F274" s="102"/>
      <c r="G274" s="102"/>
      <c r="H274" s="102">
        <f t="shared" si="79"/>
        <v>0</v>
      </c>
      <c r="I274" s="91"/>
      <c r="J274" s="91"/>
      <c r="K274" s="23"/>
      <c r="L274" s="23"/>
    </row>
    <row r="275" spans="1:12" ht="36.75" hidden="1" customHeight="1" x14ac:dyDescent="0.25">
      <c r="A275" s="28" t="str">
        <f t="shared" si="71"/>
        <v>b</v>
      </c>
      <c r="C275" s="45"/>
      <c r="D275" s="62"/>
      <c r="E275" s="1"/>
      <c r="F275" s="102"/>
      <c r="G275" s="102"/>
      <c r="H275" s="102">
        <f t="shared" si="79"/>
        <v>0</v>
      </c>
      <c r="I275" s="91" t="s">
        <v>178</v>
      </c>
      <c r="J275" s="91" t="s">
        <v>179</v>
      </c>
      <c r="K275" s="23"/>
      <c r="L275" s="23"/>
    </row>
    <row r="276" spans="1:12" ht="138.75" hidden="1" customHeight="1" x14ac:dyDescent="0.25">
      <c r="A276" s="28" t="str">
        <f t="shared" si="71"/>
        <v>b</v>
      </c>
      <c r="B276">
        <v>1</v>
      </c>
      <c r="C276" s="50" t="s">
        <v>128</v>
      </c>
      <c r="D276" s="3" t="s">
        <v>129</v>
      </c>
      <c r="E276" s="11"/>
      <c r="F276" s="105">
        <f>SUM(F277:F280)</f>
        <v>0</v>
      </c>
      <c r="G276" s="105">
        <f t="shared" ref="G276:H276" si="80">SUM(G277:G280)</f>
        <v>0</v>
      </c>
      <c r="H276" s="105">
        <f t="shared" si="80"/>
        <v>0</v>
      </c>
      <c r="I276" s="16"/>
      <c r="J276" s="16"/>
      <c r="K276" s="23"/>
      <c r="L276" s="23"/>
    </row>
    <row r="277" spans="1:12" ht="27" hidden="1" customHeight="1" x14ac:dyDescent="0.25">
      <c r="A277" s="28" t="str">
        <f t="shared" si="71"/>
        <v>b</v>
      </c>
      <c r="C277" s="51"/>
      <c r="D277" s="2"/>
      <c r="E277" s="1"/>
      <c r="F277" s="102"/>
      <c r="G277" s="102"/>
      <c r="H277" s="102">
        <f t="shared" si="61"/>
        <v>0</v>
      </c>
      <c r="I277" s="91"/>
      <c r="J277" s="91"/>
      <c r="K277" s="23"/>
      <c r="L277" s="23"/>
    </row>
    <row r="278" spans="1:12" ht="27" hidden="1" customHeight="1" x14ac:dyDescent="0.25">
      <c r="A278" s="28" t="str">
        <f t="shared" si="71"/>
        <v>b</v>
      </c>
      <c r="C278" s="51"/>
      <c r="D278" s="2"/>
      <c r="E278" s="1"/>
      <c r="F278" s="102"/>
      <c r="G278" s="102"/>
      <c r="H278" s="102">
        <f t="shared" si="61"/>
        <v>0</v>
      </c>
      <c r="I278" s="91"/>
      <c r="J278" s="91"/>
      <c r="K278" s="23"/>
      <c r="L278" s="23"/>
    </row>
    <row r="279" spans="1:12" ht="27" hidden="1" customHeight="1" x14ac:dyDescent="0.25">
      <c r="A279" s="28" t="str">
        <f t="shared" si="71"/>
        <v>b</v>
      </c>
      <c r="C279" s="51"/>
      <c r="D279" s="2"/>
      <c r="E279" s="1"/>
      <c r="F279" s="102"/>
      <c r="G279" s="102"/>
      <c r="H279" s="102">
        <f t="shared" si="61"/>
        <v>0</v>
      </c>
      <c r="I279" s="91"/>
      <c r="J279" s="91"/>
      <c r="K279" s="23"/>
      <c r="L279" s="23"/>
    </row>
    <row r="280" spans="1:12" ht="27" hidden="1" customHeight="1" x14ac:dyDescent="0.25">
      <c r="A280" s="28" t="str">
        <f t="shared" si="71"/>
        <v>b</v>
      </c>
      <c r="C280" s="51"/>
      <c r="D280" s="62"/>
      <c r="E280" s="1"/>
      <c r="F280" s="102"/>
      <c r="G280" s="102"/>
      <c r="H280" s="102">
        <f t="shared" si="61"/>
        <v>0</v>
      </c>
      <c r="I280" s="91"/>
      <c r="J280" s="91"/>
      <c r="K280" s="23"/>
      <c r="L280" s="23"/>
    </row>
    <row r="281" spans="1:12" ht="27.75" hidden="1" customHeight="1" x14ac:dyDescent="0.25">
      <c r="A281" s="28" t="str">
        <f t="shared" si="71"/>
        <v>b</v>
      </c>
      <c r="B281">
        <v>1</v>
      </c>
      <c r="C281" s="43" t="s">
        <v>130</v>
      </c>
      <c r="D281" s="4" t="s">
        <v>26</v>
      </c>
      <c r="E281" s="10"/>
      <c r="F281" s="104">
        <f>F282+F284</f>
        <v>0</v>
      </c>
      <c r="G281" s="104">
        <f t="shared" ref="G281:H281" si="81">G282+G284</f>
        <v>0</v>
      </c>
      <c r="H281" s="104">
        <f t="shared" si="81"/>
        <v>0</v>
      </c>
      <c r="I281" s="15"/>
      <c r="J281" s="15"/>
      <c r="K281" s="16">
        <f t="shared" ref="K281:L281" si="82">K282+K284</f>
        <v>0</v>
      </c>
      <c r="L281" s="16">
        <f t="shared" si="82"/>
        <v>0</v>
      </c>
    </row>
    <row r="282" spans="1:12" ht="36" hidden="1" customHeight="1" x14ac:dyDescent="0.25">
      <c r="A282" s="28" t="str">
        <f t="shared" si="71"/>
        <v>b</v>
      </c>
      <c r="B282">
        <v>1</v>
      </c>
      <c r="C282" s="44" t="s">
        <v>131</v>
      </c>
      <c r="D282" s="3" t="s">
        <v>26</v>
      </c>
      <c r="E282" s="3"/>
      <c r="F282" s="105">
        <f t="shared" ref="F282:H282" si="83">F283</f>
        <v>0</v>
      </c>
      <c r="G282" s="105">
        <f t="shared" si="83"/>
        <v>0</v>
      </c>
      <c r="H282" s="105">
        <f t="shared" si="83"/>
        <v>0</v>
      </c>
      <c r="I282" s="16"/>
      <c r="J282" s="16"/>
      <c r="K282" s="23"/>
      <c r="L282" s="23"/>
    </row>
    <row r="283" spans="1:12" ht="49.5" hidden="1" customHeight="1" x14ac:dyDescent="0.25">
      <c r="A283" s="28" t="str">
        <f t="shared" si="71"/>
        <v>b</v>
      </c>
      <c r="C283" s="52"/>
      <c r="D283" s="62"/>
      <c r="E283" s="2"/>
      <c r="F283" s="102"/>
      <c r="G283" s="102"/>
      <c r="H283" s="102">
        <f t="shared" ref="H283" si="84">F283-G283</f>
        <v>0</v>
      </c>
      <c r="I283" s="91" t="s">
        <v>178</v>
      </c>
      <c r="J283" s="91" t="s">
        <v>179</v>
      </c>
      <c r="K283" s="23"/>
      <c r="L283" s="23"/>
    </row>
    <row r="284" spans="1:12" ht="90" hidden="1" customHeight="1" x14ac:dyDescent="0.25">
      <c r="A284" s="28" t="str">
        <f t="shared" si="71"/>
        <v>b</v>
      </c>
      <c r="B284">
        <v>1</v>
      </c>
      <c r="C284" s="44" t="s">
        <v>132</v>
      </c>
      <c r="D284" s="3" t="s">
        <v>9</v>
      </c>
      <c r="E284" s="3"/>
      <c r="F284" s="105">
        <f t="shared" ref="F284:L284" si="85">SUM(F285:F287)</f>
        <v>0</v>
      </c>
      <c r="G284" s="105">
        <f t="shared" si="85"/>
        <v>0</v>
      </c>
      <c r="H284" s="105">
        <f t="shared" si="85"/>
        <v>0</v>
      </c>
      <c r="I284" s="16"/>
      <c r="J284" s="16"/>
      <c r="K284" s="16">
        <f t="shared" si="85"/>
        <v>0</v>
      </c>
      <c r="L284" s="16">
        <f t="shared" si="85"/>
        <v>0</v>
      </c>
    </row>
    <row r="285" spans="1:12" ht="49.5" hidden="1" customHeight="1" x14ac:dyDescent="0.25">
      <c r="A285" s="28" t="str">
        <f t="shared" si="71"/>
        <v>b</v>
      </c>
      <c r="C285" s="46"/>
      <c r="D285" s="61"/>
      <c r="E285" s="5"/>
      <c r="F285" s="102"/>
      <c r="G285" s="102"/>
      <c r="H285" s="102">
        <f t="shared" ref="H285:H304" si="86">F285-G285</f>
        <v>0</v>
      </c>
      <c r="I285" s="91" t="s">
        <v>178</v>
      </c>
      <c r="J285" s="91" t="s">
        <v>179</v>
      </c>
      <c r="K285" s="23"/>
      <c r="L285" s="23"/>
    </row>
    <row r="286" spans="1:12" ht="27.75" hidden="1" customHeight="1" x14ac:dyDescent="0.25">
      <c r="A286" s="28" t="str">
        <f t="shared" si="71"/>
        <v>b</v>
      </c>
      <c r="C286" s="46"/>
      <c r="D286" s="62"/>
      <c r="E286" s="1"/>
      <c r="F286" s="102"/>
      <c r="G286" s="102"/>
      <c r="H286" s="102">
        <f t="shared" si="86"/>
        <v>0</v>
      </c>
      <c r="I286" s="91"/>
      <c r="J286" s="91"/>
      <c r="K286" s="23"/>
      <c r="L286" s="23"/>
    </row>
    <row r="287" spans="1:12" ht="27.75" hidden="1" customHeight="1" x14ac:dyDescent="0.25">
      <c r="A287" s="28" t="str">
        <f t="shared" si="71"/>
        <v>b</v>
      </c>
      <c r="C287" s="46"/>
      <c r="D287" s="2"/>
      <c r="E287" s="1"/>
      <c r="F287" s="102"/>
      <c r="G287" s="102"/>
      <c r="H287" s="102">
        <f t="shared" si="86"/>
        <v>0</v>
      </c>
      <c r="I287" s="91"/>
      <c r="J287" s="91"/>
      <c r="K287" s="23"/>
      <c r="L287" s="23"/>
    </row>
    <row r="288" spans="1:12" ht="36" hidden="1" customHeight="1" x14ac:dyDescent="0.25">
      <c r="A288" s="28" t="str">
        <f t="shared" si="71"/>
        <v>b</v>
      </c>
      <c r="B288">
        <v>1</v>
      </c>
      <c r="C288" s="44" t="s">
        <v>133</v>
      </c>
      <c r="D288" s="3" t="s">
        <v>10</v>
      </c>
      <c r="E288" s="3"/>
      <c r="F288" s="105">
        <f>SUM(F289:F292)</f>
        <v>0</v>
      </c>
      <c r="G288" s="105">
        <f t="shared" ref="G288:H288" si="87">SUM(G289:G292)</f>
        <v>0</v>
      </c>
      <c r="H288" s="105">
        <f t="shared" si="87"/>
        <v>0</v>
      </c>
      <c r="I288" s="16"/>
      <c r="J288" s="16"/>
      <c r="K288" s="23"/>
      <c r="L288" s="23"/>
    </row>
    <row r="289" spans="1:12" ht="27" hidden="1" customHeight="1" x14ac:dyDescent="0.25">
      <c r="A289" s="28" t="str">
        <f t="shared" si="71"/>
        <v>b</v>
      </c>
      <c r="C289" s="46"/>
      <c r="D289" s="61"/>
      <c r="E289" s="5"/>
      <c r="F289" s="102"/>
      <c r="G289" s="102"/>
      <c r="H289" s="102">
        <f t="shared" si="86"/>
        <v>0</v>
      </c>
      <c r="I289" s="61"/>
      <c r="J289" s="61"/>
      <c r="K289" s="23"/>
      <c r="L289" s="23"/>
    </row>
    <row r="290" spans="1:12" ht="27" hidden="1" customHeight="1" x14ac:dyDescent="0.25">
      <c r="A290" s="28" t="str">
        <f t="shared" si="71"/>
        <v>b</v>
      </c>
      <c r="C290" s="46"/>
      <c r="D290" s="61"/>
      <c r="E290" s="5"/>
      <c r="F290" s="102"/>
      <c r="G290" s="102"/>
      <c r="H290" s="102">
        <f t="shared" si="86"/>
        <v>0</v>
      </c>
      <c r="I290" s="61"/>
      <c r="J290" s="61"/>
      <c r="K290" s="23"/>
      <c r="L290" s="23"/>
    </row>
    <row r="291" spans="1:12" ht="27" hidden="1" customHeight="1" x14ac:dyDescent="0.25">
      <c r="A291" s="28" t="str">
        <f t="shared" si="71"/>
        <v>b</v>
      </c>
      <c r="C291" s="46"/>
      <c r="D291" s="61"/>
      <c r="E291" s="5"/>
      <c r="F291" s="102"/>
      <c r="G291" s="102"/>
      <c r="H291" s="102">
        <f t="shared" si="86"/>
        <v>0</v>
      </c>
      <c r="I291" s="61"/>
      <c r="J291" s="61"/>
      <c r="K291" s="23"/>
      <c r="L291" s="23"/>
    </row>
    <row r="292" spans="1:12" ht="27" hidden="1" customHeight="1" x14ac:dyDescent="0.25">
      <c r="A292" s="28" t="str">
        <f t="shared" si="71"/>
        <v>b</v>
      </c>
      <c r="C292" s="46"/>
      <c r="D292" s="61"/>
      <c r="E292" s="5"/>
      <c r="F292" s="102"/>
      <c r="G292" s="102"/>
      <c r="H292" s="102">
        <f t="shared" si="86"/>
        <v>0</v>
      </c>
      <c r="I292" s="61"/>
      <c r="J292" s="61"/>
      <c r="K292" s="23"/>
      <c r="L292" s="23"/>
    </row>
    <row r="293" spans="1:12" ht="27.75" hidden="1" customHeight="1" x14ac:dyDescent="0.25">
      <c r="A293" s="28" t="str">
        <f t="shared" si="71"/>
        <v>b</v>
      </c>
      <c r="B293">
        <v>1</v>
      </c>
      <c r="C293" s="44" t="s">
        <v>134</v>
      </c>
      <c r="D293" s="3" t="s">
        <v>51</v>
      </c>
      <c r="E293" s="12"/>
      <c r="F293" s="105">
        <f t="shared" ref="F293:H293" si="88">SUM(F294:F304)</f>
        <v>0</v>
      </c>
      <c r="G293" s="105">
        <f t="shared" si="88"/>
        <v>0</v>
      </c>
      <c r="H293" s="105">
        <f t="shared" si="88"/>
        <v>0</v>
      </c>
      <c r="I293" s="16"/>
      <c r="J293" s="16"/>
      <c r="K293" s="23"/>
      <c r="L293" s="23"/>
    </row>
    <row r="294" spans="1:12" ht="36" hidden="1" customHeight="1" x14ac:dyDescent="0.25">
      <c r="A294" s="28" t="str">
        <f t="shared" si="71"/>
        <v>b</v>
      </c>
      <c r="C294" s="45"/>
      <c r="D294" s="61"/>
      <c r="E294" s="6"/>
      <c r="F294" s="102"/>
      <c r="G294" s="102"/>
      <c r="H294" s="102">
        <f t="shared" si="86"/>
        <v>0</v>
      </c>
      <c r="I294" s="91" t="s">
        <v>178</v>
      </c>
      <c r="J294" s="91" t="s">
        <v>179</v>
      </c>
      <c r="K294" s="23"/>
      <c r="L294" s="23"/>
    </row>
    <row r="295" spans="1:12" ht="36" hidden="1" customHeight="1" x14ac:dyDescent="0.25">
      <c r="A295" s="28" t="str">
        <f t="shared" si="71"/>
        <v>b</v>
      </c>
      <c r="C295" s="45"/>
      <c r="D295" s="61"/>
      <c r="E295" s="6"/>
      <c r="F295" s="102"/>
      <c r="G295" s="102"/>
      <c r="H295" s="102">
        <f t="shared" si="86"/>
        <v>0</v>
      </c>
      <c r="I295" s="91"/>
      <c r="J295" s="91"/>
      <c r="K295" s="23"/>
      <c r="L295" s="23"/>
    </row>
    <row r="296" spans="1:12" ht="36" hidden="1" customHeight="1" x14ac:dyDescent="0.25">
      <c r="A296" s="28" t="str">
        <f t="shared" si="71"/>
        <v>b</v>
      </c>
      <c r="C296" s="45"/>
      <c r="D296" s="61"/>
      <c r="E296" s="6"/>
      <c r="F296" s="102"/>
      <c r="G296" s="102"/>
      <c r="H296" s="102">
        <f t="shared" si="86"/>
        <v>0</v>
      </c>
      <c r="I296" s="91"/>
      <c r="J296" s="91"/>
      <c r="K296" s="23"/>
      <c r="L296" s="23"/>
    </row>
    <row r="297" spans="1:12" ht="36" hidden="1" customHeight="1" x14ac:dyDescent="0.25">
      <c r="A297" s="28" t="str">
        <f t="shared" si="71"/>
        <v>b</v>
      </c>
      <c r="C297" s="45"/>
      <c r="D297" s="61"/>
      <c r="E297" s="6"/>
      <c r="F297" s="102"/>
      <c r="G297" s="102"/>
      <c r="H297" s="102">
        <f t="shared" si="86"/>
        <v>0</v>
      </c>
      <c r="I297" s="91"/>
      <c r="J297" s="91"/>
      <c r="K297" s="23"/>
      <c r="L297" s="23"/>
    </row>
    <row r="298" spans="1:12" ht="36" hidden="1" customHeight="1" x14ac:dyDescent="0.25">
      <c r="A298" s="28" t="str">
        <f t="shared" si="71"/>
        <v>b</v>
      </c>
      <c r="C298" s="45"/>
      <c r="D298" s="61"/>
      <c r="E298" s="6"/>
      <c r="F298" s="102"/>
      <c r="G298" s="102"/>
      <c r="H298" s="102">
        <f t="shared" si="86"/>
        <v>0</v>
      </c>
      <c r="I298" s="91"/>
      <c r="J298" s="91"/>
      <c r="K298" s="23"/>
      <c r="L298" s="23"/>
    </row>
    <row r="299" spans="1:12" ht="36" hidden="1" customHeight="1" x14ac:dyDescent="0.25">
      <c r="A299" s="28" t="str">
        <f t="shared" si="71"/>
        <v>b</v>
      </c>
      <c r="C299" s="45"/>
      <c r="D299" s="61"/>
      <c r="E299" s="6"/>
      <c r="F299" s="102"/>
      <c r="G299" s="102"/>
      <c r="H299" s="102">
        <f t="shared" si="86"/>
        <v>0</v>
      </c>
      <c r="I299" s="91"/>
      <c r="J299" s="91"/>
      <c r="K299" s="23"/>
      <c r="L299" s="23"/>
    </row>
    <row r="300" spans="1:12" ht="36" hidden="1" customHeight="1" x14ac:dyDescent="0.25">
      <c r="A300" s="28" t="str">
        <f t="shared" si="71"/>
        <v>b</v>
      </c>
      <c r="C300" s="45"/>
      <c r="D300" s="61"/>
      <c r="E300" s="6"/>
      <c r="F300" s="102"/>
      <c r="G300" s="102"/>
      <c r="H300" s="102">
        <f t="shared" si="86"/>
        <v>0</v>
      </c>
      <c r="I300" s="91"/>
      <c r="J300" s="91"/>
      <c r="K300" s="23"/>
      <c r="L300" s="23"/>
    </row>
    <row r="301" spans="1:12" ht="27" hidden="1" customHeight="1" x14ac:dyDescent="0.25">
      <c r="A301" s="28" t="str">
        <f t="shared" si="71"/>
        <v>b</v>
      </c>
      <c r="C301" s="45"/>
      <c r="D301" s="6"/>
      <c r="E301" s="6"/>
      <c r="F301" s="102"/>
      <c r="G301" s="102"/>
      <c r="H301" s="102">
        <f t="shared" si="86"/>
        <v>0</v>
      </c>
      <c r="I301" s="91"/>
      <c r="J301" s="91"/>
      <c r="K301" s="23"/>
      <c r="L301" s="23"/>
    </row>
    <row r="302" spans="1:12" ht="27" hidden="1" customHeight="1" x14ac:dyDescent="0.25">
      <c r="A302" s="28" t="str">
        <f t="shared" si="71"/>
        <v>b</v>
      </c>
      <c r="C302" s="45"/>
      <c r="D302" s="2"/>
      <c r="E302" s="1"/>
      <c r="F302" s="102"/>
      <c r="G302" s="102"/>
      <c r="H302" s="102">
        <f t="shared" si="86"/>
        <v>0</v>
      </c>
      <c r="I302" s="91"/>
      <c r="J302" s="91"/>
      <c r="K302" s="23"/>
      <c r="L302" s="23"/>
    </row>
    <row r="303" spans="1:12" ht="27" hidden="1" customHeight="1" x14ac:dyDescent="0.25">
      <c r="A303" s="28" t="str">
        <f t="shared" si="71"/>
        <v>b</v>
      </c>
      <c r="C303" s="45"/>
      <c r="D303" s="2"/>
      <c r="E303" s="1"/>
      <c r="F303" s="102"/>
      <c r="G303" s="102"/>
      <c r="H303" s="102">
        <f t="shared" si="86"/>
        <v>0</v>
      </c>
      <c r="I303" s="23"/>
      <c r="J303" s="73"/>
      <c r="K303" s="23"/>
      <c r="L303" s="23"/>
    </row>
    <row r="304" spans="1:12" ht="27" hidden="1" customHeight="1" x14ac:dyDescent="0.25">
      <c r="A304" s="28" t="str">
        <f t="shared" si="71"/>
        <v>b</v>
      </c>
      <c r="C304" s="45"/>
      <c r="D304" s="2"/>
      <c r="E304" s="1"/>
      <c r="F304" s="102"/>
      <c r="G304" s="102"/>
      <c r="H304" s="102">
        <f t="shared" si="86"/>
        <v>0</v>
      </c>
      <c r="I304" s="23"/>
      <c r="J304" s="73"/>
      <c r="K304" s="23"/>
      <c r="L304" s="23"/>
    </row>
    <row r="305" spans="1:12" ht="27.75" hidden="1" customHeight="1" x14ac:dyDescent="0.25">
      <c r="A305" s="28" t="str">
        <f t="shared" si="71"/>
        <v>b</v>
      </c>
      <c r="B305">
        <v>1</v>
      </c>
      <c r="C305" s="43" t="s">
        <v>135</v>
      </c>
      <c r="D305" s="4" t="s">
        <v>11</v>
      </c>
      <c r="E305" s="10"/>
      <c r="F305" s="104">
        <f t="shared" ref="F305:H305" si="89">F306+F314</f>
        <v>0</v>
      </c>
      <c r="G305" s="104">
        <f t="shared" si="89"/>
        <v>0</v>
      </c>
      <c r="H305" s="104">
        <f t="shared" si="89"/>
        <v>0</v>
      </c>
      <c r="I305" s="15"/>
      <c r="J305" s="15"/>
      <c r="K305" s="16">
        <f t="shared" ref="K305:L305" si="90">K306+K314</f>
        <v>0</v>
      </c>
      <c r="L305" s="16">
        <f t="shared" si="90"/>
        <v>0</v>
      </c>
    </row>
    <row r="306" spans="1:12" ht="36" hidden="1" customHeight="1" x14ac:dyDescent="0.25">
      <c r="A306" s="28" t="str">
        <f t="shared" si="71"/>
        <v>b</v>
      </c>
      <c r="B306">
        <v>1</v>
      </c>
      <c r="C306" s="44" t="s">
        <v>136</v>
      </c>
      <c r="D306" s="3" t="s">
        <v>11</v>
      </c>
      <c r="E306" s="12"/>
      <c r="F306" s="105">
        <f t="shared" ref="F306:H306" si="91">SUM(F307:F313)</f>
        <v>0</v>
      </c>
      <c r="G306" s="105">
        <f t="shared" si="91"/>
        <v>0</v>
      </c>
      <c r="H306" s="105">
        <f t="shared" si="91"/>
        <v>0</v>
      </c>
      <c r="I306" s="16"/>
      <c r="J306" s="16"/>
      <c r="K306" s="16">
        <f t="shared" ref="K306:L306" si="92">SUM(K307:K313)</f>
        <v>0</v>
      </c>
      <c r="L306" s="16">
        <f t="shared" si="92"/>
        <v>0</v>
      </c>
    </row>
    <row r="307" spans="1:12" ht="27" hidden="1" customHeight="1" x14ac:dyDescent="0.25">
      <c r="A307" s="28" t="str">
        <f t="shared" si="71"/>
        <v>b</v>
      </c>
      <c r="C307" s="46"/>
      <c r="D307" s="61"/>
      <c r="E307" s="6"/>
      <c r="F307" s="102"/>
      <c r="G307" s="102"/>
      <c r="H307" s="102">
        <f t="shared" ref="H307:H318" si="93">F307-G307</f>
        <v>0</v>
      </c>
      <c r="I307" s="91"/>
      <c r="J307" s="91"/>
      <c r="K307" s="17"/>
      <c r="L307" s="23"/>
    </row>
    <row r="308" spans="1:12" ht="27" hidden="1" customHeight="1" x14ac:dyDescent="0.25">
      <c r="A308" s="28" t="str">
        <f t="shared" si="71"/>
        <v>b</v>
      </c>
      <c r="C308" s="46"/>
      <c r="D308" s="61"/>
      <c r="E308" s="6"/>
      <c r="F308" s="102"/>
      <c r="G308" s="102"/>
      <c r="H308" s="102">
        <f t="shared" si="93"/>
        <v>0</v>
      </c>
      <c r="I308" s="91"/>
      <c r="J308" s="91"/>
      <c r="K308" s="23"/>
      <c r="L308" s="23"/>
    </row>
    <row r="309" spans="1:12" ht="27" hidden="1" customHeight="1" x14ac:dyDescent="0.25">
      <c r="A309" s="28" t="str">
        <f t="shared" si="71"/>
        <v>b</v>
      </c>
      <c r="C309" s="46"/>
      <c r="D309" s="6"/>
      <c r="E309" s="6"/>
      <c r="F309" s="102"/>
      <c r="G309" s="102"/>
      <c r="H309" s="102">
        <f t="shared" si="93"/>
        <v>0</v>
      </c>
      <c r="I309" s="23"/>
      <c r="J309" s="73"/>
      <c r="K309" s="23"/>
      <c r="L309" s="23"/>
    </row>
    <row r="310" spans="1:12" ht="27" hidden="1" customHeight="1" x14ac:dyDescent="0.25">
      <c r="A310" s="28" t="str">
        <f t="shared" si="71"/>
        <v>b</v>
      </c>
      <c r="C310" s="46"/>
      <c r="D310" s="6"/>
      <c r="E310" s="5"/>
      <c r="F310" s="102"/>
      <c r="G310" s="102"/>
      <c r="H310" s="102">
        <f t="shared" si="93"/>
        <v>0</v>
      </c>
      <c r="I310" s="23"/>
      <c r="J310" s="73"/>
      <c r="K310" s="23"/>
      <c r="L310" s="23"/>
    </row>
    <row r="311" spans="1:12" ht="27" hidden="1" customHeight="1" x14ac:dyDescent="0.25">
      <c r="A311" s="28" t="str">
        <f t="shared" si="71"/>
        <v>b</v>
      </c>
      <c r="C311" s="46"/>
      <c r="D311" s="6"/>
      <c r="E311" s="5"/>
      <c r="F311" s="102"/>
      <c r="G311" s="102"/>
      <c r="H311" s="102">
        <f t="shared" si="93"/>
        <v>0</v>
      </c>
      <c r="I311" s="23"/>
      <c r="J311" s="73"/>
      <c r="K311" s="23"/>
      <c r="L311" s="23"/>
    </row>
    <row r="312" spans="1:12" ht="27" hidden="1" customHeight="1" x14ac:dyDescent="0.25">
      <c r="A312" s="28" t="str">
        <f t="shared" si="71"/>
        <v>b</v>
      </c>
      <c r="C312" s="46"/>
      <c r="D312" s="2"/>
      <c r="E312" s="1"/>
      <c r="F312" s="102"/>
      <c r="G312" s="102"/>
      <c r="H312" s="102">
        <f t="shared" si="93"/>
        <v>0</v>
      </c>
      <c r="I312" s="23"/>
      <c r="J312" s="73"/>
      <c r="K312" s="23"/>
      <c r="L312" s="23"/>
    </row>
    <row r="313" spans="1:12" ht="27" hidden="1" customHeight="1" x14ac:dyDescent="0.25">
      <c r="A313" s="28" t="str">
        <f t="shared" si="71"/>
        <v>b</v>
      </c>
      <c r="C313" s="46"/>
      <c r="D313" s="2"/>
      <c r="E313" s="2"/>
      <c r="F313" s="102"/>
      <c r="G313" s="102"/>
      <c r="H313" s="102">
        <f t="shared" si="93"/>
        <v>0</v>
      </c>
      <c r="I313" s="23"/>
      <c r="J313" s="73"/>
      <c r="K313" s="23"/>
      <c r="L313" s="23"/>
    </row>
    <row r="314" spans="1:12" ht="72" hidden="1" customHeight="1" x14ac:dyDescent="0.25">
      <c r="A314" s="28" t="str">
        <f t="shared" si="71"/>
        <v>b</v>
      </c>
      <c r="B314">
        <v>1</v>
      </c>
      <c r="C314" s="44" t="s">
        <v>137</v>
      </c>
      <c r="D314" s="3" t="s">
        <v>138</v>
      </c>
      <c r="E314" s="3"/>
      <c r="F314" s="105">
        <f t="shared" ref="F314:H314" si="94">SUM(F315:F318)</f>
        <v>0</v>
      </c>
      <c r="G314" s="105">
        <f t="shared" si="94"/>
        <v>0</v>
      </c>
      <c r="H314" s="105">
        <f t="shared" si="94"/>
        <v>0</v>
      </c>
      <c r="I314" s="16"/>
      <c r="J314" s="16"/>
      <c r="K314" s="16">
        <f t="shared" ref="K314:L314" si="95">SUM(K315:K318)</f>
        <v>0</v>
      </c>
      <c r="L314" s="16">
        <f t="shared" si="95"/>
        <v>0</v>
      </c>
    </row>
    <row r="315" spans="1:12" ht="44.25" hidden="1" customHeight="1" x14ac:dyDescent="0.25">
      <c r="A315" s="28" t="str">
        <f t="shared" si="71"/>
        <v>b</v>
      </c>
      <c r="C315" s="46"/>
      <c r="D315" s="67"/>
      <c r="E315" s="2"/>
      <c r="F315" s="102"/>
      <c r="G315" s="102"/>
      <c r="H315" s="102">
        <f t="shared" si="93"/>
        <v>0</v>
      </c>
      <c r="I315" s="91" t="s">
        <v>178</v>
      </c>
      <c r="J315" s="91" t="s">
        <v>179</v>
      </c>
      <c r="K315" s="23"/>
      <c r="L315" s="23"/>
    </row>
    <row r="316" spans="1:12" ht="34.5" hidden="1" customHeight="1" x14ac:dyDescent="0.25">
      <c r="A316" s="28" t="str">
        <f t="shared" si="71"/>
        <v>b</v>
      </c>
      <c r="C316" s="46"/>
      <c r="D316" s="67"/>
      <c r="E316" s="2"/>
      <c r="F316" s="102"/>
      <c r="G316" s="102"/>
      <c r="H316" s="102">
        <f t="shared" si="93"/>
        <v>0</v>
      </c>
      <c r="I316" s="91" t="s">
        <v>178</v>
      </c>
      <c r="J316" s="91" t="s">
        <v>179</v>
      </c>
      <c r="K316" s="23"/>
      <c r="L316" s="23"/>
    </row>
    <row r="317" spans="1:12" ht="27" hidden="1" customHeight="1" x14ac:dyDescent="0.25">
      <c r="A317" s="28" t="str">
        <f t="shared" si="71"/>
        <v>b</v>
      </c>
      <c r="C317" s="46"/>
      <c r="D317" s="2"/>
      <c r="E317" s="2"/>
      <c r="F317" s="102"/>
      <c r="G317" s="102"/>
      <c r="H317" s="102">
        <f t="shared" si="93"/>
        <v>0</v>
      </c>
      <c r="I317" s="23"/>
      <c r="J317" s="73"/>
      <c r="K317" s="23"/>
      <c r="L317" s="23"/>
    </row>
    <row r="318" spans="1:12" ht="27" hidden="1" customHeight="1" x14ac:dyDescent="0.25">
      <c r="A318" s="28" t="str">
        <f t="shared" si="71"/>
        <v>b</v>
      </c>
      <c r="C318" s="46"/>
      <c r="D318" s="2"/>
      <c r="E318" s="2"/>
      <c r="F318" s="102"/>
      <c r="G318" s="102"/>
      <c r="H318" s="102">
        <f t="shared" si="93"/>
        <v>0</v>
      </c>
      <c r="I318" s="23"/>
      <c r="J318" s="73"/>
      <c r="K318" s="23"/>
      <c r="L318" s="23"/>
    </row>
    <row r="319" spans="1:12" ht="27" hidden="1" customHeight="1" x14ac:dyDescent="0.25">
      <c r="A319" s="28" t="str">
        <f t="shared" si="71"/>
        <v>b</v>
      </c>
      <c r="B319">
        <v>1</v>
      </c>
      <c r="C319" s="43" t="s">
        <v>139</v>
      </c>
      <c r="D319" s="4" t="s">
        <v>140</v>
      </c>
      <c r="E319" s="10"/>
      <c r="F319" s="104">
        <f>F320</f>
        <v>0</v>
      </c>
      <c r="G319" s="104">
        <f t="shared" ref="G319:H319" si="96">G320</f>
        <v>0</v>
      </c>
      <c r="H319" s="104">
        <f t="shared" si="96"/>
        <v>0</v>
      </c>
      <c r="I319" s="15"/>
      <c r="J319" s="15"/>
      <c r="K319" s="16">
        <f t="shared" ref="K319:L319" si="97">SUM(K320:K323)</f>
        <v>0</v>
      </c>
      <c r="L319" s="16">
        <f t="shared" si="97"/>
        <v>0</v>
      </c>
    </row>
    <row r="320" spans="1:12" ht="27" hidden="1" customHeight="1" x14ac:dyDescent="0.25">
      <c r="A320" s="28" t="str">
        <f t="shared" si="71"/>
        <v>b</v>
      </c>
      <c r="C320" s="46"/>
      <c r="D320" s="62"/>
      <c r="E320" s="2"/>
      <c r="F320" s="102"/>
      <c r="G320" s="102"/>
      <c r="H320" s="102">
        <f t="shared" ref="H320" si="98">F320-G320</f>
        <v>0</v>
      </c>
      <c r="I320" s="91"/>
      <c r="J320" s="91"/>
      <c r="K320" s="23"/>
      <c r="L320" s="23"/>
    </row>
    <row r="321" spans="1:12" ht="66.75" customHeight="1" x14ac:dyDescent="0.25">
      <c r="A321" s="28" t="str">
        <f t="shared" si="71"/>
        <v>a</v>
      </c>
      <c r="B321">
        <v>1</v>
      </c>
      <c r="C321" s="43" t="s">
        <v>23</v>
      </c>
      <c r="D321" s="4" t="s">
        <v>24</v>
      </c>
      <c r="E321" s="13"/>
      <c r="F321" s="104">
        <f>F322+F324+F327+F329+F339+F345+F361+F392+F395+F398+F401</f>
        <v>2808712</v>
      </c>
      <c r="G321" s="104">
        <f t="shared" ref="G321:H321" si="99">G322+G324+G327+G329+G339+G345+G361+G392+G395+G398+G401</f>
        <v>1345950</v>
      </c>
      <c r="H321" s="104">
        <f t="shared" si="99"/>
        <v>332467.70000000007</v>
      </c>
      <c r="I321" s="15"/>
      <c r="J321" s="15"/>
      <c r="K321" s="15">
        <f t="shared" ref="K321:L321" si="100">K322+K324+K329+K339+K345+K361+K392</f>
        <v>0</v>
      </c>
      <c r="L321" s="15">
        <f t="shared" si="100"/>
        <v>0</v>
      </c>
    </row>
    <row r="322" spans="1:12" ht="27" hidden="1" customHeight="1" x14ac:dyDescent="0.25">
      <c r="A322" s="28" t="str">
        <f t="shared" si="71"/>
        <v>b</v>
      </c>
      <c r="B322">
        <v>1</v>
      </c>
      <c r="C322" s="44" t="s">
        <v>141</v>
      </c>
      <c r="D322" s="3" t="s">
        <v>12</v>
      </c>
      <c r="E322" s="3"/>
      <c r="F322" s="105">
        <f t="shared" ref="F322:H322" si="101">F323</f>
        <v>0</v>
      </c>
      <c r="G322" s="105">
        <f t="shared" si="101"/>
        <v>0</v>
      </c>
      <c r="H322" s="105">
        <f t="shared" si="101"/>
        <v>0</v>
      </c>
      <c r="I322" s="16"/>
      <c r="J322" s="72"/>
      <c r="K322" s="16">
        <f t="shared" ref="K322:L322" si="102">K323</f>
        <v>0</v>
      </c>
      <c r="L322" s="16">
        <f t="shared" si="102"/>
        <v>0</v>
      </c>
    </row>
    <row r="323" spans="1:12" ht="27" hidden="1" customHeight="1" x14ac:dyDescent="0.25">
      <c r="A323" s="28" t="str">
        <f t="shared" si="71"/>
        <v>b</v>
      </c>
      <c r="C323" s="46"/>
      <c r="D323" s="61"/>
      <c r="E323" s="5"/>
      <c r="F323" s="102"/>
      <c r="G323" s="102"/>
      <c r="H323" s="102">
        <f t="shared" ref="H323" si="103">F323-G323</f>
        <v>0</v>
      </c>
      <c r="I323" s="61"/>
      <c r="J323" s="75"/>
      <c r="K323" s="17"/>
      <c r="L323" s="17"/>
    </row>
    <row r="324" spans="1:12" ht="27.75" hidden="1" customHeight="1" x14ac:dyDescent="0.25">
      <c r="A324" s="28" t="str">
        <f t="shared" si="71"/>
        <v>b</v>
      </c>
      <c r="B324">
        <v>1</v>
      </c>
      <c r="C324" s="44" t="s">
        <v>142</v>
      </c>
      <c r="D324" s="3" t="s">
        <v>13</v>
      </c>
      <c r="E324" s="3"/>
      <c r="F324" s="105">
        <f>F325+F326</f>
        <v>0</v>
      </c>
      <c r="G324" s="105">
        <f t="shared" ref="G324:H324" si="104">G325+G326</f>
        <v>0</v>
      </c>
      <c r="H324" s="105">
        <f t="shared" si="104"/>
        <v>0</v>
      </c>
      <c r="I324" s="16"/>
      <c r="J324" s="72"/>
      <c r="K324" s="16">
        <f t="shared" ref="K324:L324" si="105">K325</f>
        <v>0</v>
      </c>
      <c r="L324" s="16">
        <f t="shared" si="105"/>
        <v>0</v>
      </c>
    </row>
    <row r="325" spans="1:12" ht="27.75" hidden="1" customHeight="1" x14ac:dyDescent="0.25">
      <c r="A325" s="28" t="str">
        <f t="shared" si="71"/>
        <v>b</v>
      </c>
      <c r="C325" s="46"/>
      <c r="D325" s="61"/>
      <c r="E325" s="5"/>
      <c r="F325" s="102"/>
      <c r="G325" s="102"/>
      <c r="H325" s="102">
        <f t="shared" ref="H325:H328" si="106">F325-G325</f>
        <v>0</v>
      </c>
      <c r="I325" s="61"/>
      <c r="J325" s="75"/>
      <c r="K325" s="17"/>
      <c r="L325" s="17"/>
    </row>
    <row r="326" spans="1:12" s="90" customFormat="1" ht="27.75" hidden="1" customHeight="1" x14ac:dyDescent="0.25">
      <c r="A326" s="28" t="str">
        <f t="shared" si="71"/>
        <v>b</v>
      </c>
      <c r="C326" s="46"/>
      <c r="D326" s="61"/>
      <c r="E326" s="5"/>
      <c r="F326" s="109"/>
      <c r="G326" s="109"/>
      <c r="H326" s="109">
        <f t="shared" si="106"/>
        <v>0</v>
      </c>
      <c r="I326" s="61"/>
      <c r="J326" s="75"/>
      <c r="K326" s="17"/>
      <c r="L326" s="17"/>
    </row>
    <row r="327" spans="1:12" ht="36" hidden="1" x14ac:dyDescent="0.25">
      <c r="A327" s="28" t="str">
        <f t="shared" si="71"/>
        <v>b</v>
      </c>
      <c r="B327">
        <v>1</v>
      </c>
      <c r="C327" s="44" t="s">
        <v>143</v>
      </c>
      <c r="D327" s="3" t="s">
        <v>48</v>
      </c>
      <c r="E327" s="3"/>
      <c r="F327" s="105">
        <f>F328</f>
        <v>0</v>
      </c>
      <c r="G327" s="105">
        <f t="shared" ref="G327:H327" si="107">G328</f>
        <v>0</v>
      </c>
      <c r="H327" s="105">
        <f t="shared" si="107"/>
        <v>0</v>
      </c>
      <c r="I327" s="16"/>
      <c r="J327" s="72"/>
      <c r="K327" s="17"/>
      <c r="L327" s="17"/>
    </row>
    <row r="328" spans="1:12" ht="27.75" hidden="1" customHeight="1" x14ac:dyDescent="0.25">
      <c r="A328" s="28" t="str">
        <f t="shared" si="71"/>
        <v>b</v>
      </c>
      <c r="C328" s="46"/>
      <c r="D328" s="61"/>
      <c r="E328" s="5"/>
      <c r="F328" s="102"/>
      <c r="G328" s="102"/>
      <c r="H328" s="102">
        <f t="shared" si="106"/>
        <v>0</v>
      </c>
      <c r="I328" s="61"/>
      <c r="J328" s="75"/>
      <c r="K328" s="17"/>
      <c r="L328" s="17"/>
    </row>
    <row r="329" spans="1:12" ht="27.75" customHeight="1" x14ac:dyDescent="0.25">
      <c r="A329" s="28" t="str">
        <f t="shared" si="71"/>
        <v>a</v>
      </c>
      <c r="B329">
        <v>1</v>
      </c>
      <c r="C329" s="44" t="s">
        <v>144</v>
      </c>
      <c r="D329" s="3" t="s">
        <v>14</v>
      </c>
      <c r="E329" s="3"/>
      <c r="F329" s="105">
        <f t="shared" ref="F329:H329" si="108">SUM(F330:F338)</f>
        <v>1244700</v>
      </c>
      <c r="G329" s="105">
        <f t="shared" si="108"/>
        <v>1020000</v>
      </c>
      <c r="H329" s="105">
        <f t="shared" si="108"/>
        <v>224700</v>
      </c>
      <c r="I329" s="16"/>
      <c r="J329" s="72"/>
      <c r="K329" s="16">
        <f t="shared" ref="K329:L329" si="109">SUM(K330:K338)</f>
        <v>0</v>
      </c>
      <c r="L329" s="16">
        <f t="shared" si="109"/>
        <v>0</v>
      </c>
    </row>
    <row r="330" spans="1:12" ht="27" customHeight="1" x14ac:dyDescent="0.25">
      <c r="A330" s="28" t="str">
        <f t="shared" si="71"/>
        <v>a</v>
      </c>
      <c r="C330" s="46"/>
      <c r="D330" s="114" t="s">
        <v>206</v>
      </c>
      <c r="E330" s="113" t="s">
        <v>205</v>
      </c>
      <c r="F330" s="102">
        <v>1244700</v>
      </c>
      <c r="G330" s="102">
        <v>1020000</v>
      </c>
      <c r="H330" s="102">
        <f t="shared" ref="H330:H437" si="110">F330-G330</f>
        <v>224700</v>
      </c>
      <c r="I330" s="91" t="s">
        <v>178</v>
      </c>
      <c r="J330" s="91" t="s">
        <v>179</v>
      </c>
      <c r="K330" s="23"/>
      <c r="L330" s="23"/>
    </row>
    <row r="331" spans="1:12" ht="27" hidden="1" customHeight="1" x14ac:dyDescent="0.25">
      <c r="A331" s="28" t="str">
        <f t="shared" si="71"/>
        <v>b</v>
      </c>
      <c r="C331" s="46"/>
      <c r="D331" s="65"/>
      <c r="E331" s="5"/>
      <c r="F331" s="102"/>
      <c r="G331" s="102"/>
      <c r="H331" s="102">
        <f t="shared" si="110"/>
        <v>0</v>
      </c>
      <c r="I331" s="61"/>
      <c r="J331" s="75"/>
      <c r="K331" s="23"/>
      <c r="L331" s="23"/>
    </row>
    <row r="332" spans="1:12" ht="27" hidden="1" customHeight="1" x14ac:dyDescent="0.25">
      <c r="A332" s="28" t="str">
        <f t="shared" ref="A332:A395" si="111">IF(OR(F332&lt;&gt;0,G332&lt;&gt;0,H332&lt;&gt;0),"a","b")</f>
        <v>b</v>
      </c>
      <c r="C332" s="46"/>
      <c r="D332" s="66"/>
      <c r="E332" s="5"/>
      <c r="F332" s="63"/>
      <c r="G332" s="63"/>
      <c r="H332" s="102">
        <f t="shared" si="110"/>
        <v>0</v>
      </c>
      <c r="I332" s="61"/>
      <c r="J332" s="75"/>
      <c r="K332" s="23"/>
      <c r="L332" s="23"/>
    </row>
    <row r="333" spans="1:12" ht="27" hidden="1" customHeight="1" x14ac:dyDescent="0.25">
      <c r="A333" s="28" t="str">
        <f t="shared" si="111"/>
        <v>b</v>
      </c>
      <c r="C333" s="46"/>
      <c r="D333" s="65"/>
      <c r="E333" s="5"/>
      <c r="F333" s="102"/>
      <c r="G333" s="102"/>
      <c r="H333" s="102">
        <f t="shared" si="110"/>
        <v>0</v>
      </c>
      <c r="I333" s="61"/>
      <c r="J333" s="75"/>
      <c r="K333" s="23"/>
      <c r="L333" s="23"/>
    </row>
    <row r="334" spans="1:12" ht="27" hidden="1" customHeight="1" x14ac:dyDescent="0.25">
      <c r="A334" s="28" t="str">
        <f t="shared" si="111"/>
        <v>b</v>
      </c>
      <c r="C334" s="46"/>
      <c r="D334" s="65"/>
      <c r="E334" s="5"/>
      <c r="F334" s="102"/>
      <c r="G334" s="102"/>
      <c r="H334" s="102">
        <f t="shared" si="110"/>
        <v>0</v>
      </c>
      <c r="I334" s="61"/>
      <c r="J334" s="75"/>
      <c r="K334" s="23"/>
      <c r="L334" s="23"/>
    </row>
    <row r="335" spans="1:12" ht="27" hidden="1" customHeight="1" x14ac:dyDescent="0.25">
      <c r="A335" s="28" t="str">
        <f t="shared" si="111"/>
        <v>b</v>
      </c>
      <c r="C335" s="46"/>
      <c r="D335" s="65"/>
      <c r="E335" s="5"/>
      <c r="F335" s="102"/>
      <c r="G335" s="102"/>
      <c r="H335" s="102">
        <f t="shared" si="110"/>
        <v>0</v>
      </c>
      <c r="I335" s="61"/>
      <c r="J335" s="75"/>
      <c r="K335" s="23"/>
      <c r="L335" s="23"/>
    </row>
    <row r="336" spans="1:12" ht="27" hidden="1" customHeight="1" x14ac:dyDescent="0.25">
      <c r="A336" s="28" t="str">
        <f t="shared" si="111"/>
        <v>b</v>
      </c>
      <c r="C336" s="46"/>
      <c r="D336" s="65"/>
      <c r="E336" s="5"/>
      <c r="F336" s="102"/>
      <c r="G336" s="102"/>
      <c r="H336" s="102">
        <f t="shared" si="110"/>
        <v>0</v>
      </c>
      <c r="I336" s="61"/>
      <c r="J336" s="75"/>
      <c r="K336" s="23"/>
      <c r="L336" s="23"/>
    </row>
    <row r="337" spans="1:12" ht="27" hidden="1" customHeight="1" x14ac:dyDescent="0.25">
      <c r="A337" s="28" t="str">
        <f t="shared" si="111"/>
        <v>b</v>
      </c>
      <c r="C337" s="46"/>
      <c r="D337" s="67"/>
      <c r="E337" s="1"/>
      <c r="F337" s="102"/>
      <c r="G337" s="102"/>
      <c r="H337" s="102">
        <f t="shared" si="110"/>
        <v>0</v>
      </c>
      <c r="I337" s="61"/>
      <c r="J337" s="75"/>
      <c r="K337" s="23"/>
      <c r="L337" s="23"/>
    </row>
    <row r="338" spans="1:12" ht="27" hidden="1" customHeight="1" x14ac:dyDescent="0.25">
      <c r="A338" s="28" t="str">
        <f t="shared" si="111"/>
        <v>b</v>
      </c>
      <c r="C338" s="46"/>
      <c r="D338" s="6"/>
      <c r="E338" s="5"/>
      <c r="F338" s="102"/>
      <c r="G338" s="102"/>
      <c r="H338" s="102">
        <f t="shared" si="110"/>
        <v>0</v>
      </c>
      <c r="I338" s="23"/>
      <c r="J338" s="73"/>
      <c r="K338" s="23"/>
      <c r="L338" s="23"/>
    </row>
    <row r="339" spans="1:12" ht="45.75" customHeight="1" x14ac:dyDescent="0.25">
      <c r="A339" s="28" t="str">
        <f t="shared" si="111"/>
        <v>a</v>
      </c>
      <c r="B339">
        <v>1</v>
      </c>
      <c r="C339" s="44" t="s">
        <v>145</v>
      </c>
      <c r="D339" s="3" t="s">
        <v>15</v>
      </c>
      <c r="E339" s="3"/>
      <c r="F339" s="105">
        <f t="shared" ref="F339:H339" si="112">SUM(F340:F344)</f>
        <v>11065</v>
      </c>
      <c r="G339" s="105">
        <f t="shared" si="112"/>
        <v>0</v>
      </c>
      <c r="H339" s="105">
        <f t="shared" si="112"/>
        <v>0.3500000000003638</v>
      </c>
      <c r="I339" s="16"/>
      <c r="J339" s="72"/>
      <c r="K339" s="16">
        <f t="shared" ref="K339:L339" si="113">SUM(K340:K344)</f>
        <v>0</v>
      </c>
      <c r="L339" s="16">
        <f t="shared" si="113"/>
        <v>0</v>
      </c>
    </row>
    <row r="340" spans="1:12" ht="49.5" customHeight="1" x14ac:dyDescent="0.25">
      <c r="A340" s="28" t="str">
        <f t="shared" si="111"/>
        <v>a</v>
      </c>
      <c r="C340" s="46"/>
      <c r="D340" s="62" t="s">
        <v>208</v>
      </c>
      <c r="E340" s="1" t="s">
        <v>205</v>
      </c>
      <c r="F340" s="102">
        <v>11065</v>
      </c>
      <c r="G340" s="102" t="s">
        <v>207</v>
      </c>
      <c r="H340" s="102">
        <f t="shared" si="110"/>
        <v>0.3500000000003638</v>
      </c>
      <c r="I340" s="91" t="s">
        <v>178</v>
      </c>
      <c r="J340" s="91" t="s">
        <v>179</v>
      </c>
      <c r="K340" s="23"/>
      <c r="L340" s="23"/>
    </row>
    <row r="341" spans="1:12" ht="27" hidden="1" customHeight="1" x14ac:dyDescent="0.25">
      <c r="A341" s="28" t="str">
        <f t="shared" si="111"/>
        <v>b</v>
      </c>
      <c r="C341" s="46"/>
      <c r="D341" s="62"/>
      <c r="E341" s="1"/>
      <c r="F341" s="102"/>
      <c r="G341" s="102"/>
      <c r="H341" s="102">
        <f t="shared" si="110"/>
        <v>0</v>
      </c>
      <c r="I341" s="61"/>
      <c r="J341" s="75"/>
      <c r="K341" s="23"/>
      <c r="L341" s="23"/>
    </row>
    <row r="342" spans="1:12" ht="27" hidden="1" customHeight="1" x14ac:dyDescent="0.25">
      <c r="A342" s="28" t="str">
        <f t="shared" si="111"/>
        <v>b</v>
      </c>
      <c r="C342" s="46"/>
      <c r="D342" s="62"/>
      <c r="E342" s="1"/>
      <c r="F342" s="102"/>
      <c r="G342" s="102"/>
      <c r="H342" s="102">
        <f t="shared" si="110"/>
        <v>0</v>
      </c>
      <c r="I342" s="61"/>
      <c r="J342" s="75"/>
      <c r="K342" s="23"/>
      <c r="L342" s="23"/>
    </row>
    <row r="343" spans="1:12" ht="27" hidden="1" customHeight="1" x14ac:dyDescent="0.25">
      <c r="A343" s="28" t="str">
        <f t="shared" si="111"/>
        <v>b</v>
      </c>
      <c r="C343" s="46"/>
      <c r="D343" s="62"/>
      <c r="E343" s="1"/>
      <c r="F343" s="102"/>
      <c r="G343" s="102"/>
      <c r="H343" s="102">
        <f t="shared" si="110"/>
        <v>0</v>
      </c>
      <c r="I343" s="61"/>
      <c r="J343" s="75"/>
      <c r="K343" s="23"/>
      <c r="L343" s="23"/>
    </row>
    <row r="344" spans="1:12" ht="27" hidden="1" customHeight="1" x14ac:dyDescent="0.25">
      <c r="A344" s="28" t="str">
        <f t="shared" si="111"/>
        <v>b</v>
      </c>
      <c r="C344" s="46"/>
      <c r="D344" s="61"/>
      <c r="E344" s="5"/>
      <c r="F344" s="102"/>
      <c r="G344" s="102"/>
      <c r="H344" s="102">
        <f t="shared" si="110"/>
        <v>0</v>
      </c>
      <c r="I344" s="61"/>
      <c r="J344" s="75"/>
      <c r="K344" s="23"/>
      <c r="L344" s="23"/>
    </row>
    <row r="345" spans="1:12" ht="75" customHeight="1" x14ac:dyDescent="0.25">
      <c r="A345" s="28" t="str">
        <f t="shared" si="111"/>
        <v>a</v>
      </c>
      <c r="B345">
        <v>1</v>
      </c>
      <c r="C345" s="44" t="s">
        <v>146</v>
      </c>
      <c r="D345" s="3" t="s">
        <v>16</v>
      </c>
      <c r="E345" s="3"/>
      <c r="F345" s="105">
        <f t="shared" ref="F345:L345" si="114">SUM(F346:F360)</f>
        <v>1381237</v>
      </c>
      <c r="G345" s="105">
        <f t="shared" si="114"/>
        <v>215684</v>
      </c>
      <c r="H345" s="105">
        <f t="shared" si="114"/>
        <v>46323.350000000093</v>
      </c>
      <c r="I345" s="16"/>
      <c r="J345" s="72"/>
      <c r="K345" s="16">
        <f t="shared" si="114"/>
        <v>0</v>
      </c>
      <c r="L345" s="16">
        <f t="shared" si="114"/>
        <v>0</v>
      </c>
    </row>
    <row r="346" spans="1:12" ht="42.75" customHeight="1" x14ac:dyDescent="0.25">
      <c r="A346" s="28" t="str">
        <f t="shared" si="111"/>
        <v>a</v>
      </c>
      <c r="C346" s="46"/>
      <c r="D346" s="61" t="s">
        <v>209</v>
      </c>
      <c r="E346" s="5" t="s">
        <v>205</v>
      </c>
      <c r="F346" s="102">
        <v>1163779</v>
      </c>
      <c r="G346" s="102" t="s">
        <v>210</v>
      </c>
      <c r="H346" s="102">
        <f t="shared" si="110"/>
        <v>44549.350000000093</v>
      </c>
      <c r="I346" s="91" t="s">
        <v>178</v>
      </c>
      <c r="J346" s="91" t="s">
        <v>179</v>
      </c>
      <c r="K346" s="23"/>
      <c r="L346" s="23"/>
    </row>
    <row r="347" spans="1:12" ht="51.75" customHeight="1" x14ac:dyDescent="0.25">
      <c r="A347" s="28" t="str">
        <f t="shared" si="111"/>
        <v>a</v>
      </c>
      <c r="C347" s="46"/>
      <c r="D347" s="61" t="s">
        <v>211</v>
      </c>
      <c r="E347" s="5" t="s">
        <v>205</v>
      </c>
      <c r="F347" s="102">
        <v>217458</v>
      </c>
      <c r="G347" s="102">
        <v>215684</v>
      </c>
      <c r="H347" s="102">
        <f t="shared" si="110"/>
        <v>1774</v>
      </c>
      <c r="I347" s="91" t="s">
        <v>178</v>
      </c>
      <c r="J347" s="91" t="s">
        <v>179</v>
      </c>
      <c r="K347" s="23"/>
      <c r="L347" s="23"/>
    </row>
    <row r="348" spans="1:12" ht="50.25" hidden="1" customHeight="1" x14ac:dyDescent="0.25">
      <c r="A348" s="28" t="str">
        <f t="shared" si="111"/>
        <v>b</v>
      </c>
      <c r="C348" s="46"/>
      <c r="D348" s="61"/>
      <c r="E348" s="5"/>
      <c r="F348" s="102"/>
      <c r="G348" s="102"/>
      <c r="H348" s="102">
        <f t="shared" si="110"/>
        <v>0</v>
      </c>
      <c r="I348" s="91" t="s">
        <v>178</v>
      </c>
      <c r="J348" s="91" t="s">
        <v>179</v>
      </c>
      <c r="K348" s="23"/>
      <c r="L348" s="23"/>
    </row>
    <row r="349" spans="1:12" ht="27.75" hidden="1" customHeight="1" x14ac:dyDescent="0.25">
      <c r="A349" s="28" t="str">
        <f t="shared" si="111"/>
        <v>b</v>
      </c>
      <c r="C349" s="46"/>
      <c r="D349" s="61"/>
      <c r="E349" s="5"/>
      <c r="F349" s="102"/>
      <c r="G349" s="102"/>
      <c r="H349" s="102">
        <f t="shared" si="110"/>
        <v>0</v>
      </c>
      <c r="I349" s="61"/>
      <c r="J349" s="75"/>
      <c r="K349" s="23"/>
      <c r="L349" s="23"/>
    </row>
    <row r="350" spans="1:12" ht="27.75" hidden="1" customHeight="1" x14ac:dyDescent="0.25">
      <c r="A350" s="28" t="str">
        <f t="shared" si="111"/>
        <v>b</v>
      </c>
      <c r="C350" s="46"/>
      <c r="D350" s="61"/>
      <c r="E350" s="5"/>
      <c r="F350" s="102"/>
      <c r="G350" s="102"/>
      <c r="H350" s="102">
        <f t="shared" si="110"/>
        <v>0</v>
      </c>
      <c r="I350" s="61"/>
      <c r="J350" s="75"/>
      <c r="K350" s="23"/>
      <c r="L350" s="23"/>
    </row>
    <row r="351" spans="1:12" ht="27.75" hidden="1" customHeight="1" x14ac:dyDescent="0.25">
      <c r="A351" s="28" t="str">
        <f t="shared" si="111"/>
        <v>b</v>
      </c>
      <c r="C351" s="46"/>
      <c r="D351" s="61"/>
      <c r="E351" s="5"/>
      <c r="F351" s="102"/>
      <c r="G351" s="102"/>
      <c r="H351" s="102">
        <f t="shared" si="110"/>
        <v>0</v>
      </c>
      <c r="I351" s="61"/>
      <c r="J351" s="75"/>
      <c r="K351" s="23"/>
      <c r="L351" s="23"/>
    </row>
    <row r="352" spans="1:12" ht="27.75" hidden="1" customHeight="1" x14ac:dyDescent="0.25">
      <c r="A352" s="28" t="str">
        <f t="shared" si="111"/>
        <v>b</v>
      </c>
      <c r="C352" s="46"/>
      <c r="D352" s="61"/>
      <c r="E352" s="5"/>
      <c r="F352" s="102"/>
      <c r="G352" s="102"/>
      <c r="H352" s="102">
        <f t="shared" si="110"/>
        <v>0</v>
      </c>
      <c r="I352" s="61"/>
      <c r="J352" s="75"/>
      <c r="K352" s="23"/>
      <c r="L352" s="23"/>
    </row>
    <row r="353" spans="1:12" ht="27.75" hidden="1" customHeight="1" x14ac:dyDescent="0.25">
      <c r="A353" s="28" t="str">
        <f t="shared" si="111"/>
        <v>b</v>
      </c>
      <c r="C353" s="46"/>
      <c r="D353" s="61"/>
      <c r="E353" s="5"/>
      <c r="F353" s="102"/>
      <c r="G353" s="102"/>
      <c r="H353" s="102">
        <f t="shared" si="110"/>
        <v>0</v>
      </c>
      <c r="I353" s="61"/>
      <c r="J353" s="75"/>
      <c r="K353" s="23"/>
      <c r="L353" s="23"/>
    </row>
    <row r="354" spans="1:12" ht="27.75" hidden="1" customHeight="1" x14ac:dyDescent="0.25">
      <c r="A354" s="28" t="str">
        <f t="shared" si="111"/>
        <v>b</v>
      </c>
      <c r="C354" s="46"/>
      <c r="D354" s="62"/>
      <c r="E354" s="1"/>
      <c r="F354" s="102"/>
      <c r="G354" s="102"/>
      <c r="H354" s="102">
        <f t="shared" si="110"/>
        <v>0</v>
      </c>
      <c r="I354" s="61"/>
      <c r="J354" s="75"/>
      <c r="K354" s="23"/>
      <c r="L354" s="23"/>
    </row>
    <row r="355" spans="1:12" ht="27.75" hidden="1" customHeight="1" x14ac:dyDescent="0.25">
      <c r="A355" s="28" t="str">
        <f t="shared" si="111"/>
        <v>b</v>
      </c>
      <c r="C355" s="46"/>
      <c r="D355" s="62"/>
      <c r="E355" s="1"/>
      <c r="F355" s="102"/>
      <c r="G355" s="102"/>
      <c r="H355" s="102">
        <f t="shared" si="110"/>
        <v>0</v>
      </c>
      <c r="I355" s="61"/>
      <c r="J355" s="75"/>
      <c r="K355" s="23"/>
      <c r="L355" s="23"/>
    </row>
    <row r="356" spans="1:12" ht="27.75" hidden="1" customHeight="1" x14ac:dyDescent="0.25">
      <c r="A356" s="28" t="str">
        <f t="shared" si="111"/>
        <v>b</v>
      </c>
      <c r="C356" s="46"/>
      <c r="D356" s="62"/>
      <c r="E356" s="1"/>
      <c r="F356" s="102"/>
      <c r="G356" s="102"/>
      <c r="H356" s="102">
        <f t="shared" si="110"/>
        <v>0</v>
      </c>
      <c r="I356" s="61"/>
      <c r="J356" s="75"/>
      <c r="K356" s="23"/>
      <c r="L356" s="23"/>
    </row>
    <row r="357" spans="1:12" ht="27.75" hidden="1" customHeight="1" x14ac:dyDescent="0.25">
      <c r="A357" s="28" t="str">
        <f t="shared" si="111"/>
        <v>b</v>
      </c>
      <c r="C357" s="46"/>
      <c r="D357" s="61"/>
      <c r="E357" s="5"/>
      <c r="F357" s="102"/>
      <c r="G357" s="102"/>
      <c r="H357" s="102">
        <f t="shared" si="110"/>
        <v>0</v>
      </c>
      <c r="I357" s="61"/>
      <c r="J357" s="75"/>
      <c r="K357" s="23"/>
      <c r="L357" s="23"/>
    </row>
    <row r="358" spans="1:12" ht="27.75" hidden="1" customHeight="1" x14ac:dyDescent="0.25">
      <c r="A358" s="28" t="str">
        <f t="shared" si="111"/>
        <v>b</v>
      </c>
      <c r="C358" s="46"/>
      <c r="D358" s="62"/>
      <c r="E358" s="1"/>
      <c r="F358" s="102"/>
      <c r="G358" s="102"/>
      <c r="H358" s="102">
        <f t="shared" si="110"/>
        <v>0</v>
      </c>
      <c r="I358" s="61"/>
      <c r="J358" s="75"/>
      <c r="K358" s="23"/>
      <c r="L358" s="23"/>
    </row>
    <row r="359" spans="1:12" ht="27.75" hidden="1" customHeight="1" x14ac:dyDescent="0.25">
      <c r="A359" s="28" t="str">
        <f t="shared" si="111"/>
        <v>b</v>
      </c>
      <c r="C359" s="46"/>
      <c r="D359" s="62"/>
      <c r="E359" s="1"/>
      <c r="F359" s="102"/>
      <c r="G359" s="102"/>
      <c r="H359" s="102">
        <f t="shared" si="110"/>
        <v>0</v>
      </c>
      <c r="I359" s="61"/>
      <c r="J359" s="75"/>
      <c r="K359" s="23"/>
      <c r="L359" s="23"/>
    </row>
    <row r="360" spans="1:12" ht="27.75" hidden="1" customHeight="1" x14ac:dyDescent="0.25">
      <c r="A360" s="28" t="str">
        <f t="shared" si="111"/>
        <v>b</v>
      </c>
      <c r="C360" s="46"/>
      <c r="D360" s="62"/>
      <c r="E360" s="1"/>
      <c r="F360" s="102"/>
      <c r="G360" s="102"/>
      <c r="H360" s="102">
        <f t="shared" si="110"/>
        <v>0</v>
      </c>
      <c r="I360" s="61"/>
      <c r="J360" s="75"/>
      <c r="K360" s="23"/>
      <c r="L360" s="23"/>
    </row>
    <row r="361" spans="1:12" ht="66" customHeight="1" x14ac:dyDescent="0.25">
      <c r="A361" s="28" t="str">
        <f t="shared" si="111"/>
        <v>a</v>
      </c>
      <c r="B361">
        <v>1</v>
      </c>
      <c r="C361" s="43" t="s">
        <v>147</v>
      </c>
      <c r="D361" s="4" t="s">
        <v>148</v>
      </c>
      <c r="E361" s="13"/>
      <c r="F361" s="104">
        <f>F362+F371</f>
        <v>171710</v>
      </c>
      <c r="G361" s="104">
        <f t="shared" ref="G361:H361" si="115">G362+G371</f>
        <v>110266</v>
      </c>
      <c r="H361" s="104">
        <f t="shared" si="115"/>
        <v>61444</v>
      </c>
      <c r="I361" s="15"/>
      <c r="J361" s="15"/>
      <c r="K361" s="16">
        <f t="shared" ref="K361:L361" si="116">SUM(K362:K391)</f>
        <v>0</v>
      </c>
      <c r="L361" s="16">
        <f t="shared" si="116"/>
        <v>0</v>
      </c>
    </row>
    <row r="362" spans="1:12" ht="42" customHeight="1" x14ac:dyDescent="0.25">
      <c r="A362" s="28" t="str">
        <f t="shared" si="111"/>
        <v>a</v>
      </c>
      <c r="B362">
        <v>1</v>
      </c>
      <c r="C362" s="44" t="s">
        <v>149</v>
      </c>
      <c r="D362" s="3" t="s">
        <v>150</v>
      </c>
      <c r="E362" s="3"/>
      <c r="F362" s="105">
        <f>SUM(F363:F370)</f>
        <v>171710</v>
      </c>
      <c r="G362" s="105">
        <f t="shared" ref="G362:H362" si="117">SUM(G363:G370)</f>
        <v>110266</v>
      </c>
      <c r="H362" s="105">
        <f t="shared" si="117"/>
        <v>61444</v>
      </c>
      <c r="I362" s="16"/>
      <c r="J362" s="72"/>
      <c r="K362" s="23"/>
      <c r="L362" s="23"/>
    </row>
    <row r="363" spans="1:12" ht="38.25" customHeight="1" x14ac:dyDescent="0.25">
      <c r="A363" s="28" t="str">
        <f t="shared" si="111"/>
        <v>a</v>
      </c>
      <c r="C363" s="53"/>
      <c r="D363" s="64" t="s">
        <v>188</v>
      </c>
      <c r="E363" s="14" t="s">
        <v>175</v>
      </c>
      <c r="F363" s="102">
        <v>22500</v>
      </c>
      <c r="G363" s="102">
        <v>18009</v>
      </c>
      <c r="H363" s="102">
        <f t="shared" si="110"/>
        <v>4491</v>
      </c>
      <c r="I363" s="91" t="s">
        <v>178</v>
      </c>
      <c r="J363" s="91" t="s">
        <v>179</v>
      </c>
      <c r="K363" s="23"/>
      <c r="L363" s="23"/>
    </row>
    <row r="364" spans="1:12" ht="38.25" customHeight="1" x14ac:dyDescent="0.25">
      <c r="A364" s="28" t="str">
        <f t="shared" si="111"/>
        <v>a</v>
      </c>
      <c r="C364" s="53"/>
      <c r="D364" s="64" t="s">
        <v>189</v>
      </c>
      <c r="E364" s="14" t="s">
        <v>175</v>
      </c>
      <c r="F364" s="102">
        <v>64259</v>
      </c>
      <c r="G364" s="102">
        <v>31400</v>
      </c>
      <c r="H364" s="102">
        <f t="shared" si="110"/>
        <v>32859</v>
      </c>
      <c r="I364" s="91" t="s">
        <v>178</v>
      </c>
      <c r="J364" s="91" t="s">
        <v>179</v>
      </c>
      <c r="K364" s="23"/>
      <c r="L364" s="23"/>
    </row>
    <row r="365" spans="1:12" ht="38.25" customHeight="1" x14ac:dyDescent="0.25">
      <c r="A365" s="28" t="str">
        <f t="shared" si="111"/>
        <v>a</v>
      </c>
      <c r="C365" s="53"/>
      <c r="D365" s="64" t="s">
        <v>190</v>
      </c>
      <c r="E365" s="14" t="s">
        <v>175</v>
      </c>
      <c r="F365" s="102">
        <v>62951</v>
      </c>
      <c r="G365" s="102">
        <v>42377</v>
      </c>
      <c r="H365" s="102">
        <f t="shared" si="110"/>
        <v>20574</v>
      </c>
      <c r="I365" s="91" t="s">
        <v>178</v>
      </c>
      <c r="J365" s="91" t="s">
        <v>179</v>
      </c>
      <c r="K365" s="23"/>
      <c r="L365" s="23"/>
    </row>
    <row r="366" spans="1:12" ht="42" customHeight="1" x14ac:dyDescent="0.25">
      <c r="A366" s="28" t="str">
        <f t="shared" si="111"/>
        <v>a</v>
      </c>
      <c r="C366" s="53"/>
      <c r="D366" s="64" t="s">
        <v>191</v>
      </c>
      <c r="E366" s="14" t="s">
        <v>184</v>
      </c>
      <c r="F366" s="102">
        <v>22000</v>
      </c>
      <c r="G366" s="102">
        <v>18480</v>
      </c>
      <c r="H366" s="102">
        <f t="shared" si="110"/>
        <v>3520</v>
      </c>
      <c r="I366" s="91" t="s">
        <v>178</v>
      </c>
      <c r="J366" s="91" t="s">
        <v>179</v>
      </c>
      <c r="K366" s="23"/>
      <c r="L366" s="23"/>
    </row>
    <row r="367" spans="1:12" ht="27.75" hidden="1" customHeight="1" x14ac:dyDescent="0.25">
      <c r="A367" s="28" t="str">
        <f t="shared" si="111"/>
        <v>b</v>
      </c>
      <c r="C367" s="53"/>
      <c r="D367" s="64"/>
      <c r="E367" s="14"/>
      <c r="F367" s="102"/>
      <c r="G367" s="102"/>
      <c r="H367" s="102">
        <f t="shared" si="110"/>
        <v>0</v>
      </c>
      <c r="I367" s="91"/>
      <c r="J367" s="91"/>
      <c r="K367" s="23"/>
      <c r="L367" s="23"/>
    </row>
    <row r="368" spans="1:12" ht="27.75" hidden="1" customHeight="1" x14ac:dyDescent="0.25">
      <c r="A368" s="28" t="str">
        <f t="shared" si="111"/>
        <v>b</v>
      </c>
      <c r="C368" s="53"/>
      <c r="D368" s="64"/>
      <c r="E368" s="14"/>
      <c r="F368" s="102"/>
      <c r="G368" s="102"/>
      <c r="H368" s="102">
        <f t="shared" si="110"/>
        <v>0</v>
      </c>
      <c r="I368" s="68"/>
      <c r="J368" s="80"/>
      <c r="K368" s="23"/>
      <c r="L368" s="23"/>
    </row>
    <row r="369" spans="1:12" ht="27.75" hidden="1" customHeight="1" x14ac:dyDescent="0.25">
      <c r="A369" s="28" t="str">
        <f t="shared" si="111"/>
        <v>b</v>
      </c>
      <c r="C369" s="53"/>
      <c r="D369" s="64"/>
      <c r="E369" s="14"/>
      <c r="F369" s="102"/>
      <c r="G369" s="102"/>
      <c r="H369" s="102">
        <f t="shared" si="110"/>
        <v>0</v>
      </c>
      <c r="I369" s="68"/>
      <c r="J369" s="80"/>
      <c r="K369" s="23"/>
      <c r="L369" s="23"/>
    </row>
    <row r="370" spans="1:12" ht="27.75" hidden="1" customHeight="1" x14ac:dyDescent="0.25">
      <c r="A370" s="28" t="str">
        <f t="shared" si="111"/>
        <v>b</v>
      </c>
      <c r="C370" s="53"/>
      <c r="D370" s="64"/>
      <c r="E370" s="14"/>
      <c r="F370" s="102"/>
      <c r="G370" s="102"/>
      <c r="H370" s="102">
        <f t="shared" si="110"/>
        <v>0</v>
      </c>
      <c r="I370" s="68"/>
      <c r="J370" s="80"/>
      <c r="K370" s="23"/>
      <c r="L370" s="23"/>
    </row>
    <row r="371" spans="1:12" ht="62.25" hidden="1" customHeight="1" x14ac:dyDescent="0.25">
      <c r="A371" s="28" t="str">
        <f t="shared" si="111"/>
        <v>b</v>
      </c>
      <c r="B371">
        <v>1</v>
      </c>
      <c r="C371" s="44" t="s">
        <v>151</v>
      </c>
      <c r="D371" s="3" t="s">
        <v>152</v>
      </c>
      <c r="E371" s="3"/>
      <c r="F371" s="105">
        <f>SUM(F372:F391)</f>
        <v>0</v>
      </c>
      <c r="G371" s="105">
        <f t="shared" ref="G371:H371" si="118">SUM(G372:G391)</f>
        <v>0</v>
      </c>
      <c r="H371" s="105">
        <f t="shared" si="118"/>
        <v>0</v>
      </c>
      <c r="I371" s="16"/>
      <c r="J371" s="72"/>
      <c r="K371" s="23"/>
      <c r="L371" s="23"/>
    </row>
    <row r="372" spans="1:12" ht="39.75" hidden="1" customHeight="1" x14ac:dyDescent="0.25">
      <c r="A372" s="28" t="str">
        <f t="shared" si="111"/>
        <v>b</v>
      </c>
      <c r="C372" s="53"/>
      <c r="D372" s="64"/>
      <c r="E372" s="14"/>
      <c r="F372" s="102"/>
      <c r="G372" s="102"/>
      <c r="H372" s="102">
        <f t="shared" si="110"/>
        <v>0</v>
      </c>
      <c r="I372" s="91" t="s">
        <v>178</v>
      </c>
      <c r="J372" s="91" t="s">
        <v>179</v>
      </c>
      <c r="K372" s="23"/>
      <c r="L372" s="23"/>
    </row>
    <row r="373" spans="1:12" ht="31.5" hidden="1" customHeight="1" x14ac:dyDescent="0.25">
      <c r="A373" s="28" t="str">
        <f t="shared" si="111"/>
        <v>b</v>
      </c>
      <c r="C373" s="53"/>
      <c r="D373" s="64"/>
      <c r="E373" s="14"/>
      <c r="F373" s="102"/>
      <c r="G373" s="102"/>
      <c r="H373" s="102">
        <f t="shared" si="110"/>
        <v>0</v>
      </c>
      <c r="I373" s="91" t="s">
        <v>178</v>
      </c>
      <c r="J373" s="91" t="s">
        <v>179</v>
      </c>
      <c r="K373" s="23"/>
      <c r="L373" s="23"/>
    </row>
    <row r="374" spans="1:12" ht="27.75" hidden="1" customHeight="1" x14ac:dyDescent="0.25">
      <c r="A374" s="28" t="str">
        <f t="shared" si="111"/>
        <v>b</v>
      </c>
      <c r="C374" s="53"/>
      <c r="D374" s="64"/>
      <c r="E374" s="14"/>
      <c r="F374" s="102"/>
      <c r="G374" s="102"/>
      <c r="H374" s="102">
        <f t="shared" si="110"/>
        <v>0</v>
      </c>
      <c r="I374" s="91" t="s">
        <v>178</v>
      </c>
      <c r="J374" s="91" t="s">
        <v>179</v>
      </c>
      <c r="K374" s="23"/>
      <c r="L374" s="23"/>
    </row>
    <row r="375" spans="1:12" ht="32.25" hidden="1" customHeight="1" x14ac:dyDescent="0.25">
      <c r="A375" s="28" t="str">
        <f t="shared" si="111"/>
        <v>b</v>
      </c>
      <c r="C375" s="53"/>
      <c r="D375" s="64"/>
      <c r="E375" s="14"/>
      <c r="F375" s="102"/>
      <c r="G375" s="102"/>
      <c r="H375" s="102">
        <f t="shared" si="110"/>
        <v>0</v>
      </c>
      <c r="I375" s="91" t="s">
        <v>178</v>
      </c>
      <c r="J375" s="91" t="s">
        <v>179</v>
      </c>
      <c r="K375" s="23"/>
      <c r="L375" s="23"/>
    </row>
    <row r="376" spans="1:12" ht="27.75" hidden="1" customHeight="1" x14ac:dyDescent="0.25">
      <c r="A376" s="28" t="str">
        <f t="shared" si="111"/>
        <v>b</v>
      </c>
      <c r="C376" s="87"/>
      <c r="D376" s="60"/>
      <c r="E376" s="5"/>
      <c r="F376" s="110"/>
      <c r="G376" s="110"/>
      <c r="H376" s="110">
        <f t="shared" si="110"/>
        <v>0</v>
      </c>
      <c r="I376" s="88"/>
      <c r="J376" s="89"/>
      <c r="K376" s="23"/>
      <c r="L376" s="23"/>
    </row>
    <row r="377" spans="1:12" ht="27.75" hidden="1" customHeight="1" x14ac:dyDescent="0.25">
      <c r="A377" s="28" t="str">
        <f t="shared" si="111"/>
        <v>b</v>
      </c>
      <c r="C377" s="87"/>
      <c r="D377" s="60"/>
      <c r="E377" s="5"/>
      <c r="F377" s="110"/>
      <c r="G377" s="110"/>
      <c r="H377" s="110">
        <f t="shared" si="110"/>
        <v>0</v>
      </c>
      <c r="I377" s="88"/>
      <c r="J377" s="89"/>
      <c r="K377" s="23"/>
      <c r="L377" s="23"/>
    </row>
    <row r="378" spans="1:12" ht="27.75" hidden="1" customHeight="1" x14ac:dyDescent="0.25">
      <c r="A378" s="28" t="str">
        <f t="shared" si="111"/>
        <v>b</v>
      </c>
      <c r="C378" s="53"/>
      <c r="D378" s="62"/>
      <c r="E378" s="1"/>
      <c r="F378" s="102"/>
      <c r="G378" s="102"/>
      <c r="H378" s="102">
        <f t="shared" si="110"/>
        <v>0</v>
      </c>
      <c r="I378" s="80"/>
      <c r="J378" s="73"/>
      <c r="K378" s="23"/>
      <c r="L378" s="23"/>
    </row>
    <row r="379" spans="1:12" ht="27.75" hidden="1" customHeight="1" x14ac:dyDescent="0.25">
      <c r="A379" s="28" t="str">
        <f t="shared" si="111"/>
        <v>b</v>
      </c>
      <c r="C379" s="53"/>
      <c r="D379" s="2"/>
      <c r="E379" s="1"/>
      <c r="F379" s="102"/>
      <c r="G379" s="102"/>
      <c r="H379" s="102">
        <f t="shared" si="110"/>
        <v>0</v>
      </c>
      <c r="I379" s="23"/>
      <c r="J379" s="73"/>
      <c r="K379" s="23"/>
      <c r="L379" s="23"/>
    </row>
    <row r="380" spans="1:12" ht="27.75" hidden="1" customHeight="1" x14ac:dyDescent="0.25">
      <c r="A380" s="28" t="str">
        <f t="shared" si="111"/>
        <v>b</v>
      </c>
      <c r="C380" s="53"/>
      <c r="D380" s="2"/>
      <c r="E380" s="1"/>
      <c r="F380" s="102"/>
      <c r="G380" s="102"/>
      <c r="H380" s="102">
        <f t="shared" si="110"/>
        <v>0</v>
      </c>
      <c r="I380" s="23"/>
      <c r="J380" s="73"/>
      <c r="K380" s="23"/>
      <c r="L380" s="23"/>
    </row>
    <row r="381" spans="1:12" ht="27.75" hidden="1" customHeight="1" x14ac:dyDescent="0.25">
      <c r="A381" s="28" t="str">
        <f t="shared" si="111"/>
        <v>b</v>
      </c>
      <c r="C381" s="53"/>
      <c r="D381" s="2"/>
      <c r="E381" s="1"/>
      <c r="F381" s="102"/>
      <c r="G381" s="102"/>
      <c r="H381" s="102">
        <f t="shared" si="110"/>
        <v>0</v>
      </c>
      <c r="I381" s="23"/>
      <c r="J381" s="73"/>
      <c r="K381" s="23"/>
      <c r="L381" s="23"/>
    </row>
    <row r="382" spans="1:12" ht="27.75" hidden="1" customHeight="1" x14ac:dyDescent="0.25">
      <c r="A382" s="28" t="str">
        <f t="shared" si="111"/>
        <v>b</v>
      </c>
      <c r="C382" s="53"/>
      <c r="D382" s="2"/>
      <c r="E382" s="1"/>
      <c r="F382" s="102"/>
      <c r="G382" s="102"/>
      <c r="H382" s="102">
        <f t="shared" si="110"/>
        <v>0</v>
      </c>
      <c r="I382" s="23"/>
      <c r="J382" s="73"/>
      <c r="K382" s="23"/>
      <c r="L382" s="23"/>
    </row>
    <row r="383" spans="1:12" ht="27.75" hidden="1" customHeight="1" x14ac:dyDescent="0.25">
      <c r="A383" s="28" t="str">
        <f t="shared" si="111"/>
        <v>b</v>
      </c>
      <c r="C383" s="53"/>
      <c r="D383" s="2"/>
      <c r="E383" s="1"/>
      <c r="F383" s="102"/>
      <c r="G383" s="102"/>
      <c r="H383" s="102">
        <f t="shared" si="110"/>
        <v>0</v>
      </c>
      <c r="I383" s="23"/>
      <c r="J383" s="73"/>
      <c r="K383" s="23"/>
      <c r="L383" s="23"/>
    </row>
    <row r="384" spans="1:12" ht="27.75" hidden="1" customHeight="1" x14ac:dyDescent="0.25">
      <c r="A384" s="28" t="str">
        <f t="shared" si="111"/>
        <v>b</v>
      </c>
      <c r="C384" s="53"/>
      <c r="D384" s="2"/>
      <c r="E384" s="1"/>
      <c r="F384" s="102"/>
      <c r="G384" s="102"/>
      <c r="H384" s="102">
        <f t="shared" si="110"/>
        <v>0</v>
      </c>
      <c r="I384" s="23"/>
      <c r="J384" s="73"/>
      <c r="K384" s="23"/>
      <c r="L384" s="23"/>
    </row>
    <row r="385" spans="1:12" ht="27.75" hidden="1" customHeight="1" x14ac:dyDescent="0.25">
      <c r="A385" s="28" t="str">
        <f t="shared" si="111"/>
        <v>b</v>
      </c>
      <c r="C385" s="53"/>
      <c r="D385" s="2"/>
      <c r="E385" s="1"/>
      <c r="F385" s="102"/>
      <c r="G385" s="102"/>
      <c r="H385" s="102">
        <f t="shared" si="110"/>
        <v>0</v>
      </c>
      <c r="I385" s="23"/>
      <c r="J385" s="73"/>
      <c r="K385" s="23"/>
      <c r="L385" s="23"/>
    </row>
    <row r="386" spans="1:12" ht="27.75" hidden="1" customHeight="1" x14ac:dyDescent="0.25">
      <c r="A386" s="28" t="str">
        <f t="shared" si="111"/>
        <v>b</v>
      </c>
      <c r="C386" s="53"/>
      <c r="D386" s="2"/>
      <c r="E386" s="1"/>
      <c r="F386" s="102"/>
      <c r="G386" s="102"/>
      <c r="H386" s="102">
        <f t="shared" si="110"/>
        <v>0</v>
      </c>
      <c r="I386" s="23"/>
      <c r="J386" s="73"/>
      <c r="K386" s="23"/>
      <c r="L386" s="23"/>
    </row>
    <row r="387" spans="1:12" ht="27.75" hidden="1" customHeight="1" x14ac:dyDescent="0.25">
      <c r="A387" s="28" t="str">
        <f t="shared" si="111"/>
        <v>b</v>
      </c>
      <c r="C387" s="53"/>
      <c r="D387" s="2"/>
      <c r="E387" s="1"/>
      <c r="F387" s="102"/>
      <c r="G387" s="102"/>
      <c r="H387" s="102">
        <f t="shared" si="110"/>
        <v>0</v>
      </c>
      <c r="I387" s="23"/>
      <c r="J387" s="73"/>
      <c r="K387" s="23"/>
      <c r="L387" s="23"/>
    </row>
    <row r="388" spans="1:12" ht="27.75" hidden="1" customHeight="1" x14ac:dyDescent="0.25">
      <c r="A388" s="28" t="str">
        <f t="shared" si="111"/>
        <v>b</v>
      </c>
      <c r="C388" s="53"/>
      <c r="D388" s="14"/>
      <c r="E388" s="14"/>
      <c r="F388" s="102"/>
      <c r="G388" s="102"/>
      <c r="H388" s="102">
        <f t="shared" si="110"/>
        <v>0</v>
      </c>
      <c r="I388" s="23"/>
      <c r="J388" s="73"/>
      <c r="K388" s="23"/>
      <c r="L388" s="23"/>
    </row>
    <row r="389" spans="1:12" ht="27.75" hidden="1" customHeight="1" x14ac:dyDescent="0.25">
      <c r="A389" s="28" t="str">
        <f t="shared" si="111"/>
        <v>b</v>
      </c>
      <c r="C389" s="53"/>
      <c r="D389" s="2"/>
      <c r="E389" s="1"/>
      <c r="F389" s="102"/>
      <c r="G389" s="102"/>
      <c r="H389" s="102">
        <f t="shared" si="110"/>
        <v>0</v>
      </c>
      <c r="I389" s="23"/>
      <c r="J389" s="73"/>
      <c r="K389" s="23"/>
      <c r="L389" s="23"/>
    </row>
    <row r="390" spans="1:12" ht="27.75" hidden="1" customHeight="1" x14ac:dyDescent="0.25">
      <c r="A390" s="28" t="str">
        <f t="shared" si="111"/>
        <v>b</v>
      </c>
      <c r="C390" s="53"/>
      <c r="D390" s="2"/>
      <c r="E390" s="1"/>
      <c r="F390" s="102"/>
      <c r="G390" s="102"/>
      <c r="H390" s="102">
        <f t="shared" si="110"/>
        <v>0</v>
      </c>
      <c r="I390" s="23"/>
      <c r="J390" s="73"/>
      <c r="K390" s="23"/>
      <c r="L390" s="23"/>
    </row>
    <row r="391" spans="1:12" ht="27.75" hidden="1" customHeight="1" x14ac:dyDescent="0.25">
      <c r="A391" s="28" t="str">
        <f t="shared" si="111"/>
        <v>b</v>
      </c>
      <c r="C391" s="53"/>
      <c r="D391" s="14"/>
      <c r="E391" s="14"/>
      <c r="F391" s="102"/>
      <c r="G391" s="102"/>
      <c r="H391" s="102">
        <f t="shared" si="110"/>
        <v>0</v>
      </c>
      <c r="I391" s="23"/>
      <c r="J391" s="73"/>
      <c r="K391" s="23"/>
      <c r="L391" s="23"/>
    </row>
    <row r="392" spans="1:12" ht="27" hidden="1" customHeight="1" x14ac:dyDescent="0.25">
      <c r="A392" s="28" t="str">
        <f t="shared" si="111"/>
        <v>b</v>
      </c>
      <c r="B392">
        <v>1</v>
      </c>
      <c r="C392" s="43" t="s">
        <v>153</v>
      </c>
      <c r="D392" s="4" t="s">
        <v>27</v>
      </c>
      <c r="E392" s="4"/>
      <c r="F392" s="104">
        <f>SUM(F393:F394)</f>
        <v>0</v>
      </c>
      <c r="G392" s="104">
        <f t="shared" ref="G392:H392" si="119">SUM(G393:G394)</f>
        <v>0</v>
      </c>
      <c r="H392" s="104">
        <f t="shared" si="119"/>
        <v>0</v>
      </c>
      <c r="I392" s="15"/>
      <c r="J392" s="15"/>
      <c r="K392" s="15">
        <f t="shared" ref="K392:L392" si="120">K393</f>
        <v>0</v>
      </c>
      <c r="L392" s="15">
        <f t="shared" si="120"/>
        <v>0</v>
      </c>
    </row>
    <row r="393" spans="1:12" ht="44.25" hidden="1" customHeight="1" x14ac:dyDescent="0.25">
      <c r="A393" s="28" t="str">
        <f t="shared" si="111"/>
        <v>b</v>
      </c>
      <c r="C393" s="53"/>
      <c r="D393" s="14"/>
      <c r="E393" s="14"/>
      <c r="F393" s="102"/>
      <c r="G393" s="102"/>
      <c r="H393" s="102">
        <f t="shared" si="110"/>
        <v>0</v>
      </c>
      <c r="I393" s="91" t="s">
        <v>178</v>
      </c>
      <c r="J393" s="91" t="s">
        <v>179</v>
      </c>
      <c r="K393" s="23"/>
      <c r="L393" s="23"/>
    </row>
    <row r="394" spans="1:12" ht="27" hidden="1" customHeight="1" x14ac:dyDescent="0.25">
      <c r="A394" s="28" t="str">
        <f t="shared" si="111"/>
        <v>b</v>
      </c>
      <c r="C394" s="53"/>
      <c r="D394" s="14"/>
      <c r="E394" s="14"/>
      <c r="F394" s="102"/>
      <c r="G394" s="102"/>
      <c r="H394" s="102">
        <f t="shared" si="110"/>
        <v>0</v>
      </c>
      <c r="I394" s="23"/>
      <c r="J394" s="73"/>
      <c r="K394" s="23"/>
      <c r="L394" s="23"/>
    </row>
    <row r="395" spans="1:12" ht="27" hidden="1" customHeight="1" x14ac:dyDescent="0.25">
      <c r="A395" s="28" t="str">
        <f t="shared" si="111"/>
        <v>b</v>
      </c>
      <c r="B395">
        <v>1</v>
      </c>
      <c r="C395" s="43" t="s">
        <v>154</v>
      </c>
      <c r="D395" s="4" t="s">
        <v>155</v>
      </c>
      <c r="E395" s="4"/>
      <c r="F395" s="104">
        <f>SUM(F396:F397)</f>
        <v>0</v>
      </c>
      <c r="G395" s="104">
        <f t="shared" ref="G395:H395" si="121">SUM(G396:G397)</f>
        <v>0</v>
      </c>
      <c r="H395" s="104">
        <f t="shared" si="121"/>
        <v>0</v>
      </c>
      <c r="I395" s="15"/>
      <c r="J395" s="15"/>
      <c r="K395" s="15">
        <f t="shared" ref="K395:L395" si="122">K396</f>
        <v>0</v>
      </c>
      <c r="L395" s="15">
        <f t="shared" si="122"/>
        <v>0</v>
      </c>
    </row>
    <row r="396" spans="1:12" ht="27" hidden="1" customHeight="1" x14ac:dyDescent="0.25">
      <c r="A396" s="28" t="str">
        <f t="shared" ref="A396:A459" si="123">IF(OR(F396&lt;&gt;0,G396&lt;&gt;0,H396&lt;&gt;0),"a","b")</f>
        <v>b</v>
      </c>
      <c r="C396" s="53"/>
      <c r="D396" s="14"/>
      <c r="E396" s="14"/>
      <c r="F396" s="102"/>
      <c r="G396" s="102"/>
      <c r="H396" s="102">
        <f t="shared" ref="H396:H397" si="124">F396-G396</f>
        <v>0</v>
      </c>
      <c r="I396" s="23"/>
      <c r="J396" s="73"/>
      <c r="K396" s="23"/>
      <c r="L396" s="23"/>
    </row>
    <row r="397" spans="1:12" ht="27" hidden="1" customHeight="1" x14ac:dyDescent="0.25">
      <c r="A397" s="28" t="str">
        <f t="shared" si="123"/>
        <v>b</v>
      </c>
      <c r="C397" s="53"/>
      <c r="D397" s="14"/>
      <c r="E397" s="14"/>
      <c r="F397" s="102"/>
      <c r="G397" s="102"/>
      <c r="H397" s="102">
        <f t="shared" si="124"/>
        <v>0</v>
      </c>
      <c r="I397" s="23"/>
      <c r="J397" s="73"/>
      <c r="K397" s="23"/>
      <c r="L397" s="23"/>
    </row>
    <row r="398" spans="1:12" ht="44.25" hidden="1" customHeight="1" x14ac:dyDescent="0.25">
      <c r="A398" s="28" t="str">
        <f t="shared" si="123"/>
        <v>b</v>
      </c>
      <c r="B398">
        <v>1</v>
      </c>
      <c r="C398" s="43" t="s">
        <v>156</v>
      </c>
      <c r="D398" s="4" t="s">
        <v>157</v>
      </c>
      <c r="E398" s="4"/>
      <c r="F398" s="104">
        <f>SUM(F399:F400)</f>
        <v>0</v>
      </c>
      <c r="G398" s="104">
        <f t="shared" ref="G398:H398" si="125">SUM(G399:G400)</f>
        <v>0</v>
      </c>
      <c r="H398" s="104">
        <f t="shared" si="125"/>
        <v>0</v>
      </c>
      <c r="I398" s="15"/>
      <c r="J398" s="15"/>
      <c r="K398" s="15">
        <f t="shared" ref="K398:L398" si="126">K399</f>
        <v>0</v>
      </c>
      <c r="L398" s="15">
        <f t="shared" si="126"/>
        <v>0</v>
      </c>
    </row>
    <row r="399" spans="1:12" ht="27" hidden="1" customHeight="1" x14ac:dyDescent="0.25">
      <c r="A399" s="28" t="str">
        <f t="shared" si="123"/>
        <v>b</v>
      </c>
      <c r="C399" s="53"/>
      <c r="D399" s="14"/>
      <c r="E399" s="14"/>
      <c r="F399" s="102"/>
      <c r="G399" s="102"/>
      <c r="H399" s="102">
        <f t="shared" ref="H399:H400" si="127">F399-G399</f>
        <v>0</v>
      </c>
      <c r="I399" s="23"/>
      <c r="J399" s="73"/>
      <c r="K399" s="23"/>
      <c r="L399" s="23"/>
    </row>
    <row r="400" spans="1:12" ht="27" hidden="1" customHeight="1" x14ac:dyDescent="0.25">
      <c r="A400" s="28" t="str">
        <f t="shared" si="123"/>
        <v>b</v>
      </c>
      <c r="C400" s="53"/>
      <c r="D400" s="14"/>
      <c r="E400" s="14"/>
      <c r="F400" s="102"/>
      <c r="G400" s="102"/>
      <c r="H400" s="102">
        <f t="shared" si="127"/>
        <v>0</v>
      </c>
      <c r="I400" s="23"/>
      <c r="J400" s="73"/>
      <c r="K400" s="23"/>
      <c r="L400" s="23"/>
    </row>
    <row r="401" spans="1:12" ht="56.25" hidden="1" customHeight="1" x14ac:dyDescent="0.25">
      <c r="A401" s="28" t="str">
        <f t="shared" si="123"/>
        <v>b</v>
      </c>
      <c r="B401">
        <v>1</v>
      </c>
      <c r="C401" s="43" t="s">
        <v>158</v>
      </c>
      <c r="D401" s="4" t="s">
        <v>52</v>
      </c>
      <c r="E401" s="4"/>
      <c r="F401" s="104">
        <f>SUM(F402:F426)</f>
        <v>0</v>
      </c>
      <c r="G401" s="104">
        <f t="shared" ref="G401:H401" si="128">SUM(G402:G426)</f>
        <v>0</v>
      </c>
      <c r="H401" s="104">
        <f t="shared" si="128"/>
        <v>0</v>
      </c>
      <c r="I401" s="15"/>
      <c r="J401" s="15"/>
      <c r="K401" s="23"/>
      <c r="L401" s="23"/>
    </row>
    <row r="402" spans="1:12" ht="42" hidden="1" customHeight="1" x14ac:dyDescent="0.25">
      <c r="A402" s="28" t="str">
        <f t="shared" si="123"/>
        <v>b</v>
      </c>
      <c r="C402" s="53"/>
      <c r="D402" s="14"/>
      <c r="E402" s="14"/>
      <c r="F402" s="102"/>
      <c r="G402" s="102"/>
      <c r="H402" s="102">
        <f t="shared" si="110"/>
        <v>0</v>
      </c>
      <c r="I402" s="91" t="s">
        <v>178</v>
      </c>
      <c r="J402" s="91" t="s">
        <v>179</v>
      </c>
      <c r="K402" s="23"/>
      <c r="L402" s="23"/>
    </row>
    <row r="403" spans="1:12" ht="27.75" hidden="1" customHeight="1" x14ac:dyDescent="0.25">
      <c r="A403" s="28" t="str">
        <f t="shared" si="123"/>
        <v>b</v>
      </c>
      <c r="C403" s="53"/>
      <c r="D403" s="14"/>
      <c r="E403" s="14"/>
      <c r="F403" s="102"/>
      <c r="G403" s="102"/>
      <c r="H403" s="102">
        <f t="shared" si="110"/>
        <v>0</v>
      </c>
      <c r="I403" s="91"/>
      <c r="J403" s="91"/>
      <c r="K403" s="23"/>
      <c r="L403" s="23"/>
    </row>
    <row r="404" spans="1:12" ht="27.75" hidden="1" customHeight="1" x14ac:dyDescent="0.25">
      <c r="A404" s="28" t="str">
        <f t="shared" si="123"/>
        <v>b</v>
      </c>
      <c r="C404" s="53"/>
      <c r="D404" s="14"/>
      <c r="E404" s="14"/>
      <c r="F404" s="102"/>
      <c r="G404" s="102"/>
      <c r="H404" s="102">
        <f t="shared" si="110"/>
        <v>0</v>
      </c>
      <c r="I404" s="91"/>
      <c r="J404" s="91"/>
      <c r="K404" s="23"/>
      <c r="L404" s="23"/>
    </row>
    <row r="405" spans="1:12" ht="27.75" hidden="1" customHeight="1" x14ac:dyDescent="0.25">
      <c r="A405" s="28" t="str">
        <f t="shared" si="123"/>
        <v>b</v>
      </c>
      <c r="C405" s="53"/>
      <c r="D405" s="14"/>
      <c r="E405" s="14"/>
      <c r="F405" s="102"/>
      <c r="G405" s="102"/>
      <c r="H405" s="102">
        <f t="shared" si="110"/>
        <v>0</v>
      </c>
      <c r="I405" s="91"/>
      <c r="J405" s="91"/>
      <c r="K405" s="23"/>
      <c r="L405" s="23"/>
    </row>
    <row r="406" spans="1:12" ht="27.75" hidden="1" customHeight="1" x14ac:dyDescent="0.25">
      <c r="A406" s="28" t="str">
        <f t="shared" si="123"/>
        <v>b</v>
      </c>
      <c r="C406" s="53"/>
      <c r="D406" s="14"/>
      <c r="E406" s="14"/>
      <c r="F406" s="102"/>
      <c r="G406" s="102"/>
      <c r="H406" s="102">
        <f t="shared" si="110"/>
        <v>0</v>
      </c>
      <c r="I406" s="91"/>
      <c r="J406" s="91"/>
      <c r="K406" s="23"/>
      <c r="L406" s="23"/>
    </row>
    <row r="407" spans="1:12" ht="27.75" hidden="1" customHeight="1" x14ac:dyDescent="0.25">
      <c r="A407" s="28" t="str">
        <f t="shared" si="123"/>
        <v>b</v>
      </c>
      <c r="C407" s="53"/>
      <c r="D407" s="14"/>
      <c r="E407" s="14"/>
      <c r="F407" s="102"/>
      <c r="G407" s="102"/>
      <c r="H407" s="102">
        <f t="shared" si="110"/>
        <v>0</v>
      </c>
      <c r="I407" s="91"/>
      <c r="J407" s="91"/>
      <c r="K407" s="23"/>
      <c r="L407" s="23"/>
    </row>
    <row r="408" spans="1:12" ht="27.75" hidden="1" customHeight="1" x14ac:dyDescent="0.25">
      <c r="A408" s="28" t="str">
        <f t="shared" si="123"/>
        <v>b</v>
      </c>
      <c r="C408" s="53"/>
      <c r="D408" s="14"/>
      <c r="E408" s="14"/>
      <c r="F408" s="102"/>
      <c r="G408" s="102"/>
      <c r="H408" s="102">
        <f t="shared" si="110"/>
        <v>0</v>
      </c>
      <c r="I408" s="91"/>
      <c r="J408" s="91"/>
      <c r="K408" s="23"/>
      <c r="L408" s="23"/>
    </row>
    <row r="409" spans="1:12" ht="27.75" hidden="1" customHeight="1" x14ac:dyDescent="0.25">
      <c r="A409" s="28" t="str">
        <f t="shared" si="123"/>
        <v>b</v>
      </c>
      <c r="C409" s="53"/>
      <c r="D409" s="14"/>
      <c r="E409" s="14"/>
      <c r="F409" s="102"/>
      <c r="G409" s="102"/>
      <c r="H409" s="102">
        <f t="shared" si="110"/>
        <v>0</v>
      </c>
      <c r="I409" s="91"/>
      <c r="J409" s="91"/>
      <c r="K409" s="23"/>
      <c r="L409" s="23"/>
    </row>
    <row r="410" spans="1:12" ht="27.75" hidden="1" customHeight="1" x14ac:dyDescent="0.25">
      <c r="A410" s="28" t="str">
        <f t="shared" si="123"/>
        <v>b</v>
      </c>
      <c r="C410" s="53"/>
      <c r="D410" s="14"/>
      <c r="E410" s="14"/>
      <c r="F410" s="102"/>
      <c r="G410" s="102"/>
      <c r="H410" s="102">
        <f t="shared" si="110"/>
        <v>0</v>
      </c>
      <c r="I410" s="91"/>
      <c r="J410" s="91"/>
      <c r="K410" s="23"/>
      <c r="L410" s="23"/>
    </row>
    <row r="411" spans="1:12" ht="27.75" hidden="1" customHeight="1" x14ac:dyDescent="0.25">
      <c r="A411" s="28" t="str">
        <f t="shared" si="123"/>
        <v>b</v>
      </c>
      <c r="C411" s="53"/>
      <c r="D411" s="14"/>
      <c r="E411" s="14"/>
      <c r="F411" s="102"/>
      <c r="G411" s="102"/>
      <c r="H411" s="102">
        <f t="shared" si="110"/>
        <v>0</v>
      </c>
      <c r="I411" s="23"/>
      <c r="J411" s="73"/>
      <c r="K411" s="23"/>
      <c r="L411" s="23"/>
    </row>
    <row r="412" spans="1:12" ht="27.75" hidden="1" customHeight="1" x14ac:dyDescent="0.25">
      <c r="A412" s="28" t="str">
        <f t="shared" si="123"/>
        <v>b</v>
      </c>
      <c r="C412" s="53"/>
      <c r="D412" s="14"/>
      <c r="E412" s="14"/>
      <c r="F412" s="102"/>
      <c r="G412" s="102"/>
      <c r="H412" s="102">
        <f t="shared" si="110"/>
        <v>0</v>
      </c>
      <c r="I412" s="23"/>
      <c r="J412" s="73"/>
      <c r="K412" s="23"/>
      <c r="L412" s="23"/>
    </row>
    <row r="413" spans="1:12" ht="27.75" hidden="1" customHeight="1" x14ac:dyDescent="0.25">
      <c r="A413" s="28" t="str">
        <f t="shared" si="123"/>
        <v>b</v>
      </c>
      <c r="C413" s="53"/>
      <c r="D413" s="14"/>
      <c r="E413" s="14"/>
      <c r="F413" s="102"/>
      <c r="G413" s="102"/>
      <c r="H413" s="102">
        <f t="shared" si="110"/>
        <v>0</v>
      </c>
      <c r="I413" s="23"/>
      <c r="J413" s="73"/>
      <c r="K413" s="23"/>
      <c r="L413" s="23"/>
    </row>
    <row r="414" spans="1:12" ht="27.75" hidden="1" customHeight="1" x14ac:dyDescent="0.25">
      <c r="A414" s="28" t="str">
        <f t="shared" si="123"/>
        <v>b</v>
      </c>
      <c r="C414" s="53"/>
      <c r="D414" s="14"/>
      <c r="E414" s="14"/>
      <c r="F414" s="102"/>
      <c r="G414" s="102"/>
      <c r="H414" s="102">
        <f t="shared" si="110"/>
        <v>0</v>
      </c>
      <c r="I414" s="23"/>
      <c r="J414" s="73"/>
      <c r="K414" s="23"/>
      <c r="L414" s="23"/>
    </row>
    <row r="415" spans="1:12" ht="27.75" hidden="1" customHeight="1" x14ac:dyDescent="0.25">
      <c r="A415" s="28" t="str">
        <f t="shared" si="123"/>
        <v>b</v>
      </c>
      <c r="C415" s="53"/>
      <c r="D415" s="14"/>
      <c r="E415" s="14"/>
      <c r="F415" s="102"/>
      <c r="G415" s="102"/>
      <c r="H415" s="102">
        <f t="shared" si="110"/>
        <v>0</v>
      </c>
      <c r="I415" s="23"/>
      <c r="J415" s="73"/>
      <c r="K415" s="23"/>
      <c r="L415" s="23"/>
    </row>
    <row r="416" spans="1:12" ht="27.75" hidden="1" customHeight="1" x14ac:dyDescent="0.25">
      <c r="A416" s="28" t="str">
        <f t="shared" si="123"/>
        <v>b</v>
      </c>
      <c r="C416" s="53"/>
      <c r="D416" s="14"/>
      <c r="E416" s="14"/>
      <c r="F416" s="102"/>
      <c r="G416" s="102"/>
      <c r="H416" s="102">
        <f t="shared" si="110"/>
        <v>0</v>
      </c>
      <c r="I416" s="23"/>
      <c r="J416" s="73"/>
      <c r="K416" s="23"/>
      <c r="L416" s="23"/>
    </row>
    <row r="417" spans="1:12" ht="27.75" hidden="1" customHeight="1" x14ac:dyDescent="0.25">
      <c r="A417" s="28" t="str">
        <f t="shared" si="123"/>
        <v>b</v>
      </c>
      <c r="C417" s="53"/>
      <c r="D417" s="14"/>
      <c r="E417" s="14"/>
      <c r="F417" s="102"/>
      <c r="G417" s="102"/>
      <c r="H417" s="102">
        <f t="shared" si="110"/>
        <v>0</v>
      </c>
      <c r="I417" s="23"/>
      <c r="J417" s="73"/>
      <c r="K417" s="23"/>
      <c r="L417" s="23"/>
    </row>
    <row r="418" spans="1:12" ht="27.75" hidden="1" customHeight="1" x14ac:dyDescent="0.25">
      <c r="A418" s="28" t="str">
        <f t="shared" si="123"/>
        <v>b</v>
      </c>
      <c r="C418" s="53"/>
      <c r="D418" s="14"/>
      <c r="E418" s="14"/>
      <c r="F418" s="102"/>
      <c r="G418" s="102"/>
      <c r="H418" s="102">
        <f t="shared" si="110"/>
        <v>0</v>
      </c>
      <c r="I418" s="23"/>
      <c r="J418" s="73"/>
      <c r="K418" s="23"/>
      <c r="L418" s="23"/>
    </row>
    <row r="419" spans="1:12" ht="27.75" hidden="1" customHeight="1" x14ac:dyDescent="0.25">
      <c r="A419" s="28" t="str">
        <f t="shared" si="123"/>
        <v>b</v>
      </c>
      <c r="C419" s="53"/>
      <c r="D419" s="14"/>
      <c r="E419" s="14"/>
      <c r="F419" s="102"/>
      <c r="G419" s="102"/>
      <c r="H419" s="102">
        <f t="shared" si="110"/>
        <v>0</v>
      </c>
      <c r="I419" s="23"/>
      <c r="J419" s="73"/>
      <c r="K419" s="23"/>
      <c r="L419" s="23"/>
    </row>
    <row r="420" spans="1:12" ht="27.75" hidden="1" customHeight="1" x14ac:dyDescent="0.25">
      <c r="A420" s="28" t="str">
        <f t="shared" si="123"/>
        <v>b</v>
      </c>
      <c r="C420" s="53"/>
      <c r="D420" s="14"/>
      <c r="E420" s="14"/>
      <c r="F420" s="102"/>
      <c r="G420" s="102"/>
      <c r="H420" s="102">
        <f t="shared" si="110"/>
        <v>0</v>
      </c>
      <c r="I420" s="23"/>
      <c r="J420" s="73"/>
      <c r="K420" s="23"/>
      <c r="L420" s="23"/>
    </row>
    <row r="421" spans="1:12" ht="27.75" hidden="1" customHeight="1" x14ac:dyDescent="0.25">
      <c r="A421" s="28" t="str">
        <f t="shared" si="123"/>
        <v>b</v>
      </c>
      <c r="C421" s="53"/>
      <c r="D421" s="14"/>
      <c r="E421" s="14"/>
      <c r="F421" s="102"/>
      <c r="G421" s="102"/>
      <c r="H421" s="102">
        <f t="shared" si="110"/>
        <v>0</v>
      </c>
      <c r="I421" s="23"/>
      <c r="J421" s="73"/>
      <c r="K421" s="23"/>
      <c r="L421" s="23"/>
    </row>
    <row r="422" spans="1:12" ht="27.75" hidden="1" customHeight="1" x14ac:dyDescent="0.25">
      <c r="A422" s="28" t="str">
        <f t="shared" si="123"/>
        <v>b</v>
      </c>
      <c r="C422" s="53"/>
      <c r="D422" s="14"/>
      <c r="E422" s="14"/>
      <c r="F422" s="102"/>
      <c r="G422" s="102"/>
      <c r="H422" s="102">
        <f t="shared" si="110"/>
        <v>0</v>
      </c>
      <c r="I422" s="23"/>
      <c r="J422" s="73"/>
      <c r="K422" s="23"/>
      <c r="L422" s="23"/>
    </row>
    <row r="423" spans="1:12" ht="27.75" hidden="1" customHeight="1" x14ac:dyDescent="0.25">
      <c r="A423" s="28" t="str">
        <f t="shared" si="123"/>
        <v>b</v>
      </c>
      <c r="C423" s="53"/>
      <c r="D423" s="14"/>
      <c r="E423" s="14"/>
      <c r="F423" s="102"/>
      <c r="G423" s="102"/>
      <c r="H423" s="102">
        <f t="shared" si="110"/>
        <v>0</v>
      </c>
      <c r="I423" s="23"/>
      <c r="J423" s="73"/>
      <c r="K423" s="23"/>
      <c r="L423" s="23"/>
    </row>
    <row r="424" spans="1:12" ht="27.75" hidden="1" customHeight="1" x14ac:dyDescent="0.25">
      <c r="A424" s="28" t="str">
        <f t="shared" si="123"/>
        <v>b</v>
      </c>
      <c r="C424" s="53"/>
      <c r="D424" s="14"/>
      <c r="E424" s="14"/>
      <c r="F424" s="102"/>
      <c r="G424" s="102"/>
      <c r="H424" s="102">
        <f t="shared" si="110"/>
        <v>0</v>
      </c>
      <c r="I424" s="23"/>
      <c r="J424" s="73"/>
      <c r="K424" s="23"/>
      <c r="L424" s="23"/>
    </row>
    <row r="425" spans="1:12" ht="27.75" hidden="1" customHeight="1" x14ac:dyDescent="0.25">
      <c r="A425" s="28" t="str">
        <f t="shared" si="123"/>
        <v>b</v>
      </c>
      <c r="C425" s="53"/>
      <c r="D425" s="14"/>
      <c r="E425" s="14"/>
      <c r="F425" s="102"/>
      <c r="G425" s="102"/>
      <c r="H425" s="102">
        <f t="shared" si="110"/>
        <v>0</v>
      </c>
      <c r="I425" s="23"/>
      <c r="J425" s="73"/>
      <c r="K425" s="23"/>
      <c r="L425" s="23"/>
    </row>
    <row r="426" spans="1:12" ht="27.75" hidden="1" customHeight="1" x14ac:dyDescent="0.25">
      <c r="A426" s="28" t="str">
        <f t="shared" si="123"/>
        <v>b</v>
      </c>
      <c r="C426" s="53"/>
      <c r="D426" s="14"/>
      <c r="E426" s="14"/>
      <c r="F426" s="102"/>
      <c r="G426" s="102"/>
      <c r="H426" s="102">
        <f t="shared" si="110"/>
        <v>0</v>
      </c>
      <c r="I426" s="23"/>
      <c r="J426" s="73"/>
      <c r="K426" s="23"/>
      <c r="L426" s="23"/>
    </row>
    <row r="427" spans="1:12" ht="42" hidden="1" customHeight="1" x14ac:dyDescent="0.25">
      <c r="A427" s="28" t="str">
        <f t="shared" si="123"/>
        <v>b</v>
      </c>
      <c r="B427">
        <v>1</v>
      </c>
      <c r="C427" s="43" t="s">
        <v>159</v>
      </c>
      <c r="D427" s="4" t="s">
        <v>160</v>
      </c>
      <c r="E427" s="4"/>
      <c r="F427" s="104">
        <f t="shared" ref="F427:H427" si="129">SUM(F428:F460)</f>
        <v>0</v>
      </c>
      <c r="G427" s="104">
        <f t="shared" si="129"/>
        <v>0</v>
      </c>
      <c r="H427" s="104">
        <f t="shared" si="129"/>
        <v>0</v>
      </c>
      <c r="I427" s="15"/>
      <c r="J427" s="81"/>
      <c r="K427" s="23"/>
      <c r="L427" s="23"/>
    </row>
    <row r="428" spans="1:12" ht="34.5" hidden="1" customHeight="1" x14ac:dyDescent="0.25">
      <c r="A428" s="28" t="str">
        <f t="shared" si="123"/>
        <v>b</v>
      </c>
      <c r="C428" s="54"/>
      <c r="D428" s="60"/>
      <c r="E428" s="1"/>
      <c r="F428" s="102"/>
      <c r="G428" s="102"/>
      <c r="H428" s="102">
        <f t="shared" si="110"/>
        <v>0</v>
      </c>
      <c r="I428" s="91" t="s">
        <v>178</v>
      </c>
      <c r="J428" s="91" t="s">
        <v>179</v>
      </c>
      <c r="K428" s="23"/>
      <c r="L428" s="23"/>
    </row>
    <row r="429" spans="1:12" ht="27" hidden="1" customHeight="1" x14ac:dyDescent="0.25">
      <c r="A429" s="28" t="str">
        <f t="shared" si="123"/>
        <v>b</v>
      </c>
      <c r="C429" s="54"/>
      <c r="D429" s="60"/>
      <c r="E429" s="1"/>
      <c r="F429" s="102"/>
      <c r="G429" s="102"/>
      <c r="H429" s="102">
        <f t="shared" si="110"/>
        <v>0</v>
      </c>
      <c r="I429" s="91" t="s">
        <v>178</v>
      </c>
      <c r="J429" s="91" t="s">
        <v>179</v>
      </c>
      <c r="K429" s="23"/>
      <c r="L429" s="23"/>
    </row>
    <row r="430" spans="1:12" ht="27" hidden="1" customHeight="1" x14ac:dyDescent="0.25">
      <c r="A430" s="28" t="str">
        <f t="shared" si="123"/>
        <v>b</v>
      </c>
      <c r="C430" s="54"/>
      <c r="D430" s="60"/>
      <c r="E430" s="1"/>
      <c r="F430" s="102"/>
      <c r="G430" s="102"/>
      <c r="H430" s="102">
        <f t="shared" si="110"/>
        <v>0</v>
      </c>
      <c r="I430" s="91" t="s">
        <v>178</v>
      </c>
      <c r="J430" s="91" t="s">
        <v>179</v>
      </c>
      <c r="K430" s="23"/>
      <c r="L430" s="23"/>
    </row>
    <row r="431" spans="1:12" ht="27" hidden="1" customHeight="1" x14ac:dyDescent="0.25">
      <c r="A431" s="28" t="str">
        <f t="shared" si="123"/>
        <v>b</v>
      </c>
      <c r="C431" s="54"/>
      <c r="D431" s="60"/>
      <c r="E431" s="1"/>
      <c r="F431" s="102"/>
      <c r="G431" s="102"/>
      <c r="H431" s="102">
        <f t="shared" si="110"/>
        <v>0</v>
      </c>
      <c r="I431" s="91" t="s">
        <v>178</v>
      </c>
      <c r="J431" s="91" t="s">
        <v>179</v>
      </c>
      <c r="K431" s="23"/>
      <c r="L431" s="23"/>
    </row>
    <row r="432" spans="1:12" ht="27" hidden="1" customHeight="1" x14ac:dyDescent="0.25">
      <c r="A432" s="28" t="str">
        <f t="shared" si="123"/>
        <v>b</v>
      </c>
      <c r="C432" s="54"/>
      <c r="D432" s="60"/>
      <c r="E432" s="1"/>
      <c r="F432" s="102"/>
      <c r="G432" s="102"/>
      <c r="H432" s="102">
        <f t="shared" si="110"/>
        <v>0</v>
      </c>
      <c r="I432" s="91" t="s">
        <v>178</v>
      </c>
      <c r="J432" s="91" t="s">
        <v>179</v>
      </c>
      <c r="K432" s="23"/>
      <c r="L432" s="23"/>
    </row>
    <row r="433" spans="1:12" ht="27" hidden="1" customHeight="1" x14ac:dyDescent="0.25">
      <c r="A433" s="28" t="str">
        <f t="shared" si="123"/>
        <v>b</v>
      </c>
      <c r="C433" s="54"/>
      <c r="D433" s="60"/>
      <c r="E433" s="1"/>
      <c r="F433" s="102"/>
      <c r="G433" s="102"/>
      <c r="H433" s="102">
        <f t="shared" si="110"/>
        <v>0</v>
      </c>
      <c r="I433" s="91" t="s">
        <v>178</v>
      </c>
      <c r="J433" s="91" t="s">
        <v>179</v>
      </c>
      <c r="K433" s="23"/>
      <c r="L433" s="23"/>
    </row>
    <row r="434" spans="1:12" ht="33.75" hidden="1" customHeight="1" x14ac:dyDescent="0.25">
      <c r="A434" s="28" t="str">
        <f t="shared" si="123"/>
        <v>b</v>
      </c>
      <c r="C434" s="54"/>
      <c r="D434" s="60"/>
      <c r="E434" s="1"/>
      <c r="F434" s="102"/>
      <c r="G434" s="102"/>
      <c r="H434" s="102">
        <f t="shared" si="110"/>
        <v>0</v>
      </c>
      <c r="I434" s="91" t="s">
        <v>178</v>
      </c>
      <c r="J434" s="91" t="s">
        <v>179</v>
      </c>
      <c r="K434" s="23"/>
      <c r="L434" s="23"/>
    </row>
    <row r="435" spans="1:12" ht="27" hidden="1" customHeight="1" x14ac:dyDescent="0.25">
      <c r="A435" s="28" t="str">
        <f t="shared" si="123"/>
        <v>b</v>
      </c>
      <c r="C435" s="54"/>
      <c r="D435" s="100"/>
      <c r="E435" s="14"/>
      <c r="F435" s="102"/>
      <c r="G435" s="102"/>
      <c r="H435" s="102">
        <f t="shared" si="110"/>
        <v>0</v>
      </c>
      <c r="I435" s="91" t="s">
        <v>178</v>
      </c>
      <c r="J435" s="91" t="s">
        <v>179</v>
      </c>
      <c r="K435" s="23"/>
      <c r="L435" s="23"/>
    </row>
    <row r="436" spans="1:12" ht="27" hidden="1" customHeight="1" x14ac:dyDescent="0.25">
      <c r="A436" s="28" t="str">
        <f t="shared" si="123"/>
        <v>b</v>
      </c>
      <c r="C436" s="54"/>
      <c r="D436" s="101"/>
      <c r="E436" s="14"/>
      <c r="F436" s="102"/>
      <c r="G436" s="102"/>
      <c r="H436" s="102">
        <f t="shared" si="110"/>
        <v>0</v>
      </c>
      <c r="I436" s="23"/>
      <c r="J436" s="73"/>
      <c r="K436" s="23"/>
      <c r="L436" s="23"/>
    </row>
    <row r="437" spans="1:12" ht="27" hidden="1" customHeight="1" x14ac:dyDescent="0.25">
      <c r="A437" s="28" t="str">
        <f t="shared" si="123"/>
        <v>b</v>
      </c>
      <c r="C437" s="54"/>
      <c r="D437" s="1"/>
      <c r="E437" s="14"/>
      <c r="F437" s="102"/>
      <c r="G437" s="102"/>
      <c r="H437" s="102">
        <f t="shared" si="110"/>
        <v>0</v>
      </c>
      <c r="I437" s="23"/>
      <c r="J437" s="73"/>
      <c r="K437" s="23"/>
      <c r="L437" s="23"/>
    </row>
    <row r="438" spans="1:12" ht="27" hidden="1" customHeight="1" x14ac:dyDescent="0.25">
      <c r="A438" s="28" t="str">
        <f t="shared" si="123"/>
        <v>b</v>
      </c>
      <c r="C438" s="54"/>
      <c r="D438" s="1"/>
      <c r="E438" s="14"/>
      <c r="F438" s="102"/>
      <c r="G438" s="102"/>
      <c r="H438" s="102">
        <f t="shared" ref="H438:H460" si="130">F438-G438</f>
        <v>0</v>
      </c>
      <c r="I438" s="23"/>
      <c r="J438" s="73"/>
      <c r="K438" s="23"/>
      <c r="L438" s="23"/>
    </row>
    <row r="439" spans="1:12" ht="27" hidden="1" customHeight="1" x14ac:dyDescent="0.25">
      <c r="A439" s="28" t="str">
        <f t="shared" si="123"/>
        <v>b</v>
      </c>
      <c r="C439" s="54"/>
      <c r="D439" s="1"/>
      <c r="E439" s="14"/>
      <c r="F439" s="102"/>
      <c r="G439" s="102"/>
      <c r="H439" s="102">
        <f t="shared" si="130"/>
        <v>0</v>
      </c>
      <c r="I439" s="23"/>
      <c r="J439" s="73"/>
      <c r="K439" s="23"/>
      <c r="L439" s="23"/>
    </row>
    <row r="440" spans="1:12" ht="27" hidden="1" customHeight="1" x14ac:dyDescent="0.25">
      <c r="A440" s="28" t="str">
        <f t="shared" si="123"/>
        <v>b</v>
      </c>
      <c r="C440" s="54"/>
      <c r="D440" s="1"/>
      <c r="E440" s="14"/>
      <c r="F440" s="102"/>
      <c r="G440" s="102"/>
      <c r="H440" s="102">
        <f t="shared" si="130"/>
        <v>0</v>
      </c>
      <c r="I440" s="23"/>
      <c r="J440" s="73"/>
      <c r="K440" s="23"/>
      <c r="L440" s="23"/>
    </row>
    <row r="441" spans="1:12" ht="27" hidden="1" customHeight="1" x14ac:dyDescent="0.25">
      <c r="A441" s="28" t="str">
        <f t="shared" si="123"/>
        <v>b</v>
      </c>
      <c r="C441" s="54"/>
      <c r="D441" s="1"/>
      <c r="E441" s="14"/>
      <c r="F441" s="102"/>
      <c r="G441" s="102"/>
      <c r="H441" s="102">
        <f t="shared" si="130"/>
        <v>0</v>
      </c>
      <c r="I441" s="23"/>
      <c r="J441" s="73"/>
      <c r="K441" s="23"/>
      <c r="L441" s="23"/>
    </row>
    <row r="442" spans="1:12" ht="27" hidden="1" customHeight="1" x14ac:dyDescent="0.25">
      <c r="A442" s="28" t="str">
        <f t="shared" si="123"/>
        <v>b</v>
      </c>
      <c r="C442" s="54"/>
      <c r="D442" s="1"/>
      <c r="E442" s="14"/>
      <c r="F442" s="102"/>
      <c r="G442" s="102"/>
      <c r="H442" s="102">
        <f t="shared" si="130"/>
        <v>0</v>
      </c>
      <c r="I442" s="23"/>
      <c r="J442" s="73"/>
      <c r="K442" s="23"/>
      <c r="L442" s="23"/>
    </row>
    <row r="443" spans="1:12" ht="27" hidden="1" customHeight="1" x14ac:dyDescent="0.25">
      <c r="A443" s="28" t="str">
        <f t="shared" si="123"/>
        <v>b</v>
      </c>
      <c r="C443" s="54"/>
      <c r="D443" s="1"/>
      <c r="E443" s="14"/>
      <c r="F443" s="102"/>
      <c r="G443" s="102"/>
      <c r="H443" s="102">
        <f t="shared" si="130"/>
        <v>0</v>
      </c>
      <c r="I443" s="23"/>
      <c r="J443" s="73"/>
      <c r="K443" s="23"/>
      <c r="L443" s="23"/>
    </row>
    <row r="444" spans="1:12" ht="27" hidden="1" customHeight="1" x14ac:dyDescent="0.25">
      <c r="A444" s="28" t="str">
        <f t="shared" si="123"/>
        <v>b</v>
      </c>
      <c r="C444" s="54"/>
      <c r="D444" s="1"/>
      <c r="E444" s="14"/>
      <c r="F444" s="102"/>
      <c r="G444" s="102"/>
      <c r="H444" s="102">
        <f t="shared" si="130"/>
        <v>0</v>
      </c>
      <c r="I444" s="23"/>
      <c r="J444" s="73"/>
      <c r="K444" s="23"/>
      <c r="L444" s="23"/>
    </row>
    <row r="445" spans="1:12" ht="27" hidden="1" customHeight="1" x14ac:dyDescent="0.25">
      <c r="A445" s="28" t="str">
        <f t="shared" si="123"/>
        <v>b</v>
      </c>
      <c r="C445" s="54"/>
      <c r="D445" s="1"/>
      <c r="E445" s="14"/>
      <c r="F445" s="102"/>
      <c r="G445" s="102"/>
      <c r="H445" s="102">
        <f t="shared" si="130"/>
        <v>0</v>
      </c>
      <c r="I445" s="23"/>
      <c r="J445" s="73"/>
      <c r="K445" s="23"/>
      <c r="L445" s="23"/>
    </row>
    <row r="446" spans="1:12" ht="27" hidden="1" customHeight="1" x14ac:dyDescent="0.25">
      <c r="A446" s="28" t="str">
        <f t="shared" si="123"/>
        <v>b</v>
      </c>
      <c r="C446" s="54"/>
      <c r="D446" s="1"/>
      <c r="E446" s="14"/>
      <c r="F446" s="102"/>
      <c r="G446" s="102"/>
      <c r="H446" s="102">
        <f t="shared" si="130"/>
        <v>0</v>
      </c>
      <c r="I446" s="23"/>
      <c r="J446" s="73"/>
      <c r="K446" s="23"/>
      <c r="L446" s="23"/>
    </row>
    <row r="447" spans="1:12" ht="27" hidden="1" customHeight="1" x14ac:dyDescent="0.25">
      <c r="A447" s="28" t="str">
        <f t="shared" si="123"/>
        <v>b</v>
      </c>
      <c r="C447" s="54"/>
      <c r="D447" s="1"/>
      <c r="E447" s="14"/>
      <c r="F447" s="102"/>
      <c r="G447" s="102"/>
      <c r="H447" s="102">
        <f t="shared" si="130"/>
        <v>0</v>
      </c>
      <c r="I447" s="23"/>
      <c r="J447" s="73"/>
      <c r="K447" s="23"/>
      <c r="L447" s="23"/>
    </row>
    <row r="448" spans="1:12" ht="27" hidden="1" customHeight="1" x14ac:dyDescent="0.25">
      <c r="A448" s="28" t="str">
        <f t="shared" si="123"/>
        <v>b</v>
      </c>
      <c r="C448" s="54"/>
      <c r="D448" s="14"/>
      <c r="E448" s="14"/>
      <c r="F448" s="102"/>
      <c r="G448" s="102"/>
      <c r="H448" s="102">
        <f t="shared" si="130"/>
        <v>0</v>
      </c>
      <c r="I448" s="23"/>
      <c r="J448" s="73"/>
      <c r="K448" s="23"/>
      <c r="L448" s="23"/>
    </row>
    <row r="449" spans="1:12" ht="27" hidden="1" customHeight="1" x14ac:dyDescent="0.25">
      <c r="A449" s="28" t="str">
        <f t="shared" si="123"/>
        <v>b</v>
      </c>
      <c r="C449" s="54"/>
      <c r="D449" s="14"/>
      <c r="E449" s="14"/>
      <c r="F449" s="102"/>
      <c r="G449" s="102"/>
      <c r="H449" s="102">
        <f t="shared" si="130"/>
        <v>0</v>
      </c>
      <c r="I449" s="23"/>
      <c r="J449" s="73"/>
      <c r="K449" s="23"/>
      <c r="L449" s="23"/>
    </row>
    <row r="450" spans="1:12" ht="27" hidden="1" customHeight="1" x14ac:dyDescent="0.25">
      <c r="A450" s="28" t="str">
        <f t="shared" si="123"/>
        <v>b</v>
      </c>
      <c r="C450" s="54"/>
      <c r="D450" s="14"/>
      <c r="E450" s="14"/>
      <c r="F450" s="102"/>
      <c r="G450" s="102"/>
      <c r="H450" s="102">
        <f t="shared" si="130"/>
        <v>0</v>
      </c>
      <c r="I450" s="23"/>
      <c r="J450" s="73"/>
      <c r="K450" s="23"/>
      <c r="L450" s="23"/>
    </row>
    <row r="451" spans="1:12" ht="27" hidden="1" customHeight="1" x14ac:dyDescent="0.25">
      <c r="A451" s="28" t="str">
        <f t="shared" si="123"/>
        <v>b</v>
      </c>
      <c r="C451" s="54"/>
      <c r="D451" s="14"/>
      <c r="E451" s="14"/>
      <c r="F451" s="102"/>
      <c r="G451" s="102"/>
      <c r="H451" s="102">
        <f t="shared" si="130"/>
        <v>0</v>
      </c>
      <c r="I451" s="23"/>
      <c r="J451" s="73"/>
      <c r="K451" s="23"/>
      <c r="L451" s="23"/>
    </row>
    <row r="452" spans="1:12" ht="27" hidden="1" customHeight="1" x14ac:dyDescent="0.25">
      <c r="A452" s="28" t="str">
        <f t="shared" si="123"/>
        <v>b</v>
      </c>
      <c r="C452" s="54"/>
      <c r="D452" s="14"/>
      <c r="E452" s="14"/>
      <c r="F452" s="102"/>
      <c r="G452" s="102"/>
      <c r="H452" s="102">
        <f t="shared" si="130"/>
        <v>0</v>
      </c>
      <c r="I452" s="23"/>
      <c r="J452" s="73"/>
      <c r="K452" s="23"/>
      <c r="L452" s="23"/>
    </row>
    <row r="453" spans="1:12" ht="27" hidden="1" customHeight="1" x14ac:dyDescent="0.25">
      <c r="A453" s="28" t="str">
        <f t="shared" si="123"/>
        <v>b</v>
      </c>
      <c r="C453" s="54"/>
      <c r="D453" s="14"/>
      <c r="E453" s="14"/>
      <c r="F453" s="102"/>
      <c r="G453" s="102"/>
      <c r="H453" s="102">
        <f t="shared" si="130"/>
        <v>0</v>
      </c>
      <c r="I453" s="23"/>
      <c r="J453" s="73"/>
      <c r="K453" s="23"/>
      <c r="L453" s="23"/>
    </row>
    <row r="454" spans="1:12" ht="27" hidden="1" customHeight="1" x14ac:dyDescent="0.25">
      <c r="A454" s="28" t="str">
        <f t="shared" si="123"/>
        <v>b</v>
      </c>
      <c r="C454" s="54"/>
      <c r="D454" s="2"/>
      <c r="E454" s="14"/>
      <c r="F454" s="102"/>
      <c r="G454" s="102"/>
      <c r="H454" s="102">
        <f t="shared" si="130"/>
        <v>0</v>
      </c>
      <c r="I454" s="23"/>
      <c r="J454" s="73"/>
      <c r="K454" s="23"/>
      <c r="L454" s="23"/>
    </row>
    <row r="455" spans="1:12" ht="27" hidden="1" customHeight="1" x14ac:dyDescent="0.25">
      <c r="A455" s="28" t="str">
        <f t="shared" si="123"/>
        <v>b</v>
      </c>
      <c r="C455" s="54"/>
      <c r="D455" s="2"/>
      <c r="E455" s="14"/>
      <c r="F455" s="102"/>
      <c r="G455" s="102"/>
      <c r="H455" s="102">
        <f t="shared" si="130"/>
        <v>0</v>
      </c>
      <c r="I455" s="23"/>
      <c r="J455" s="73"/>
      <c r="K455" s="23"/>
      <c r="L455" s="23"/>
    </row>
    <row r="456" spans="1:12" ht="27" hidden="1" customHeight="1" x14ac:dyDescent="0.25">
      <c r="A456" s="28" t="str">
        <f t="shared" si="123"/>
        <v>b</v>
      </c>
      <c r="C456" s="54"/>
      <c r="D456" s="2"/>
      <c r="E456" s="14"/>
      <c r="F456" s="102"/>
      <c r="G456" s="102"/>
      <c r="H456" s="102">
        <f t="shared" si="130"/>
        <v>0</v>
      </c>
      <c r="I456" s="23"/>
      <c r="J456" s="73"/>
      <c r="K456" s="23"/>
      <c r="L456" s="23"/>
    </row>
    <row r="457" spans="1:12" ht="27" hidden="1" customHeight="1" x14ac:dyDescent="0.25">
      <c r="A457" s="28" t="str">
        <f t="shared" si="123"/>
        <v>b</v>
      </c>
      <c r="C457" s="54"/>
      <c r="D457" s="2"/>
      <c r="E457" s="14"/>
      <c r="F457" s="102"/>
      <c r="G457" s="102"/>
      <c r="H457" s="102">
        <f t="shared" si="130"/>
        <v>0</v>
      </c>
      <c r="I457" s="23"/>
      <c r="J457" s="73"/>
      <c r="K457" s="23"/>
      <c r="L457" s="23"/>
    </row>
    <row r="458" spans="1:12" ht="27" hidden="1" customHeight="1" x14ac:dyDescent="0.25">
      <c r="A458" s="28" t="str">
        <f t="shared" si="123"/>
        <v>b</v>
      </c>
      <c r="C458" s="54"/>
      <c r="D458" s="2"/>
      <c r="E458" s="14"/>
      <c r="F458" s="102"/>
      <c r="G458" s="102"/>
      <c r="H458" s="102">
        <f t="shared" si="130"/>
        <v>0</v>
      </c>
      <c r="I458" s="23"/>
      <c r="J458" s="73"/>
      <c r="K458" s="23"/>
      <c r="L458" s="23"/>
    </row>
    <row r="459" spans="1:12" ht="27" hidden="1" customHeight="1" x14ac:dyDescent="0.25">
      <c r="A459" s="28" t="str">
        <f t="shared" si="123"/>
        <v>b</v>
      </c>
      <c r="C459" s="54"/>
      <c r="D459" s="14"/>
      <c r="E459" s="14"/>
      <c r="F459" s="102"/>
      <c r="G459" s="102"/>
      <c r="H459" s="102">
        <f t="shared" si="130"/>
        <v>0</v>
      </c>
      <c r="I459" s="23"/>
      <c r="J459" s="73"/>
      <c r="K459" s="23"/>
      <c r="L459" s="23"/>
    </row>
    <row r="460" spans="1:12" ht="27" hidden="1" customHeight="1" x14ac:dyDescent="0.25">
      <c r="A460" s="28" t="str">
        <f t="shared" ref="A460:A486" si="131">IF(OR(F460&lt;&gt;0,G460&lt;&gt;0,H460&lt;&gt;0),"a","b")</f>
        <v>b</v>
      </c>
      <c r="C460" s="54"/>
      <c r="D460" s="14"/>
      <c r="E460" s="14"/>
      <c r="F460" s="102"/>
      <c r="G460" s="102"/>
      <c r="H460" s="102">
        <f t="shared" si="130"/>
        <v>0</v>
      </c>
      <c r="I460" s="23"/>
      <c r="J460" s="73"/>
      <c r="K460" s="23"/>
      <c r="L460" s="23"/>
    </row>
    <row r="461" spans="1:12" ht="43.5" hidden="1" customHeight="1" x14ac:dyDescent="0.25">
      <c r="A461" s="28" t="str">
        <f t="shared" si="131"/>
        <v>b</v>
      </c>
      <c r="B461">
        <v>1</v>
      </c>
      <c r="C461" s="43" t="s">
        <v>161</v>
      </c>
      <c r="D461" s="4" t="s">
        <v>25</v>
      </c>
      <c r="E461" s="4"/>
      <c r="F461" s="104">
        <f>F462+F466+F470</f>
        <v>0</v>
      </c>
      <c r="G461" s="104">
        <f t="shared" ref="G461:H461" si="132">G462+G466+G470</f>
        <v>0</v>
      </c>
      <c r="H461" s="104">
        <f t="shared" si="132"/>
        <v>0</v>
      </c>
      <c r="I461" s="15"/>
      <c r="J461" s="71"/>
      <c r="K461" s="23"/>
      <c r="L461" s="23"/>
    </row>
    <row r="462" spans="1:12" ht="75" hidden="1" customHeight="1" x14ac:dyDescent="0.25">
      <c r="A462" s="28" t="str">
        <f t="shared" si="131"/>
        <v>b</v>
      </c>
      <c r="B462">
        <v>1</v>
      </c>
      <c r="C462" s="44" t="s">
        <v>162</v>
      </c>
      <c r="D462" s="3" t="s">
        <v>163</v>
      </c>
      <c r="E462" s="3"/>
      <c r="F462" s="105">
        <f t="shared" ref="F462" si="133">SUM(F463:F465)</f>
        <v>0</v>
      </c>
      <c r="G462" s="105">
        <f t="shared" ref="G462:H462" si="134">SUM(G463:G465)</f>
        <v>0</v>
      </c>
      <c r="H462" s="105">
        <f t="shared" si="134"/>
        <v>0</v>
      </c>
      <c r="I462" s="16"/>
      <c r="J462" s="82"/>
      <c r="K462" s="23"/>
      <c r="L462" s="23"/>
    </row>
    <row r="463" spans="1:12" ht="27" hidden="1" customHeight="1" x14ac:dyDescent="0.25">
      <c r="A463" s="28" t="str">
        <f t="shared" si="131"/>
        <v>b</v>
      </c>
      <c r="C463" s="55"/>
      <c r="D463" s="2"/>
      <c r="E463" s="1"/>
      <c r="F463" s="102"/>
      <c r="G463" s="102"/>
      <c r="H463" s="102">
        <f t="shared" ref="H463:H486" si="135">F463-G463</f>
        <v>0</v>
      </c>
      <c r="I463" s="23"/>
      <c r="J463" s="73"/>
      <c r="K463" s="23"/>
      <c r="L463" s="23"/>
    </row>
    <row r="464" spans="1:12" ht="27" hidden="1" customHeight="1" x14ac:dyDescent="0.25">
      <c r="A464" s="28" t="str">
        <f t="shared" si="131"/>
        <v>b</v>
      </c>
      <c r="C464" s="55"/>
      <c r="D464" s="2"/>
      <c r="E464" s="1"/>
      <c r="F464" s="102"/>
      <c r="G464" s="102"/>
      <c r="H464" s="102">
        <f t="shared" si="135"/>
        <v>0</v>
      </c>
      <c r="I464" s="23"/>
      <c r="J464" s="73"/>
      <c r="K464" s="23"/>
      <c r="L464" s="23"/>
    </row>
    <row r="465" spans="1:12" ht="27" hidden="1" customHeight="1" x14ac:dyDescent="0.25">
      <c r="A465" s="28" t="str">
        <f t="shared" si="131"/>
        <v>b</v>
      </c>
      <c r="C465" s="55"/>
      <c r="D465" s="2"/>
      <c r="E465" s="14"/>
      <c r="F465" s="102"/>
      <c r="G465" s="102"/>
      <c r="H465" s="102">
        <f t="shared" si="135"/>
        <v>0</v>
      </c>
      <c r="I465" s="23"/>
      <c r="J465" s="73"/>
      <c r="K465" s="23"/>
      <c r="L465" s="23"/>
    </row>
    <row r="466" spans="1:12" ht="75" hidden="1" customHeight="1" x14ac:dyDescent="0.25">
      <c r="A466" s="28" t="str">
        <f t="shared" si="131"/>
        <v>b</v>
      </c>
      <c r="B466">
        <v>1</v>
      </c>
      <c r="C466" s="44" t="s">
        <v>164</v>
      </c>
      <c r="D466" s="3" t="s">
        <v>28</v>
      </c>
      <c r="E466" s="3"/>
      <c r="F466" s="105">
        <f>SUM(F467:F469)</f>
        <v>0</v>
      </c>
      <c r="G466" s="105">
        <f t="shared" ref="G466:H466" si="136">SUM(G467:G469)</f>
        <v>0</v>
      </c>
      <c r="H466" s="105">
        <f t="shared" si="136"/>
        <v>0</v>
      </c>
      <c r="I466" s="16"/>
      <c r="J466" s="82"/>
      <c r="K466" s="23"/>
      <c r="L466" s="23"/>
    </row>
    <row r="467" spans="1:12" ht="27" hidden="1" customHeight="1" x14ac:dyDescent="0.25">
      <c r="A467" s="28" t="str">
        <f t="shared" si="131"/>
        <v>b</v>
      </c>
      <c r="C467" s="55"/>
      <c r="D467" s="2"/>
      <c r="E467" s="1"/>
      <c r="F467" s="102"/>
      <c r="G467" s="102"/>
      <c r="H467" s="102">
        <f t="shared" ref="H467:H469" si="137">F467-G467</f>
        <v>0</v>
      </c>
      <c r="I467" s="23"/>
      <c r="J467" s="73"/>
      <c r="K467" s="23"/>
      <c r="L467" s="23"/>
    </row>
    <row r="468" spans="1:12" ht="27" hidden="1" customHeight="1" x14ac:dyDescent="0.25">
      <c r="A468" s="28" t="str">
        <f t="shared" si="131"/>
        <v>b</v>
      </c>
      <c r="C468" s="55"/>
      <c r="D468" s="2"/>
      <c r="E468" s="1"/>
      <c r="F468" s="102"/>
      <c r="G468" s="102"/>
      <c r="H468" s="102">
        <f t="shared" si="137"/>
        <v>0</v>
      </c>
      <c r="I468" s="23"/>
      <c r="J468" s="73"/>
      <c r="K468" s="23"/>
      <c r="L468" s="23"/>
    </row>
    <row r="469" spans="1:12" ht="27" hidden="1" customHeight="1" x14ac:dyDescent="0.25">
      <c r="A469" s="28" t="str">
        <f t="shared" si="131"/>
        <v>b</v>
      </c>
      <c r="C469" s="55"/>
      <c r="D469" s="2"/>
      <c r="E469" s="14"/>
      <c r="F469" s="102"/>
      <c r="G469" s="102"/>
      <c r="H469" s="102">
        <f t="shared" si="137"/>
        <v>0</v>
      </c>
      <c r="I469" s="23"/>
      <c r="J469" s="73"/>
      <c r="K469" s="23"/>
      <c r="L469" s="23"/>
    </row>
    <row r="470" spans="1:12" ht="75" hidden="1" customHeight="1" x14ac:dyDescent="0.25">
      <c r="A470" s="28" t="str">
        <f t="shared" si="131"/>
        <v>b</v>
      </c>
      <c r="B470">
        <v>1</v>
      </c>
      <c r="C470" s="44" t="s">
        <v>165</v>
      </c>
      <c r="D470" s="3" t="s">
        <v>166</v>
      </c>
      <c r="E470" s="3"/>
      <c r="F470" s="105">
        <f t="shared" ref="F470:H470" si="138">SUM(F471:F473)</f>
        <v>0</v>
      </c>
      <c r="G470" s="105">
        <f t="shared" si="138"/>
        <v>0</v>
      </c>
      <c r="H470" s="105">
        <f t="shared" si="138"/>
        <v>0</v>
      </c>
      <c r="I470" s="16"/>
      <c r="J470" s="82"/>
      <c r="K470" s="23"/>
      <c r="L470" s="23"/>
    </row>
    <row r="471" spans="1:12" ht="27" hidden="1" customHeight="1" x14ac:dyDescent="0.25">
      <c r="A471" s="28" t="str">
        <f t="shared" si="131"/>
        <v>b</v>
      </c>
      <c r="C471" s="55"/>
      <c r="D471" s="2"/>
      <c r="E471" s="1"/>
      <c r="F471" s="102"/>
      <c r="G471" s="102"/>
      <c r="H471" s="102">
        <f t="shared" ref="H471:H473" si="139">F471-G471</f>
        <v>0</v>
      </c>
      <c r="I471" s="23"/>
      <c r="J471" s="73"/>
      <c r="K471" s="23"/>
      <c r="L471" s="23"/>
    </row>
    <row r="472" spans="1:12" ht="27" hidden="1" customHeight="1" x14ac:dyDescent="0.25">
      <c r="A472" s="28" t="str">
        <f t="shared" si="131"/>
        <v>b</v>
      </c>
      <c r="C472" s="55"/>
      <c r="D472" s="2"/>
      <c r="E472" s="1"/>
      <c r="F472" s="102"/>
      <c r="G472" s="102"/>
      <c r="H472" s="102">
        <f t="shared" si="139"/>
        <v>0</v>
      </c>
      <c r="I472" s="23"/>
      <c r="J472" s="73"/>
      <c r="K472" s="23"/>
      <c r="L472" s="23"/>
    </row>
    <row r="473" spans="1:12" ht="27" hidden="1" customHeight="1" x14ac:dyDescent="0.25">
      <c r="A473" s="28" t="str">
        <f t="shared" si="131"/>
        <v>b</v>
      </c>
      <c r="C473" s="55"/>
      <c r="D473" s="2"/>
      <c r="E473" s="14"/>
      <c r="F473" s="102"/>
      <c r="G473" s="102"/>
      <c r="H473" s="102">
        <f t="shared" si="139"/>
        <v>0</v>
      </c>
      <c r="I473" s="23"/>
      <c r="J473" s="73"/>
      <c r="K473" s="23"/>
      <c r="L473" s="23"/>
    </row>
    <row r="474" spans="1:12" ht="75" customHeight="1" x14ac:dyDescent="0.25">
      <c r="A474" s="28" t="str">
        <f t="shared" si="131"/>
        <v>a</v>
      </c>
      <c r="B474">
        <v>1</v>
      </c>
      <c r="C474" s="43" t="s">
        <v>167</v>
      </c>
      <c r="D474" s="4" t="s">
        <v>168</v>
      </c>
      <c r="E474" s="4"/>
      <c r="F474" s="104">
        <f>F475+F479+F483</f>
        <v>180763</v>
      </c>
      <c r="G474" s="104">
        <f>G475+G479+G483</f>
        <v>173800</v>
      </c>
      <c r="H474" s="104">
        <f>H475+H479+H483</f>
        <v>6963</v>
      </c>
      <c r="I474" s="15"/>
      <c r="J474" s="71"/>
      <c r="K474" s="23"/>
      <c r="L474" s="23"/>
    </row>
    <row r="475" spans="1:12" ht="75" hidden="1" customHeight="1" x14ac:dyDescent="0.25">
      <c r="A475" s="28" t="str">
        <f t="shared" si="131"/>
        <v>b</v>
      </c>
      <c r="B475">
        <v>1</v>
      </c>
      <c r="C475" s="44" t="s">
        <v>169</v>
      </c>
      <c r="D475" s="3" t="s">
        <v>170</v>
      </c>
      <c r="E475" s="3"/>
      <c r="F475" s="105">
        <f t="shared" ref="F475" si="140">SUM(F476:F478)</f>
        <v>0</v>
      </c>
      <c r="G475" s="105">
        <f t="shared" ref="G475:H475" si="141">SUM(G476:G478)</f>
        <v>0</v>
      </c>
      <c r="H475" s="105">
        <f t="shared" si="141"/>
        <v>0</v>
      </c>
      <c r="I475" s="16"/>
      <c r="J475" s="82"/>
      <c r="K475" s="23"/>
      <c r="L475" s="23"/>
    </row>
    <row r="476" spans="1:12" ht="27" hidden="1" customHeight="1" x14ac:dyDescent="0.25">
      <c r="A476" s="28" t="str">
        <f t="shared" si="131"/>
        <v>b</v>
      </c>
      <c r="C476" s="55"/>
      <c r="D476" s="2"/>
      <c r="E476" s="1"/>
      <c r="F476" s="102"/>
      <c r="G476" s="102"/>
      <c r="H476" s="102">
        <f t="shared" ref="H476:H478" si="142">F476-G476</f>
        <v>0</v>
      </c>
      <c r="I476" s="23"/>
      <c r="J476" s="73"/>
      <c r="K476" s="23"/>
      <c r="L476" s="23"/>
    </row>
    <row r="477" spans="1:12" ht="27" hidden="1" customHeight="1" x14ac:dyDescent="0.25">
      <c r="A477" s="28" t="str">
        <f t="shared" si="131"/>
        <v>b</v>
      </c>
      <c r="C477" s="55"/>
      <c r="D477" s="2"/>
      <c r="E477" s="1"/>
      <c r="F477" s="102"/>
      <c r="G477" s="102"/>
      <c r="H477" s="102">
        <f t="shared" si="142"/>
        <v>0</v>
      </c>
      <c r="I477" s="23"/>
      <c r="J477" s="73"/>
      <c r="K477" s="23"/>
      <c r="L477" s="23"/>
    </row>
    <row r="478" spans="1:12" ht="27" hidden="1" customHeight="1" x14ac:dyDescent="0.25">
      <c r="A478" s="28" t="str">
        <f t="shared" si="131"/>
        <v>b</v>
      </c>
      <c r="C478" s="55"/>
      <c r="D478" s="2"/>
      <c r="E478" s="14"/>
      <c r="F478" s="102"/>
      <c r="G478" s="102"/>
      <c r="H478" s="102">
        <f t="shared" si="142"/>
        <v>0</v>
      </c>
      <c r="I478" s="23"/>
      <c r="J478" s="73"/>
      <c r="K478" s="23"/>
      <c r="L478" s="23"/>
    </row>
    <row r="479" spans="1:12" ht="75" hidden="1" customHeight="1" x14ac:dyDescent="0.25">
      <c r="A479" s="28" t="str">
        <f t="shared" si="131"/>
        <v>b</v>
      </c>
      <c r="B479">
        <v>1</v>
      </c>
      <c r="C479" s="44" t="s">
        <v>171</v>
      </c>
      <c r="D479" s="3" t="s">
        <v>172</v>
      </c>
      <c r="E479" s="3"/>
      <c r="F479" s="105">
        <f>F480</f>
        <v>0</v>
      </c>
      <c r="G479" s="105">
        <f t="shared" ref="G479:H479" si="143">G480</f>
        <v>0</v>
      </c>
      <c r="H479" s="105">
        <f t="shared" si="143"/>
        <v>0</v>
      </c>
      <c r="I479" s="16"/>
      <c r="J479" s="82"/>
      <c r="K479" s="23"/>
      <c r="L479" s="23"/>
    </row>
    <row r="480" spans="1:12" ht="53.25" hidden="1" customHeight="1" x14ac:dyDescent="0.25">
      <c r="A480" s="28" t="str">
        <f t="shared" si="131"/>
        <v>b</v>
      </c>
      <c r="C480" s="55" t="s">
        <v>180</v>
      </c>
      <c r="D480" s="2"/>
      <c r="E480" s="1"/>
      <c r="F480" s="102"/>
      <c r="G480" s="102"/>
      <c r="H480" s="102">
        <f t="shared" ref="H480:H482" si="144">F480-G480</f>
        <v>0</v>
      </c>
      <c r="I480" s="91" t="s">
        <v>178</v>
      </c>
      <c r="J480" s="91" t="s">
        <v>179</v>
      </c>
      <c r="K480" s="23"/>
      <c r="L480" s="23"/>
    </row>
    <row r="481" spans="1:12" ht="27" hidden="1" customHeight="1" x14ac:dyDescent="0.25">
      <c r="A481" s="28" t="str">
        <f t="shared" si="131"/>
        <v>b</v>
      </c>
      <c r="C481" s="55"/>
      <c r="D481" s="2"/>
      <c r="E481" s="1"/>
      <c r="F481" s="102"/>
      <c r="G481" s="102"/>
      <c r="H481" s="102">
        <f t="shared" si="144"/>
        <v>0</v>
      </c>
      <c r="I481" s="23"/>
      <c r="J481" s="73"/>
      <c r="K481" s="23"/>
      <c r="L481" s="23"/>
    </row>
    <row r="482" spans="1:12" ht="27" hidden="1" customHeight="1" x14ac:dyDescent="0.25">
      <c r="A482" s="28" t="str">
        <f t="shared" si="131"/>
        <v>b</v>
      </c>
      <c r="C482" s="55"/>
      <c r="D482" s="2"/>
      <c r="E482" s="14"/>
      <c r="F482" s="102"/>
      <c r="G482" s="102"/>
      <c r="H482" s="102">
        <f t="shared" si="144"/>
        <v>0</v>
      </c>
      <c r="I482" s="23"/>
      <c r="J482" s="73"/>
      <c r="K482" s="23"/>
      <c r="L482" s="23"/>
    </row>
    <row r="483" spans="1:12" ht="45.75" customHeight="1" x14ac:dyDescent="0.25">
      <c r="A483" s="28" t="str">
        <f t="shared" si="131"/>
        <v>a</v>
      </c>
      <c r="B483">
        <v>1</v>
      </c>
      <c r="C483" s="44" t="s">
        <v>173</v>
      </c>
      <c r="D483" s="3" t="s">
        <v>217</v>
      </c>
      <c r="E483" s="3"/>
      <c r="F483" s="105">
        <f>SUM(F484:F486)</f>
        <v>180763</v>
      </c>
      <c r="G483" s="105">
        <f t="shared" ref="G483:H483" si="145">SUM(G484:G486)</f>
        <v>173800</v>
      </c>
      <c r="H483" s="105">
        <f t="shared" si="145"/>
        <v>6963</v>
      </c>
      <c r="I483" s="16"/>
      <c r="J483" s="82"/>
      <c r="K483" s="23"/>
      <c r="L483" s="23"/>
    </row>
    <row r="484" spans="1:12" ht="49.5" customHeight="1" x14ac:dyDescent="0.25">
      <c r="A484" s="28" t="str">
        <f t="shared" si="131"/>
        <v>a</v>
      </c>
      <c r="C484" s="95"/>
      <c r="D484" s="115" t="s">
        <v>215</v>
      </c>
      <c r="E484" s="115" t="s">
        <v>214</v>
      </c>
      <c r="F484" s="116">
        <v>180763</v>
      </c>
      <c r="G484" s="116">
        <v>173800</v>
      </c>
      <c r="H484" s="102">
        <f t="shared" si="135"/>
        <v>6963</v>
      </c>
      <c r="I484" s="91" t="s">
        <v>178</v>
      </c>
      <c r="J484" s="91" t="s">
        <v>179</v>
      </c>
      <c r="K484" s="23"/>
      <c r="L484" s="23"/>
    </row>
    <row r="485" spans="1:12" ht="27" hidden="1" customHeight="1" x14ac:dyDescent="0.25">
      <c r="A485" s="28" t="str">
        <f t="shared" si="131"/>
        <v>b</v>
      </c>
      <c r="C485" s="95"/>
      <c r="D485" s="96"/>
      <c r="E485" s="96"/>
      <c r="F485" s="111"/>
      <c r="G485" s="111"/>
      <c r="H485" s="102">
        <f t="shared" si="135"/>
        <v>0</v>
      </c>
      <c r="I485" s="97"/>
      <c r="J485" s="98"/>
      <c r="K485" s="23"/>
      <c r="L485" s="23"/>
    </row>
    <row r="486" spans="1:12" ht="27" hidden="1" customHeight="1" thickBot="1" x14ac:dyDescent="0.3">
      <c r="A486" s="28" t="str">
        <f t="shared" si="131"/>
        <v>b</v>
      </c>
      <c r="C486" s="56"/>
      <c r="D486" s="57"/>
      <c r="E486" s="58"/>
      <c r="F486" s="112"/>
      <c r="G486" s="112"/>
      <c r="H486" s="102">
        <f t="shared" si="135"/>
        <v>0</v>
      </c>
      <c r="I486" s="59"/>
      <c r="J486" s="83"/>
      <c r="K486" s="23"/>
      <c r="L486" s="23"/>
    </row>
  </sheetData>
  <autoFilter ref="A1:J486">
    <filterColumn colId="0">
      <filters>
        <filter val="a"/>
      </filters>
    </filterColumn>
  </autoFilter>
  <mergeCells count="6">
    <mergeCell ref="K205:K206"/>
    <mergeCell ref="L205:L206"/>
    <mergeCell ref="K189:K199"/>
    <mergeCell ref="L189:L199"/>
    <mergeCell ref="K200:K204"/>
    <mergeCell ref="L200:L204"/>
  </mergeCells>
  <pageMargins left="0.2" right="0.2" top="0.25" bottom="0.25" header="0" footer="0"/>
  <pageSetup paperSize="9" scale="40" fitToHeight="0" orientation="portrait" horizontalDpi="300" verticalDpi="3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1"/>
  <sheetViews>
    <sheetView view="pageBreakPreview" zoomScaleNormal="80" zoomScaleSheetLayoutView="100" workbookViewId="0">
      <pane xSplit="3" ySplit="2" topLeftCell="D3" activePane="bottomRight" state="frozen"/>
      <selection pane="topRight" activeCell="D1" sqref="D1"/>
      <selection pane="bottomLeft" activeCell="A5" sqref="A5"/>
      <selection pane="bottomRight" activeCell="G20" sqref="G20"/>
    </sheetView>
  </sheetViews>
  <sheetFormatPr defaultRowHeight="12.75" x14ac:dyDescent="0.2"/>
  <cols>
    <col min="1" max="1" width="3.42578125" style="25" customWidth="1"/>
    <col min="2" max="2" width="16.85546875" style="25" customWidth="1"/>
    <col min="3" max="3" width="45.7109375" style="25" customWidth="1"/>
    <col min="4" max="4" width="21.140625" style="25" customWidth="1"/>
    <col min="5" max="5" width="25.7109375" style="37" customWidth="1"/>
    <col min="6" max="6" width="24.42578125" style="38" customWidth="1"/>
    <col min="7" max="7" width="17.5703125" style="25" customWidth="1"/>
    <col min="8" max="8" width="11.7109375" style="25" customWidth="1"/>
    <col min="9" max="9" width="12.28515625" style="25" bestFit="1" customWidth="1"/>
    <col min="10" max="10" width="11.5703125" style="25" bestFit="1" customWidth="1"/>
    <col min="11" max="256" width="9.140625" style="25"/>
    <col min="257" max="257" width="3.42578125" style="25" customWidth="1"/>
    <col min="258" max="258" width="16.85546875" style="25" customWidth="1"/>
    <col min="259" max="259" width="45.7109375" style="25" customWidth="1"/>
    <col min="260" max="260" width="21.140625" style="25" customWidth="1"/>
    <col min="261" max="261" width="25.7109375" style="25" customWidth="1"/>
    <col min="262" max="262" width="24.42578125" style="25" customWidth="1"/>
    <col min="263" max="264" width="11.7109375" style="25" customWidth="1"/>
    <col min="265" max="265" width="12.28515625" style="25" bestFit="1" customWidth="1"/>
    <col min="266" max="266" width="11.5703125" style="25" bestFit="1" customWidth="1"/>
    <col min="267" max="512" width="9.140625" style="25"/>
    <col min="513" max="513" width="3.42578125" style="25" customWidth="1"/>
    <col min="514" max="514" width="16.85546875" style="25" customWidth="1"/>
    <col min="515" max="515" width="45.7109375" style="25" customWidth="1"/>
    <col min="516" max="516" width="21.140625" style="25" customWidth="1"/>
    <col min="517" max="517" width="25.7109375" style="25" customWidth="1"/>
    <col min="518" max="518" width="24.42578125" style="25" customWidth="1"/>
    <col min="519" max="520" width="11.7109375" style="25" customWidth="1"/>
    <col min="521" max="521" width="12.28515625" style="25" bestFit="1" customWidth="1"/>
    <col min="522" max="522" width="11.5703125" style="25" bestFit="1" customWidth="1"/>
    <col min="523" max="768" width="9.140625" style="25"/>
    <col min="769" max="769" width="3.42578125" style="25" customWidth="1"/>
    <col min="770" max="770" width="16.85546875" style="25" customWidth="1"/>
    <col min="771" max="771" width="45.7109375" style="25" customWidth="1"/>
    <col min="772" max="772" width="21.140625" style="25" customWidth="1"/>
    <col min="773" max="773" width="25.7109375" style="25" customWidth="1"/>
    <col min="774" max="774" width="24.42578125" style="25" customWidth="1"/>
    <col min="775" max="776" width="11.7109375" style="25" customWidth="1"/>
    <col min="777" max="777" width="12.28515625" style="25" bestFit="1" customWidth="1"/>
    <col min="778" max="778" width="11.5703125" style="25" bestFit="1" customWidth="1"/>
    <col min="779" max="1024" width="9.140625" style="25"/>
    <col min="1025" max="1025" width="3.42578125" style="25" customWidth="1"/>
    <col min="1026" max="1026" width="16.85546875" style="25" customWidth="1"/>
    <col min="1027" max="1027" width="45.7109375" style="25" customWidth="1"/>
    <col min="1028" max="1028" width="21.140625" style="25" customWidth="1"/>
    <col min="1029" max="1029" width="25.7109375" style="25" customWidth="1"/>
    <col min="1030" max="1030" width="24.42578125" style="25" customWidth="1"/>
    <col min="1031" max="1032" width="11.7109375" style="25" customWidth="1"/>
    <col min="1033" max="1033" width="12.28515625" style="25" bestFit="1" customWidth="1"/>
    <col min="1034" max="1034" width="11.5703125" style="25" bestFit="1" customWidth="1"/>
    <col min="1035" max="1280" width="9.140625" style="25"/>
    <col min="1281" max="1281" width="3.42578125" style="25" customWidth="1"/>
    <col min="1282" max="1282" width="16.85546875" style="25" customWidth="1"/>
    <col min="1283" max="1283" width="45.7109375" style="25" customWidth="1"/>
    <col min="1284" max="1284" width="21.140625" style="25" customWidth="1"/>
    <col min="1285" max="1285" width="25.7109375" style="25" customWidth="1"/>
    <col min="1286" max="1286" width="24.42578125" style="25" customWidth="1"/>
    <col min="1287" max="1288" width="11.7109375" style="25" customWidth="1"/>
    <col min="1289" max="1289" width="12.28515625" style="25" bestFit="1" customWidth="1"/>
    <col min="1290" max="1290" width="11.5703125" style="25" bestFit="1" customWidth="1"/>
    <col min="1291" max="1536" width="9.140625" style="25"/>
    <col min="1537" max="1537" width="3.42578125" style="25" customWidth="1"/>
    <col min="1538" max="1538" width="16.85546875" style="25" customWidth="1"/>
    <col min="1539" max="1539" width="45.7109375" style="25" customWidth="1"/>
    <col min="1540" max="1540" width="21.140625" style="25" customWidth="1"/>
    <col min="1541" max="1541" width="25.7109375" style="25" customWidth="1"/>
    <col min="1542" max="1542" width="24.42578125" style="25" customWidth="1"/>
    <col min="1543" max="1544" width="11.7109375" style="25" customWidth="1"/>
    <col min="1545" max="1545" width="12.28515625" style="25" bestFit="1" customWidth="1"/>
    <col min="1546" max="1546" width="11.5703125" style="25" bestFit="1" customWidth="1"/>
    <col min="1547" max="1792" width="9.140625" style="25"/>
    <col min="1793" max="1793" width="3.42578125" style="25" customWidth="1"/>
    <col min="1794" max="1794" width="16.85546875" style="25" customWidth="1"/>
    <col min="1795" max="1795" width="45.7109375" style="25" customWidth="1"/>
    <col min="1796" max="1796" width="21.140625" style="25" customWidth="1"/>
    <col min="1797" max="1797" width="25.7109375" style="25" customWidth="1"/>
    <col min="1798" max="1798" width="24.42578125" style="25" customWidth="1"/>
    <col min="1799" max="1800" width="11.7109375" style="25" customWidth="1"/>
    <col min="1801" max="1801" width="12.28515625" style="25" bestFit="1" customWidth="1"/>
    <col min="1802" max="1802" width="11.5703125" style="25" bestFit="1" customWidth="1"/>
    <col min="1803" max="2048" width="9.140625" style="25"/>
    <col min="2049" max="2049" width="3.42578125" style="25" customWidth="1"/>
    <col min="2050" max="2050" width="16.85546875" style="25" customWidth="1"/>
    <col min="2051" max="2051" width="45.7109375" style="25" customWidth="1"/>
    <col min="2052" max="2052" width="21.140625" style="25" customWidth="1"/>
    <col min="2053" max="2053" width="25.7109375" style="25" customWidth="1"/>
    <col min="2054" max="2054" width="24.42578125" style="25" customWidth="1"/>
    <col min="2055" max="2056" width="11.7109375" style="25" customWidth="1"/>
    <col min="2057" max="2057" width="12.28515625" style="25" bestFit="1" customWidth="1"/>
    <col min="2058" max="2058" width="11.5703125" style="25" bestFit="1" customWidth="1"/>
    <col min="2059" max="2304" width="9.140625" style="25"/>
    <col min="2305" max="2305" width="3.42578125" style="25" customWidth="1"/>
    <col min="2306" max="2306" width="16.85546875" style="25" customWidth="1"/>
    <col min="2307" max="2307" width="45.7109375" style="25" customWidth="1"/>
    <col min="2308" max="2308" width="21.140625" style="25" customWidth="1"/>
    <col min="2309" max="2309" width="25.7109375" style="25" customWidth="1"/>
    <col min="2310" max="2310" width="24.42578125" style="25" customWidth="1"/>
    <col min="2311" max="2312" width="11.7109375" style="25" customWidth="1"/>
    <col min="2313" max="2313" width="12.28515625" style="25" bestFit="1" customWidth="1"/>
    <col min="2314" max="2314" width="11.5703125" style="25" bestFit="1" customWidth="1"/>
    <col min="2315" max="2560" width="9.140625" style="25"/>
    <col min="2561" max="2561" width="3.42578125" style="25" customWidth="1"/>
    <col min="2562" max="2562" width="16.85546875" style="25" customWidth="1"/>
    <col min="2563" max="2563" width="45.7109375" style="25" customWidth="1"/>
    <col min="2564" max="2564" width="21.140625" style="25" customWidth="1"/>
    <col min="2565" max="2565" width="25.7109375" style="25" customWidth="1"/>
    <col min="2566" max="2566" width="24.42578125" style="25" customWidth="1"/>
    <col min="2567" max="2568" width="11.7109375" style="25" customWidth="1"/>
    <col min="2569" max="2569" width="12.28515625" style="25" bestFit="1" customWidth="1"/>
    <col min="2570" max="2570" width="11.5703125" style="25" bestFit="1" customWidth="1"/>
    <col min="2571" max="2816" width="9.140625" style="25"/>
    <col min="2817" max="2817" width="3.42578125" style="25" customWidth="1"/>
    <col min="2818" max="2818" width="16.85546875" style="25" customWidth="1"/>
    <col min="2819" max="2819" width="45.7109375" style="25" customWidth="1"/>
    <col min="2820" max="2820" width="21.140625" style="25" customWidth="1"/>
    <col min="2821" max="2821" width="25.7109375" style="25" customWidth="1"/>
    <col min="2822" max="2822" width="24.42578125" style="25" customWidth="1"/>
    <col min="2823" max="2824" width="11.7109375" style="25" customWidth="1"/>
    <col min="2825" max="2825" width="12.28515625" style="25" bestFit="1" customWidth="1"/>
    <col min="2826" max="2826" width="11.5703125" style="25" bestFit="1" customWidth="1"/>
    <col min="2827" max="3072" width="9.140625" style="25"/>
    <col min="3073" max="3073" width="3.42578125" style="25" customWidth="1"/>
    <col min="3074" max="3074" width="16.85546875" style="25" customWidth="1"/>
    <col min="3075" max="3075" width="45.7109375" style="25" customWidth="1"/>
    <col min="3076" max="3076" width="21.140625" style="25" customWidth="1"/>
    <col min="3077" max="3077" width="25.7109375" style="25" customWidth="1"/>
    <col min="3078" max="3078" width="24.42578125" style="25" customWidth="1"/>
    <col min="3079" max="3080" width="11.7109375" style="25" customWidth="1"/>
    <col min="3081" max="3081" width="12.28515625" style="25" bestFit="1" customWidth="1"/>
    <col min="3082" max="3082" width="11.5703125" style="25" bestFit="1" customWidth="1"/>
    <col min="3083" max="3328" width="9.140625" style="25"/>
    <col min="3329" max="3329" width="3.42578125" style="25" customWidth="1"/>
    <col min="3330" max="3330" width="16.85546875" style="25" customWidth="1"/>
    <col min="3331" max="3331" width="45.7109375" style="25" customWidth="1"/>
    <col min="3332" max="3332" width="21.140625" style="25" customWidth="1"/>
    <col min="3333" max="3333" width="25.7109375" style="25" customWidth="1"/>
    <col min="3334" max="3334" width="24.42578125" style="25" customWidth="1"/>
    <col min="3335" max="3336" width="11.7109375" style="25" customWidth="1"/>
    <col min="3337" max="3337" width="12.28515625" style="25" bestFit="1" customWidth="1"/>
    <col min="3338" max="3338" width="11.5703125" style="25" bestFit="1" customWidth="1"/>
    <col min="3339" max="3584" width="9.140625" style="25"/>
    <col min="3585" max="3585" width="3.42578125" style="25" customWidth="1"/>
    <col min="3586" max="3586" width="16.85546875" style="25" customWidth="1"/>
    <col min="3587" max="3587" width="45.7109375" style="25" customWidth="1"/>
    <col min="3588" max="3588" width="21.140625" style="25" customWidth="1"/>
    <col min="3589" max="3589" width="25.7109375" style="25" customWidth="1"/>
    <col min="3590" max="3590" width="24.42578125" style="25" customWidth="1"/>
    <col min="3591" max="3592" width="11.7109375" style="25" customWidth="1"/>
    <col min="3593" max="3593" width="12.28515625" style="25" bestFit="1" customWidth="1"/>
    <col min="3594" max="3594" width="11.5703125" style="25" bestFit="1" customWidth="1"/>
    <col min="3595" max="3840" width="9.140625" style="25"/>
    <col min="3841" max="3841" width="3.42578125" style="25" customWidth="1"/>
    <col min="3842" max="3842" width="16.85546875" style="25" customWidth="1"/>
    <col min="3843" max="3843" width="45.7109375" style="25" customWidth="1"/>
    <col min="3844" max="3844" width="21.140625" style="25" customWidth="1"/>
    <col min="3845" max="3845" width="25.7109375" style="25" customWidth="1"/>
    <col min="3846" max="3846" width="24.42578125" style="25" customWidth="1"/>
    <col min="3847" max="3848" width="11.7109375" style="25" customWidth="1"/>
    <col min="3849" max="3849" width="12.28515625" style="25" bestFit="1" customWidth="1"/>
    <col min="3850" max="3850" width="11.5703125" style="25" bestFit="1" customWidth="1"/>
    <col min="3851" max="4096" width="9.140625" style="25"/>
    <col min="4097" max="4097" width="3.42578125" style="25" customWidth="1"/>
    <col min="4098" max="4098" width="16.85546875" style="25" customWidth="1"/>
    <col min="4099" max="4099" width="45.7109375" style="25" customWidth="1"/>
    <col min="4100" max="4100" width="21.140625" style="25" customWidth="1"/>
    <col min="4101" max="4101" width="25.7109375" style="25" customWidth="1"/>
    <col min="4102" max="4102" width="24.42578125" style="25" customWidth="1"/>
    <col min="4103" max="4104" width="11.7109375" style="25" customWidth="1"/>
    <col min="4105" max="4105" width="12.28515625" style="25" bestFit="1" customWidth="1"/>
    <col min="4106" max="4106" width="11.5703125" style="25" bestFit="1" customWidth="1"/>
    <col min="4107" max="4352" width="9.140625" style="25"/>
    <col min="4353" max="4353" width="3.42578125" style="25" customWidth="1"/>
    <col min="4354" max="4354" width="16.85546875" style="25" customWidth="1"/>
    <col min="4355" max="4355" width="45.7109375" style="25" customWidth="1"/>
    <col min="4356" max="4356" width="21.140625" style="25" customWidth="1"/>
    <col min="4357" max="4357" width="25.7109375" style="25" customWidth="1"/>
    <col min="4358" max="4358" width="24.42578125" style="25" customWidth="1"/>
    <col min="4359" max="4360" width="11.7109375" style="25" customWidth="1"/>
    <col min="4361" max="4361" width="12.28515625" style="25" bestFit="1" customWidth="1"/>
    <col min="4362" max="4362" width="11.5703125" style="25" bestFit="1" customWidth="1"/>
    <col min="4363" max="4608" width="9.140625" style="25"/>
    <col min="4609" max="4609" width="3.42578125" style="25" customWidth="1"/>
    <col min="4610" max="4610" width="16.85546875" style="25" customWidth="1"/>
    <col min="4611" max="4611" width="45.7109375" style="25" customWidth="1"/>
    <col min="4612" max="4612" width="21.140625" style="25" customWidth="1"/>
    <col min="4613" max="4613" width="25.7109375" style="25" customWidth="1"/>
    <col min="4614" max="4614" width="24.42578125" style="25" customWidth="1"/>
    <col min="4615" max="4616" width="11.7109375" style="25" customWidth="1"/>
    <col min="4617" max="4617" width="12.28515625" style="25" bestFit="1" customWidth="1"/>
    <col min="4618" max="4618" width="11.5703125" style="25" bestFit="1" customWidth="1"/>
    <col min="4619" max="4864" width="9.140625" style="25"/>
    <col min="4865" max="4865" width="3.42578125" style="25" customWidth="1"/>
    <col min="4866" max="4866" width="16.85546875" style="25" customWidth="1"/>
    <col min="4867" max="4867" width="45.7109375" style="25" customWidth="1"/>
    <col min="4868" max="4868" width="21.140625" style="25" customWidth="1"/>
    <col min="4869" max="4869" width="25.7109375" style="25" customWidth="1"/>
    <col min="4870" max="4870" width="24.42578125" style="25" customWidth="1"/>
    <col min="4871" max="4872" width="11.7109375" style="25" customWidth="1"/>
    <col min="4873" max="4873" width="12.28515625" style="25" bestFit="1" customWidth="1"/>
    <col min="4874" max="4874" width="11.5703125" style="25" bestFit="1" customWidth="1"/>
    <col min="4875" max="5120" width="9.140625" style="25"/>
    <col min="5121" max="5121" width="3.42578125" style="25" customWidth="1"/>
    <col min="5122" max="5122" width="16.85546875" style="25" customWidth="1"/>
    <col min="5123" max="5123" width="45.7109375" style="25" customWidth="1"/>
    <col min="5124" max="5124" width="21.140625" style="25" customWidth="1"/>
    <col min="5125" max="5125" width="25.7109375" style="25" customWidth="1"/>
    <col min="5126" max="5126" width="24.42578125" style="25" customWidth="1"/>
    <col min="5127" max="5128" width="11.7109375" style="25" customWidth="1"/>
    <col min="5129" max="5129" width="12.28515625" style="25" bestFit="1" customWidth="1"/>
    <col min="5130" max="5130" width="11.5703125" style="25" bestFit="1" customWidth="1"/>
    <col min="5131" max="5376" width="9.140625" style="25"/>
    <col min="5377" max="5377" width="3.42578125" style="25" customWidth="1"/>
    <col min="5378" max="5378" width="16.85546875" style="25" customWidth="1"/>
    <col min="5379" max="5379" width="45.7109375" style="25" customWidth="1"/>
    <col min="5380" max="5380" width="21.140625" style="25" customWidth="1"/>
    <col min="5381" max="5381" width="25.7109375" style="25" customWidth="1"/>
    <col min="5382" max="5382" width="24.42578125" style="25" customWidth="1"/>
    <col min="5383" max="5384" width="11.7109375" style="25" customWidth="1"/>
    <col min="5385" max="5385" width="12.28515625" style="25" bestFit="1" customWidth="1"/>
    <col min="5386" max="5386" width="11.5703125" style="25" bestFit="1" customWidth="1"/>
    <col min="5387" max="5632" width="9.140625" style="25"/>
    <col min="5633" max="5633" width="3.42578125" style="25" customWidth="1"/>
    <col min="5634" max="5634" width="16.85546875" style="25" customWidth="1"/>
    <col min="5635" max="5635" width="45.7109375" style="25" customWidth="1"/>
    <col min="5636" max="5636" width="21.140625" style="25" customWidth="1"/>
    <col min="5637" max="5637" width="25.7109375" style="25" customWidth="1"/>
    <col min="5638" max="5638" width="24.42578125" style="25" customWidth="1"/>
    <col min="5639" max="5640" width="11.7109375" style="25" customWidth="1"/>
    <col min="5641" max="5641" width="12.28515625" style="25" bestFit="1" customWidth="1"/>
    <col min="5642" max="5642" width="11.5703125" style="25" bestFit="1" customWidth="1"/>
    <col min="5643" max="5888" width="9.140625" style="25"/>
    <col min="5889" max="5889" width="3.42578125" style="25" customWidth="1"/>
    <col min="5890" max="5890" width="16.85546875" style="25" customWidth="1"/>
    <col min="5891" max="5891" width="45.7109375" style="25" customWidth="1"/>
    <col min="5892" max="5892" width="21.140625" style="25" customWidth="1"/>
    <col min="5893" max="5893" width="25.7109375" style="25" customWidth="1"/>
    <col min="5894" max="5894" width="24.42578125" style="25" customWidth="1"/>
    <col min="5895" max="5896" width="11.7109375" style="25" customWidth="1"/>
    <col min="5897" max="5897" width="12.28515625" style="25" bestFit="1" customWidth="1"/>
    <col min="5898" max="5898" width="11.5703125" style="25" bestFit="1" customWidth="1"/>
    <col min="5899" max="6144" width="9.140625" style="25"/>
    <col min="6145" max="6145" width="3.42578125" style="25" customWidth="1"/>
    <col min="6146" max="6146" width="16.85546875" style="25" customWidth="1"/>
    <col min="6147" max="6147" width="45.7109375" style="25" customWidth="1"/>
    <col min="6148" max="6148" width="21.140625" style="25" customWidth="1"/>
    <col min="6149" max="6149" width="25.7109375" style="25" customWidth="1"/>
    <col min="6150" max="6150" width="24.42578125" style="25" customWidth="1"/>
    <col min="6151" max="6152" width="11.7109375" style="25" customWidth="1"/>
    <col min="6153" max="6153" width="12.28515625" style="25" bestFit="1" customWidth="1"/>
    <col min="6154" max="6154" width="11.5703125" style="25" bestFit="1" customWidth="1"/>
    <col min="6155" max="6400" width="9.140625" style="25"/>
    <col min="6401" max="6401" width="3.42578125" style="25" customWidth="1"/>
    <col min="6402" max="6402" width="16.85546875" style="25" customWidth="1"/>
    <col min="6403" max="6403" width="45.7109375" style="25" customWidth="1"/>
    <col min="6404" max="6404" width="21.140625" style="25" customWidth="1"/>
    <col min="6405" max="6405" width="25.7109375" style="25" customWidth="1"/>
    <col min="6406" max="6406" width="24.42578125" style="25" customWidth="1"/>
    <col min="6407" max="6408" width="11.7109375" style="25" customWidth="1"/>
    <col min="6409" max="6409" width="12.28515625" style="25" bestFit="1" customWidth="1"/>
    <col min="6410" max="6410" width="11.5703125" style="25" bestFit="1" customWidth="1"/>
    <col min="6411" max="6656" width="9.140625" style="25"/>
    <col min="6657" max="6657" width="3.42578125" style="25" customWidth="1"/>
    <col min="6658" max="6658" width="16.85546875" style="25" customWidth="1"/>
    <col min="6659" max="6659" width="45.7109375" style="25" customWidth="1"/>
    <col min="6660" max="6660" width="21.140625" style="25" customWidth="1"/>
    <col min="6661" max="6661" width="25.7109375" style="25" customWidth="1"/>
    <col min="6662" max="6662" width="24.42578125" style="25" customWidth="1"/>
    <col min="6663" max="6664" width="11.7109375" style="25" customWidth="1"/>
    <col min="6665" max="6665" width="12.28515625" style="25" bestFit="1" customWidth="1"/>
    <col min="6666" max="6666" width="11.5703125" style="25" bestFit="1" customWidth="1"/>
    <col min="6667" max="6912" width="9.140625" style="25"/>
    <col min="6913" max="6913" width="3.42578125" style="25" customWidth="1"/>
    <col min="6914" max="6914" width="16.85546875" style="25" customWidth="1"/>
    <col min="6915" max="6915" width="45.7109375" style="25" customWidth="1"/>
    <col min="6916" max="6916" width="21.140625" style="25" customWidth="1"/>
    <col min="6917" max="6917" width="25.7109375" style="25" customWidth="1"/>
    <col min="6918" max="6918" width="24.42578125" style="25" customWidth="1"/>
    <col min="6919" max="6920" width="11.7109375" style="25" customWidth="1"/>
    <col min="6921" max="6921" width="12.28515625" style="25" bestFit="1" customWidth="1"/>
    <col min="6922" max="6922" width="11.5703125" style="25" bestFit="1" customWidth="1"/>
    <col min="6923" max="7168" width="9.140625" style="25"/>
    <col min="7169" max="7169" width="3.42578125" style="25" customWidth="1"/>
    <col min="7170" max="7170" width="16.85546875" style="25" customWidth="1"/>
    <col min="7171" max="7171" width="45.7109375" style="25" customWidth="1"/>
    <col min="7172" max="7172" width="21.140625" style="25" customWidth="1"/>
    <col min="7173" max="7173" width="25.7109375" style="25" customWidth="1"/>
    <col min="7174" max="7174" width="24.42578125" style="25" customWidth="1"/>
    <col min="7175" max="7176" width="11.7109375" style="25" customWidth="1"/>
    <col min="7177" max="7177" width="12.28515625" style="25" bestFit="1" customWidth="1"/>
    <col min="7178" max="7178" width="11.5703125" style="25" bestFit="1" customWidth="1"/>
    <col min="7179" max="7424" width="9.140625" style="25"/>
    <col min="7425" max="7425" width="3.42578125" style="25" customWidth="1"/>
    <col min="7426" max="7426" width="16.85546875" style="25" customWidth="1"/>
    <col min="7427" max="7427" width="45.7109375" style="25" customWidth="1"/>
    <col min="7428" max="7428" width="21.140625" style="25" customWidth="1"/>
    <col min="7429" max="7429" width="25.7109375" style="25" customWidth="1"/>
    <col min="7430" max="7430" width="24.42578125" style="25" customWidth="1"/>
    <col min="7431" max="7432" width="11.7109375" style="25" customWidth="1"/>
    <col min="7433" max="7433" width="12.28515625" style="25" bestFit="1" customWidth="1"/>
    <col min="7434" max="7434" width="11.5703125" style="25" bestFit="1" customWidth="1"/>
    <col min="7435" max="7680" width="9.140625" style="25"/>
    <col min="7681" max="7681" width="3.42578125" style="25" customWidth="1"/>
    <col min="7682" max="7682" width="16.85546875" style="25" customWidth="1"/>
    <col min="7683" max="7683" width="45.7109375" style="25" customWidth="1"/>
    <col min="7684" max="7684" width="21.140625" style="25" customWidth="1"/>
    <col min="7685" max="7685" width="25.7109375" style="25" customWidth="1"/>
    <col min="7686" max="7686" width="24.42578125" style="25" customWidth="1"/>
    <col min="7687" max="7688" width="11.7109375" style="25" customWidth="1"/>
    <col min="7689" max="7689" width="12.28515625" style="25" bestFit="1" customWidth="1"/>
    <col min="7690" max="7690" width="11.5703125" style="25" bestFit="1" customWidth="1"/>
    <col min="7691" max="7936" width="9.140625" style="25"/>
    <col min="7937" max="7937" width="3.42578125" style="25" customWidth="1"/>
    <col min="7938" max="7938" width="16.85546875" style="25" customWidth="1"/>
    <col min="7939" max="7939" width="45.7109375" style="25" customWidth="1"/>
    <col min="7940" max="7940" width="21.140625" style="25" customWidth="1"/>
    <col min="7941" max="7941" width="25.7109375" style="25" customWidth="1"/>
    <col min="7942" max="7942" width="24.42578125" style="25" customWidth="1"/>
    <col min="7943" max="7944" width="11.7109375" style="25" customWidth="1"/>
    <col min="7945" max="7945" width="12.28515625" style="25" bestFit="1" customWidth="1"/>
    <col min="7946" max="7946" width="11.5703125" style="25" bestFit="1" customWidth="1"/>
    <col min="7947" max="8192" width="9.140625" style="25"/>
    <col min="8193" max="8193" width="3.42578125" style="25" customWidth="1"/>
    <col min="8194" max="8194" width="16.85546875" style="25" customWidth="1"/>
    <col min="8195" max="8195" width="45.7109375" style="25" customWidth="1"/>
    <col min="8196" max="8196" width="21.140625" style="25" customWidth="1"/>
    <col min="8197" max="8197" width="25.7109375" style="25" customWidth="1"/>
    <col min="8198" max="8198" width="24.42578125" style="25" customWidth="1"/>
    <col min="8199" max="8200" width="11.7109375" style="25" customWidth="1"/>
    <col min="8201" max="8201" width="12.28515625" style="25" bestFit="1" customWidth="1"/>
    <col min="8202" max="8202" width="11.5703125" style="25" bestFit="1" customWidth="1"/>
    <col min="8203" max="8448" width="9.140625" style="25"/>
    <col min="8449" max="8449" width="3.42578125" style="25" customWidth="1"/>
    <col min="8450" max="8450" width="16.85546875" style="25" customWidth="1"/>
    <col min="8451" max="8451" width="45.7109375" style="25" customWidth="1"/>
    <col min="8452" max="8452" width="21.140625" style="25" customWidth="1"/>
    <col min="8453" max="8453" width="25.7109375" style="25" customWidth="1"/>
    <col min="8454" max="8454" width="24.42578125" style="25" customWidth="1"/>
    <col min="8455" max="8456" width="11.7109375" style="25" customWidth="1"/>
    <col min="8457" max="8457" width="12.28515625" style="25" bestFit="1" customWidth="1"/>
    <col min="8458" max="8458" width="11.5703125" style="25" bestFit="1" customWidth="1"/>
    <col min="8459" max="8704" width="9.140625" style="25"/>
    <col min="8705" max="8705" width="3.42578125" style="25" customWidth="1"/>
    <col min="8706" max="8706" width="16.85546875" style="25" customWidth="1"/>
    <col min="8707" max="8707" width="45.7109375" style="25" customWidth="1"/>
    <col min="8708" max="8708" width="21.140625" style="25" customWidth="1"/>
    <col min="8709" max="8709" width="25.7109375" style="25" customWidth="1"/>
    <col min="8710" max="8710" width="24.42578125" style="25" customWidth="1"/>
    <col min="8711" max="8712" width="11.7109375" style="25" customWidth="1"/>
    <col min="8713" max="8713" width="12.28515625" style="25" bestFit="1" customWidth="1"/>
    <col min="8714" max="8714" width="11.5703125" style="25" bestFit="1" customWidth="1"/>
    <col min="8715" max="8960" width="9.140625" style="25"/>
    <col min="8961" max="8961" width="3.42578125" style="25" customWidth="1"/>
    <col min="8962" max="8962" width="16.85546875" style="25" customWidth="1"/>
    <col min="8963" max="8963" width="45.7109375" style="25" customWidth="1"/>
    <col min="8964" max="8964" width="21.140625" style="25" customWidth="1"/>
    <col min="8965" max="8965" width="25.7109375" style="25" customWidth="1"/>
    <col min="8966" max="8966" width="24.42578125" style="25" customWidth="1"/>
    <col min="8967" max="8968" width="11.7109375" style="25" customWidth="1"/>
    <col min="8969" max="8969" width="12.28515625" style="25" bestFit="1" customWidth="1"/>
    <col min="8970" max="8970" width="11.5703125" style="25" bestFit="1" customWidth="1"/>
    <col min="8971" max="9216" width="9.140625" style="25"/>
    <col min="9217" max="9217" width="3.42578125" style="25" customWidth="1"/>
    <col min="9218" max="9218" width="16.85546875" style="25" customWidth="1"/>
    <col min="9219" max="9219" width="45.7109375" style="25" customWidth="1"/>
    <col min="9220" max="9220" width="21.140625" style="25" customWidth="1"/>
    <col min="9221" max="9221" width="25.7109375" style="25" customWidth="1"/>
    <col min="9222" max="9222" width="24.42578125" style="25" customWidth="1"/>
    <col min="9223" max="9224" width="11.7109375" style="25" customWidth="1"/>
    <col min="9225" max="9225" width="12.28515625" style="25" bestFit="1" customWidth="1"/>
    <col min="9226" max="9226" width="11.5703125" style="25" bestFit="1" customWidth="1"/>
    <col min="9227" max="9472" width="9.140625" style="25"/>
    <col min="9473" max="9473" width="3.42578125" style="25" customWidth="1"/>
    <col min="9474" max="9474" width="16.85546875" style="25" customWidth="1"/>
    <col min="9475" max="9475" width="45.7109375" style="25" customWidth="1"/>
    <col min="9476" max="9476" width="21.140625" style="25" customWidth="1"/>
    <col min="9477" max="9477" width="25.7109375" style="25" customWidth="1"/>
    <col min="9478" max="9478" width="24.42578125" style="25" customWidth="1"/>
    <col min="9479" max="9480" width="11.7109375" style="25" customWidth="1"/>
    <col min="9481" max="9481" width="12.28515625" style="25" bestFit="1" customWidth="1"/>
    <col min="9482" max="9482" width="11.5703125" style="25" bestFit="1" customWidth="1"/>
    <col min="9483" max="9728" width="9.140625" style="25"/>
    <col min="9729" max="9729" width="3.42578125" style="25" customWidth="1"/>
    <col min="9730" max="9730" width="16.85546875" style="25" customWidth="1"/>
    <col min="9731" max="9731" width="45.7109375" style="25" customWidth="1"/>
    <col min="9732" max="9732" width="21.140625" style="25" customWidth="1"/>
    <col min="9733" max="9733" width="25.7109375" style="25" customWidth="1"/>
    <col min="9734" max="9734" width="24.42578125" style="25" customWidth="1"/>
    <col min="9735" max="9736" width="11.7109375" style="25" customWidth="1"/>
    <col min="9737" max="9737" width="12.28515625" style="25" bestFit="1" customWidth="1"/>
    <col min="9738" max="9738" width="11.5703125" style="25" bestFit="1" customWidth="1"/>
    <col min="9739" max="9984" width="9.140625" style="25"/>
    <col min="9985" max="9985" width="3.42578125" style="25" customWidth="1"/>
    <col min="9986" max="9986" width="16.85546875" style="25" customWidth="1"/>
    <col min="9987" max="9987" width="45.7109375" style="25" customWidth="1"/>
    <col min="9988" max="9988" width="21.140625" style="25" customWidth="1"/>
    <col min="9989" max="9989" width="25.7109375" style="25" customWidth="1"/>
    <col min="9990" max="9990" width="24.42578125" style="25" customWidth="1"/>
    <col min="9991" max="9992" width="11.7109375" style="25" customWidth="1"/>
    <col min="9993" max="9993" width="12.28515625" style="25" bestFit="1" customWidth="1"/>
    <col min="9994" max="9994" width="11.5703125" style="25" bestFit="1" customWidth="1"/>
    <col min="9995" max="10240" width="9.140625" style="25"/>
    <col min="10241" max="10241" width="3.42578125" style="25" customWidth="1"/>
    <col min="10242" max="10242" width="16.85546875" style="25" customWidth="1"/>
    <col min="10243" max="10243" width="45.7109375" style="25" customWidth="1"/>
    <col min="10244" max="10244" width="21.140625" style="25" customWidth="1"/>
    <col min="10245" max="10245" width="25.7109375" style="25" customWidth="1"/>
    <col min="10246" max="10246" width="24.42578125" style="25" customWidth="1"/>
    <col min="10247" max="10248" width="11.7109375" style="25" customWidth="1"/>
    <col min="10249" max="10249" width="12.28515625" style="25" bestFit="1" customWidth="1"/>
    <col min="10250" max="10250" width="11.5703125" style="25" bestFit="1" customWidth="1"/>
    <col min="10251" max="10496" width="9.140625" style="25"/>
    <col min="10497" max="10497" width="3.42578125" style="25" customWidth="1"/>
    <col min="10498" max="10498" width="16.85546875" style="25" customWidth="1"/>
    <col min="10499" max="10499" width="45.7109375" style="25" customWidth="1"/>
    <col min="10500" max="10500" width="21.140625" style="25" customWidth="1"/>
    <col min="10501" max="10501" width="25.7109375" style="25" customWidth="1"/>
    <col min="10502" max="10502" width="24.42578125" style="25" customWidth="1"/>
    <col min="10503" max="10504" width="11.7109375" style="25" customWidth="1"/>
    <col min="10505" max="10505" width="12.28515625" style="25" bestFit="1" customWidth="1"/>
    <col min="10506" max="10506" width="11.5703125" style="25" bestFit="1" customWidth="1"/>
    <col min="10507" max="10752" width="9.140625" style="25"/>
    <col min="10753" max="10753" width="3.42578125" style="25" customWidth="1"/>
    <col min="10754" max="10754" width="16.85546875" style="25" customWidth="1"/>
    <col min="10755" max="10755" width="45.7109375" style="25" customWidth="1"/>
    <col min="10756" max="10756" width="21.140625" style="25" customWidth="1"/>
    <col min="10757" max="10757" width="25.7109375" style="25" customWidth="1"/>
    <col min="10758" max="10758" width="24.42578125" style="25" customWidth="1"/>
    <col min="10759" max="10760" width="11.7109375" style="25" customWidth="1"/>
    <col min="10761" max="10761" width="12.28515625" style="25" bestFit="1" customWidth="1"/>
    <col min="10762" max="10762" width="11.5703125" style="25" bestFit="1" customWidth="1"/>
    <col min="10763" max="11008" width="9.140625" style="25"/>
    <col min="11009" max="11009" width="3.42578125" style="25" customWidth="1"/>
    <col min="11010" max="11010" width="16.85546875" style="25" customWidth="1"/>
    <col min="11011" max="11011" width="45.7109375" style="25" customWidth="1"/>
    <col min="11012" max="11012" width="21.140625" style="25" customWidth="1"/>
    <col min="11013" max="11013" width="25.7109375" style="25" customWidth="1"/>
    <col min="11014" max="11014" width="24.42578125" style="25" customWidth="1"/>
    <col min="11015" max="11016" width="11.7109375" style="25" customWidth="1"/>
    <col min="11017" max="11017" width="12.28515625" style="25" bestFit="1" customWidth="1"/>
    <col min="11018" max="11018" width="11.5703125" style="25" bestFit="1" customWidth="1"/>
    <col min="11019" max="11264" width="9.140625" style="25"/>
    <col min="11265" max="11265" width="3.42578125" style="25" customWidth="1"/>
    <col min="11266" max="11266" width="16.85546875" style="25" customWidth="1"/>
    <col min="11267" max="11267" width="45.7109375" style="25" customWidth="1"/>
    <col min="11268" max="11268" width="21.140625" style="25" customWidth="1"/>
    <col min="11269" max="11269" width="25.7109375" style="25" customWidth="1"/>
    <col min="11270" max="11270" width="24.42578125" style="25" customWidth="1"/>
    <col min="11271" max="11272" width="11.7109375" style="25" customWidth="1"/>
    <col min="11273" max="11273" width="12.28515625" style="25" bestFit="1" customWidth="1"/>
    <col min="11274" max="11274" width="11.5703125" style="25" bestFit="1" customWidth="1"/>
    <col min="11275" max="11520" width="9.140625" style="25"/>
    <col min="11521" max="11521" width="3.42578125" style="25" customWidth="1"/>
    <col min="11522" max="11522" width="16.85546875" style="25" customWidth="1"/>
    <col min="11523" max="11523" width="45.7109375" style="25" customWidth="1"/>
    <col min="11524" max="11524" width="21.140625" style="25" customWidth="1"/>
    <col min="11525" max="11525" width="25.7109375" style="25" customWidth="1"/>
    <col min="11526" max="11526" width="24.42578125" style="25" customWidth="1"/>
    <col min="11527" max="11528" width="11.7109375" style="25" customWidth="1"/>
    <col min="11529" max="11529" width="12.28515625" style="25" bestFit="1" customWidth="1"/>
    <col min="11530" max="11530" width="11.5703125" style="25" bestFit="1" customWidth="1"/>
    <col min="11531" max="11776" width="9.140625" style="25"/>
    <col min="11777" max="11777" width="3.42578125" style="25" customWidth="1"/>
    <col min="11778" max="11778" width="16.85546875" style="25" customWidth="1"/>
    <col min="11779" max="11779" width="45.7109375" style="25" customWidth="1"/>
    <col min="11780" max="11780" width="21.140625" style="25" customWidth="1"/>
    <col min="11781" max="11781" width="25.7109375" style="25" customWidth="1"/>
    <col min="11782" max="11782" width="24.42578125" style="25" customWidth="1"/>
    <col min="11783" max="11784" width="11.7109375" style="25" customWidth="1"/>
    <col min="11785" max="11785" width="12.28515625" style="25" bestFit="1" customWidth="1"/>
    <col min="11786" max="11786" width="11.5703125" style="25" bestFit="1" customWidth="1"/>
    <col min="11787" max="12032" width="9.140625" style="25"/>
    <col min="12033" max="12033" width="3.42578125" style="25" customWidth="1"/>
    <col min="12034" max="12034" width="16.85546875" style="25" customWidth="1"/>
    <col min="12035" max="12035" width="45.7109375" style="25" customWidth="1"/>
    <col min="12036" max="12036" width="21.140625" style="25" customWidth="1"/>
    <col min="12037" max="12037" width="25.7109375" style="25" customWidth="1"/>
    <col min="12038" max="12038" width="24.42578125" style="25" customWidth="1"/>
    <col min="12039" max="12040" width="11.7109375" style="25" customWidth="1"/>
    <col min="12041" max="12041" width="12.28515625" style="25" bestFit="1" customWidth="1"/>
    <col min="12042" max="12042" width="11.5703125" style="25" bestFit="1" customWidth="1"/>
    <col min="12043" max="12288" width="9.140625" style="25"/>
    <col min="12289" max="12289" width="3.42578125" style="25" customWidth="1"/>
    <col min="12290" max="12290" width="16.85546875" style="25" customWidth="1"/>
    <col min="12291" max="12291" width="45.7109375" style="25" customWidth="1"/>
    <col min="12292" max="12292" width="21.140625" style="25" customWidth="1"/>
    <col min="12293" max="12293" width="25.7109375" style="25" customWidth="1"/>
    <col min="12294" max="12294" width="24.42578125" style="25" customWidth="1"/>
    <col min="12295" max="12296" width="11.7109375" style="25" customWidth="1"/>
    <col min="12297" max="12297" width="12.28515625" style="25" bestFit="1" customWidth="1"/>
    <col min="12298" max="12298" width="11.5703125" style="25" bestFit="1" customWidth="1"/>
    <col min="12299" max="12544" width="9.140625" style="25"/>
    <col min="12545" max="12545" width="3.42578125" style="25" customWidth="1"/>
    <col min="12546" max="12546" width="16.85546875" style="25" customWidth="1"/>
    <col min="12547" max="12547" width="45.7109375" style="25" customWidth="1"/>
    <col min="12548" max="12548" width="21.140625" style="25" customWidth="1"/>
    <col min="12549" max="12549" width="25.7109375" style="25" customWidth="1"/>
    <col min="12550" max="12550" width="24.42578125" style="25" customWidth="1"/>
    <col min="12551" max="12552" width="11.7109375" style="25" customWidth="1"/>
    <col min="12553" max="12553" width="12.28515625" style="25" bestFit="1" customWidth="1"/>
    <col min="12554" max="12554" width="11.5703125" style="25" bestFit="1" customWidth="1"/>
    <col min="12555" max="12800" width="9.140625" style="25"/>
    <col min="12801" max="12801" width="3.42578125" style="25" customWidth="1"/>
    <col min="12802" max="12802" width="16.85546875" style="25" customWidth="1"/>
    <col min="12803" max="12803" width="45.7109375" style="25" customWidth="1"/>
    <col min="12804" max="12804" width="21.140625" style="25" customWidth="1"/>
    <col min="12805" max="12805" width="25.7109375" style="25" customWidth="1"/>
    <col min="12806" max="12806" width="24.42578125" style="25" customWidth="1"/>
    <col min="12807" max="12808" width="11.7109375" style="25" customWidth="1"/>
    <col min="12809" max="12809" width="12.28515625" style="25" bestFit="1" customWidth="1"/>
    <col min="12810" max="12810" width="11.5703125" style="25" bestFit="1" customWidth="1"/>
    <col min="12811" max="13056" width="9.140625" style="25"/>
    <col min="13057" max="13057" width="3.42578125" style="25" customWidth="1"/>
    <col min="13058" max="13058" width="16.85546875" style="25" customWidth="1"/>
    <col min="13059" max="13059" width="45.7109375" style="25" customWidth="1"/>
    <col min="13060" max="13060" width="21.140625" style="25" customWidth="1"/>
    <col min="13061" max="13061" width="25.7109375" style="25" customWidth="1"/>
    <col min="13062" max="13062" width="24.42578125" style="25" customWidth="1"/>
    <col min="13063" max="13064" width="11.7109375" style="25" customWidth="1"/>
    <col min="13065" max="13065" width="12.28515625" style="25" bestFit="1" customWidth="1"/>
    <col min="13066" max="13066" width="11.5703125" style="25" bestFit="1" customWidth="1"/>
    <col min="13067" max="13312" width="9.140625" style="25"/>
    <col min="13313" max="13313" width="3.42578125" style="25" customWidth="1"/>
    <col min="13314" max="13314" width="16.85546875" style="25" customWidth="1"/>
    <col min="13315" max="13315" width="45.7109375" style="25" customWidth="1"/>
    <col min="13316" max="13316" width="21.140625" style="25" customWidth="1"/>
    <col min="13317" max="13317" width="25.7109375" style="25" customWidth="1"/>
    <col min="13318" max="13318" width="24.42578125" style="25" customWidth="1"/>
    <col min="13319" max="13320" width="11.7109375" style="25" customWidth="1"/>
    <col min="13321" max="13321" width="12.28515625" style="25" bestFit="1" customWidth="1"/>
    <col min="13322" max="13322" width="11.5703125" style="25" bestFit="1" customWidth="1"/>
    <col min="13323" max="13568" width="9.140625" style="25"/>
    <col min="13569" max="13569" width="3.42578125" style="25" customWidth="1"/>
    <col min="13570" max="13570" width="16.85546875" style="25" customWidth="1"/>
    <col min="13571" max="13571" width="45.7109375" style="25" customWidth="1"/>
    <col min="13572" max="13572" width="21.140625" style="25" customWidth="1"/>
    <col min="13573" max="13573" width="25.7109375" style="25" customWidth="1"/>
    <col min="13574" max="13574" width="24.42578125" style="25" customWidth="1"/>
    <col min="13575" max="13576" width="11.7109375" style="25" customWidth="1"/>
    <col min="13577" max="13577" width="12.28515625" style="25" bestFit="1" customWidth="1"/>
    <col min="13578" max="13578" width="11.5703125" style="25" bestFit="1" customWidth="1"/>
    <col min="13579" max="13824" width="9.140625" style="25"/>
    <col min="13825" max="13825" width="3.42578125" style="25" customWidth="1"/>
    <col min="13826" max="13826" width="16.85546875" style="25" customWidth="1"/>
    <col min="13827" max="13827" width="45.7109375" style="25" customWidth="1"/>
    <col min="13828" max="13828" width="21.140625" style="25" customWidth="1"/>
    <col min="13829" max="13829" width="25.7109375" style="25" customWidth="1"/>
    <col min="13830" max="13830" width="24.42578125" style="25" customWidth="1"/>
    <col min="13831" max="13832" width="11.7109375" style="25" customWidth="1"/>
    <col min="13833" max="13833" width="12.28515625" style="25" bestFit="1" customWidth="1"/>
    <col min="13834" max="13834" width="11.5703125" style="25" bestFit="1" customWidth="1"/>
    <col min="13835" max="14080" width="9.140625" style="25"/>
    <col min="14081" max="14081" width="3.42578125" style="25" customWidth="1"/>
    <col min="14082" max="14082" width="16.85546875" style="25" customWidth="1"/>
    <col min="14083" max="14083" width="45.7109375" style="25" customWidth="1"/>
    <col min="14084" max="14084" width="21.140625" style="25" customWidth="1"/>
    <col min="14085" max="14085" width="25.7109375" style="25" customWidth="1"/>
    <col min="14086" max="14086" width="24.42578125" style="25" customWidth="1"/>
    <col min="14087" max="14088" width="11.7109375" style="25" customWidth="1"/>
    <col min="14089" max="14089" width="12.28515625" style="25" bestFit="1" customWidth="1"/>
    <col min="14090" max="14090" width="11.5703125" style="25" bestFit="1" customWidth="1"/>
    <col min="14091" max="14336" width="9.140625" style="25"/>
    <col min="14337" max="14337" width="3.42578125" style="25" customWidth="1"/>
    <col min="14338" max="14338" width="16.85546875" style="25" customWidth="1"/>
    <col min="14339" max="14339" width="45.7109375" style="25" customWidth="1"/>
    <col min="14340" max="14340" width="21.140625" style="25" customWidth="1"/>
    <col min="14341" max="14341" width="25.7109375" style="25" customWidth="1"/>
    <col min="14342" max="14342" width="24.42578125" style="25" customWidth="1"/>
    <col min="14343" max="14344" width="11.7109375" style="25" customWidth="1"/>
    <col min="14345" max="14345" width="12.28515625" style="25" bestFit="1" customWidth="1"/>
    <col min="14346" max="14346" width="11.5703125" style="25" bestFit="1" customWidth="1"/>
    <col min="14347" max="14592" width="9.140625" style="25"/>
    <col min="14593" max="14593" width="3.42578125" style="25" customWidth="1"/>
    <col min="14594" max="14594" width="16.85546875" style="25" customWidth="1"/>
    <col min="14595" max="14595" width="45.7109375" style="25" customWidth="1"/>
    <col min="14596" max="14596" width="21.140625" style="25" customWidth="1"/>
    <col min="14597" max="14597" width="25.7109375" style="25" customWidth="1"/>
    <col min="14598" max="14598" width="24.42578125" style="25" customWidth="1"/>
    <col min="14599" max="14600" width="11.7109375" style="25" customWidth="1"/>
    <col min="14601" max="14601" width="12.28515625" style="25" bestFit="1" customWidth="1"/>
    <col min="14602" max="14602" width="11.5703125" style="25" bestFit="1" customWidth="1"/>
    <col min="14603" max="14848" width="9.140625" style="25"/>
    <col min="14849" max="14849" width="3.42578125" style="25" customWidth="1"/>
    <col min="14850" max="14850" width="16.85546875" style="25" customWidth="1"/>
    <col min="14851" max="14851" width="45.7109375" style="25" customWidth="1"/>
    <col min="14852" max="14852" width="21.140625" style="25" customWidth="1"/>
    <col min="14853" max="14853" width="25.7109375" style="25" customWidth="1"/>
    <col min="14854" max="14854" width="24.42578125" style="25" customWidth="1"/>
    <col min="14855" max="14856" width="11.7109375" style="25" customWidth="1"/>
    <col min="14857" max="14857" width="12.28515625" style="25" bestFit="1" customWidth="1"/>
    <col min="14858" max="14858" width="11.5703125" style="25" bestFit="1" customWidth="1"/>
    <col min="14859" max="15104" width="9.140625" style="25"/>
    <col min="15105" max="15105" width="3.42578125" style="25" customWidth="1"/>
    <col min="15106" max="15106" width="16.85546875" style="25" customWidth="1"/>
    <col min="15107" max="15107" width="45.7109375" style="25" customWidth="1"/>
    <col min="15108" max="15108" width="21.140625" style="25" customWidth="1"/>
    <col min="15109" max="15109" width="25.7109375" style="25" customWidth="1"/>
    <col min="15110" max="15110" width="24.42578125" style="25" customWidth="1"/>
    <col min="15111" max="15112" width="11.7109375" style="25" customWidth="1"/>
    <col min="15113" max="15113" width="12.28515625" style="25" bestFit="1" customWidth="1"/>
    <col min="15114" max="15114" width="11.5703125" style="25" bestFit="1" customWidth="1"/>
    <col min="15115" max="15360" width="9.140625" style="25"/>
    <col min="15361" max="15361" width="3.42578125" style="25" customWidth="1"/>
    <col min="15362" max="15362" width="16.85546875" style="25" customWidth="1"/>
    <col min="15363" max="15363" width="45.7109375" style="25" customWidth="1"/>
    <col min="15364" max="15364" width="21.140625" style="25" customWidth="1"/>
    <col min="15365" max="15365" width="25.7109375" style="25" customWidth="1"/>
    <col min="15366" max="15366" width="24.42578125" style="25" customWidth="1"/>
    <col min="15367" max="15368" width="11.7109375" style="25" customWidth="1"/>
    <col min="15369" max="15369" width="12.28515625" style="25" bestFit="1" customWidth="1"/>
    <col min="15370" max="15370" width="11.5703125" style="25" bestFit="1" customWidth="1"/>
    <col min="15371" max="15616" width="9.140625" style="25"/>
    <col min="15617" max="15617" width="3.42578125" style="25" customWidth="1"/>
    <col min="15618" max="15618" width="16.85546875" style="25" customWidth="1"/>
    <col min="15619" max="15619" width="45.7109375" style="25" customWidth="1"/>
    <col min="15620" max="15620" width="21.140625" style="25" customWidth="1"/>
    <col min="15621" max="15621" width="25.7109375" style="25" customWidth="1"/>
    <col min="15622" max="15622" width="24.42578125" style="25" customWidth="1"/>
    <col min="15623" max="15624" width="11.7109375" style="25" customWidth="1"/>
    <col min="15625" max="15625" width="12.28515625" style="25" bestFit="1" customWidth="1"/>
    <col min="15626" max="15626" width="11.5703125" style="25" bestFit="1" customWidth="1"/>
    <col min="15627" max="15872" width="9.140625" style="25"/>
    <col min="15873" max="15873" width="3.42578125" style="25" customWidth="1"/>
    <col min="15874" max="15874" width="16.85546875" style="25" customWidth="1"/>
    <col min="15875" max="15875" width="45.7109375" style="25" customWidth="1"/>
    <col min="15876" max="15876" width="21.140625" style="25" customWidth="1"/>
    <col min="15877" max="15877" width="25.7109375" style="25" customWidth="1"/>
    <col min="15878" max="15878" width="24.42578125" style="25" customWidth="1"/>
    <col min="15879" max="15880" width="11.7109375" style="25" customWidth="1"/>
    <col min="15881" max="15881" width="12.28515625" style="25" bestFit="1" customWidth="1"/>
    <col min="15882" max="15882" width="11.5703125" style="25" bestFit="1" customWidth="1"/>
    <col min="15883" max="16128" width="9.140625" style="25"/>
    <col min="16129" max="16129" width="3.42578125" style="25" customWidth="1"/>
    <col min="16130" max="16130" width="16.85546875" style="25" customWidth="1"/>
    <col min="16131" max="16131" width="45.7109375" style="25" customWidth="1"/>
    <col min="16132" max="16132" width="21.140625" style="25" customWidth="1"/>
    <col min="16133" max="16133" width="25.7109375" style="25" customWidth="1"/>
    <col min="16134" max="16134" width="24.42578125" style="25" customWidth="1"/>
    <col min="16135" max="16136" width="11.7109375" style="25" customWidth="1"/>
    <col min="16137" max="16137" width="12.28515625" style="25" bestFit="1" customWidth="1"/>
    <col min="16138" max="16138" width="11.5703125" style="25" bestFit="1" customWidth="1"/>
    <col min="16139" max="16384" width="9.140625" style="25"/>
  </cols>
  <sheetData>
    <row r="2" spans="1:8" ht="75" x14ac:dyDescent="0.2">
      <c r="B2" s="26" t="s">
        <v>0</v>
      </c>
      <c r="C2" s="26" t="s">
        <v>1</v>
      </c>
      <c r="D2" s="26" t="s">
        <v>30</v>
      </c>
      <c r="E2" s="26" t="s">
        <v>31</v>
      </c>
      <c r="F2" s="26" t="s">
        <v>3</v>
      </c>
      <c r="G2" s="26" t="s">
        <v>41</v>
      </c>
      <c r="H2" s="27" t="s">
        <v>32</v>
      </c>
    </row>
    <row r="3" spans="1:8" s="32" customFormat="1" ht="15" x14ac:dyDescent="0.2">
      <c r="A3" s="28" t="str">
        <f>IF(OR(D3&lt;&gt;0,E3&lt;&gt;0,F3&lt;&gt;0),"a","b")</f>
        <v>b</v>
      </c>
      <c r="B3" s="29"/>
      <c r="C3" s="29"/>
      <c r="D3" s="30"/>
      <c r="E3" s="30"/>
      <c r="F3" s="30"/>
      <c r="G3" s="31"/>
      <c r="H3" s="31"/>
    </row>
    <row r="4" spans="1:8" ht="15" x14ac:dyDescent="0.2">
      <c r="A4" s="28" t="str">
        <f t="shared" ref="A4:A11" si="0">IF(OR(D4&lt;&gt;0,E4&lt;&gt;0,F4&lt;&gt;0),"a","b")</f>
        <v>a</v>
      </c>
      <c r="B4" s="26"/>
      <c r="C4" s="33" t="s">
        <v>33</v>
      </c>
      <c r="D4" s="34">
        <f>'ტენდერებიდან ეკონომია III'!F4+'ტენდერებიდან ეკონომია III'!F427</f>
        <v>273818</v>
      </c>
      <c r="E4" s="34">
        <f>'ტენდერებიდან ეკონომია III'!G4+'ტენდერებიდან ეკონომია III'!G427</f>
        <v>269882.65999999997</v>
      </c>
      <c r="F4" s="34">
        <f>'ტენდერებიდან ეკონომია III'!H4+'ტენდერებიდან ეკონომია III'!H427</f>
        <v>3935.34</v>
      </c>
      <c r="G4" s="34">
        <v>3935.3</v>
      </c>
      <c r="H4" s="34">
        <f t="shared" ref="H4:H11" si="1">G4-F4</f>
        <v>-3.999999999996362E-2</v>
      </c>
    </row>
    <row r="5" spans="1:8" ht="15" x14ac:dyDescent="0.2">
      <c r="A5" s="28"/>
      <c r="B5" s="26"/>
      <c r="C5" s="33" t="s">
        <v>174</v>
      </c>
      <c r="D5" s="34">
        <f>'ტენდერებიდან ეკონომია III'!F17</f>
        <v>13961</v>
      </c>
      <c r="E5" s="34">
        <f>'ტენდერებიდან ეკონომია III'!G17</f>
        <v>9429</v>
      </c>
      <c r="F5" s="34">
        <f>'ტენდერებიდან ეკონომია III'!H17</f>
        <v>4532</v>
      </c>
      <c r="G5" s="34">
        <v>4532</v>
      </c>
      <c r="H5" s="34">
        <f t="shared" si="1"/>
        <v>0</v>
      </c>
    </row>
    <row r="6" spans="1:8" ht="15" x14ac:dyDescent="0.2">
      <c r="A6" s="28" t="str">
        <f t="shared" si="0"/>
        <v>a</v>
      </c>
      <c r="B6" s="35"/>
      <c r="C6" s="33" t="s">
        <v>34</v>
      </c>
      <c r="D6" s="34">
        <f>'ტენდერებიდან ეკონომია III'!F345+'ტენდერებიდან ეკონომია III'!F339+'ტენდერებიდან ეკონომია III'!F329+'ტენდერებიდან ეკონომია III'!F121+'ტენდერებიდან ეკონომია III'!F58</f>
        <v>3033961</v>
      </c>
      <c r="E6" s="34">
        <f>'ტენდერებიდან ეკონომია III'!G345+'ტენდერებიდან ეკონომია III'!G339+'ტენდერებიდან ეკონომია III'!G329+'ტენდერებიდან ეკონომია III'!G121+'ტენდერებიდან ეკონომია III'!G58</f>
        <v>1452319</v>
      </c>
      <c r="F6" s="34">
        <f>'ტენდერებიდან ეკონომია III'!H345+'ტენდერებიდან ეკონომია III'!H339+'ტენდერებიდან ეკონომია III'!H329+'ტენდერებიდან ეკონომია III'!H121+'ტენდერებიდან ეკონომია III'!H58</f>
        <v>451347.70000000007</v>
      </c>
      <c r="G6" s="34">
        <v>451347.7</v>
      </c>
      <c r="H6" s="34">
        <f t="shared" si="1"/>
        <v>0</v>
      </c>
    </row>
    <row r="7" spans="1:8" ht="15" x14ac:dyDescent="0.2">
      <c r="A7" s="28"/>
      <c r="B7" s="35"/>
      <c r="C7" s="33" t="s">
        <v>196</v>
      </c>
      <c r="D7" s="34">
        <f>'ტენდერებიდან ეკონომია III'!F483+'ტენდერებიდან ეკონომია III'!F104</f>
        <v>184525</v>
      </c>
      <c r="E7" s="34">
        <f>'ტენდერებიდან ეკონომია III'!G483+'ტენდერებიდან ეკონომია III'!G104</f>
        <v>177104</v>
      </c>
      <c r="F7" s="34">
        <f>'ტენდერებიდან ეკონომია III'!H483+'ტენდერებიდან ეკონომია III'!H104</f>
        <v>7421</v>
      </c>
      <c r="G7" s="34">
        <v>7421</v>
      </c>
      <c r="H7" s="34">
        <f t="shared" si="1"/>
        <v>0</v>
      </c>
    </row>
    <row r="8" spans="1:8" ht="15" x14ac:dyDescent="0.2">
      <c r="A8" s="28" t="str">
        <f t="shared" si="0"/>
        <v>a</v>
      </c>
      <c r="B8" s="35"/>
      <c r="C8" s="33" t="s">
        <v>37</v>
      </c>
      <c r="D8" s="34">
        <f>'ტენდერებიდან ეკონომია III'!F94+'ტენდერებიდან ეკონომია III'!F361</f>
        <v>187710</v>
      </c>
      <c r="E8" s="34">
        <f>'ტენდერებიდან ეკონომია III'!G94+'ტენდერებიდან ეკონომია III'!G361</f>
        <v>117065</v>
      </c>
      <c r="F8" s="34">
        <f>'ტენდერებიდან ეკონომია III'!H94+'ტენდერებიდან ეკონომია III'!H361</f>
        <v>70645</v>
      </c>
      <c r="G8" s="34">
        <v>70645</v>
      </c>
      <c r="H8" s="34">
        <f t="shared" si="1"/>
        <v>0</v>
      </c>
    </row>
    <row r="9" spans="1:8" ht="15" x14ac:dyDescent="0.2">
      <c r="A9" s="28" t="str">
        <f t="shared" si="0"/>
        <v>a</v>
      </c>
      <c r="B9" s="35"/>
      <c r="C9" s="33" t="s">
        <v>35</v>
      </c>
      <c r="D9" s="34">
        <f>'ტენდერებიდან ეკონომია III'!F41+'ტენდერებიდან ეკონომია III'!F256+'ტენდერებიდან ეკონომია III'!F266</f>
        <v>317691.04000000004</v>
      </c>
      <c r="E9" s="34">
        <f>'ტენდერებიდან ეკონომია III'!G41+'ტენდერებიდან ეკონომია III'!G256+'ტენდერებიდან ეკონომია III'!G266</f>
        <v>286318.12</v>
      </c>
      <c r="F9" s="34">
        <f>'ტენდერებიდან ეკონომია III'!H41+'ტენდერებიდან ეკონომია III'!H256+'ტენდერებიდან ეკონომია III'!H266</f>
        <v>31372.920000000013</v>
      </c>
      <c r="G9" s="34">
        <v>31372.9</v>
      </c>
      <c r="H9" s="34">
        <f t="shared" si="1"/>
        <v>-2.0000000011350494E-2</v>
      </c>
    </row>
    <row r="10" spans="1:8" ht="15.75" customHeight="1" x14ac:dyDescent="0.2">
      <c r="A10" s="28" t="str">
        <f t="shared" si="0"/>
        <v>a</v>
      </c>
      <c r="B10" s="35"/>
      <c r="C10" s="33" t="s">
        <v>36</v>
      </c>
      <c r="D10" s="34">
        <f>'ტენდერებიდან ეკონომია III'!F90+'ტენდერებიდან ეკონომია III'!F188</f>
        <v>56562</v>
      </c>
      <c r="E10" s="34">
        <f>'ტენდერებიდან ეკონომია III'!G90+'ტენდერებიდან ეკონომია III'!G188</f>
        <v>46261.78</v>
      </c>
      <c r="F10" s="34">
        <f>'ტენდერებიდან ეკონომია III'!H90+'ტენდერებიდან ეკონომია III'!H188</f>
        <v>10300.220000000001</v>
      </c>
      <c r="G10" s="34">
        <v>10300.200000000001</v>
      </c>
      <c r="H10" s="34">
        <f t="shared" si="1"/>
        <v>-2.0000000000436557E-2</v>
      </c>
    </row>
    <row r="11" spans="1:8" ht="27" customHeight="1" x14ac:dyDescent="0.2">
      <c r="A11" s="28" t="str">
        <f t="shared" si="0"/>
        <v>a</v>
      </c>
      <c r="B11" s="35"/>
      <c r="C11" s="26" t="s">
        <v>38</v>
      </c>
      <c r="D11" s="36">
        <f t="shared" ref="D11:E11" si="2">SUM(D4:D10)</f>
        <v>4068228.04</v>
      </c>
      <c r="E11" s="36">
        <f t="shared" si="2"/>
        <v>2358379.5599999996</v>
      </c>
      <c r="F11" s="36">
        <f>SUM(F4:F10)</f>
        <v>579554.18000000005</v>
      </c>
      <c r="G11" s="36">
        <f>SUM(G4:G10)</f>
        <v>579554.1</v>
      </c>
      <c r="H11" s="99">
        <f t="shared" si="1"/>
        <v>-8.0000000074505806E-2</v>
      </c>
    </row>
  </sheetData>
  <autoFilter ref="A2:F11"/>
  <printOptions horizontalCentered="1"/>
  <pageMargins left="0.25" right="0.25" top="0.25" bottom="0.25" header="0.25" footer="0.3"/>
  <pageSetup paperSize="9" scale="72" fitToHeight="0" orientation="landscape" horizontalDpi="4294967294" verticalDpi="4294967294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ტენდერებიდან ეკონომია III</vt:lpstr>
      <vt:lpstr>მოკლე ცხრილი</vt:lpstr>
      <vt:lpstr>'მოკლე ცხრილი'!Print_Area</vt:lpstr>
      <vt:lpstr>'ტენდერებიდან ეკონომია III'!Print_Area</vt:lpstr>
      <vt:lpstr>'მოკლე ცხრილი'!Print_Titles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2020-10-12T06:45:02Z</dcterms:modified>
</cp:coreProperties>
</file>