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6995" windowHeight="9660" tabRatio="929"/>
  </bookViews>
  <sheets>
    <sheet name="სააგენტოს სტრუქტურა" sheetId="21" r:id="rId1"/>
    <sheet name="საშტატო და სახელფასო" sheetId="22" r:id="rId2"/>
    <sheet name=" საშტატო " sheetId="13" r:id="rId3"/>
    <sheet name="N2 მართვა (169) 270109-დეტალური" sheetId="12" r:id="rId4"/>
  </sheets>
  <definedNames>
    <definedName name="_xlnm._FilterDatabase" localSheetId="3" hidden="1">'N2 მართვა (169) 270109-დეტალური'!$A$4:$G$357</definedName>
    <definedName name="_xlnm._FilterDatabase" localSheetId="1" hidden="1">'საშტატო და სახელფასო'!$B$2:$E$93</definedName>
    <definedName name="_xlnm.Print_Area" localSheetId="2">' საშტატო '!$A$1:$L$20</definedName>
    <definedName name="_xlnm.Print_Area" localSheetId="3">'N2 მართვა (169) 270109-დეტალური'!$A$1:$H$357</definedName>
    <definedName name="_xlnm.Print_Area" localSheetId="1">'საშტატო და სახელფასო'!$A$1:$H$93</definedName>
  </definedNames>
  <calcPr calcId="162913"/>
</workbook>
</file>

<file path=xl/calcChain.xml><?xml version="1.0" encoding="utf-8"?>
<calcChain xmlns="http://schemas.openxmlformats.org/spreadsheetml/2006/main">
  <c r="C74" i="22" l="1"/>
  <c r="E76" i="22"/>
  <c r="F76" i="22" s="1"/>
  <c r="G76" i="22" s="1"/>
  <c r="C48" i="22"/>
  <c r="C4" i="22" l="1"/>
  <c r="C12" i="22"/>
  <c r="F7" i="22"/>
  <c r="G7" i="22" s="1"/>
  <c r="F8" i="22"/>
  <c r="G8" i="22" s="1"/>
  <c r="F9" i="22"/>
  <c r="G9" i="22" s="1"/>
  <c r="F6" i="22"/>
  <c r="G6" i="22" s="1"/>
  <c r="C5" i="22"/>
  <c r="F5" i="22" l="1"/>
  <c r="E93" i="22"/>
  <c r="F93" i="22" s="1"/>
  <c r="G93" i="22" s="1"/>
  <c r="E92" i="22"/>
  <c r="F92" i="22" s="1"/>
  <c r="G92" i="22" s="1"/>
  <c r="E91" i="22"/>
  <c r="F91" i="22" s="1"/>
  <c r="C90" i="22"/>
  <c r="E89" i="22"/>
  <c r="F89" i="22" s="1"/>
  <c r="G89" i="22" s="1"/>
  <c r="E88" i="22"/>
  <c r="F88" i="22" s="1"/>
  <c r="C87" i="22"/>
  <c r="F90" i="22" l="1"/>
  <c r="F87" i="22"/>
  <c r="G88" i="22"/>
  <c r="G87" i="22" s="1"/>
  <c r="G91" i="22"/>
  <c r="G90" i="22" s="1"/>
  <c r="C20" i="13" l="1"/>
  <c r="E17" i="13"/>
  <c r="H17" i="13" s="1"/>
  <c r="L17" i="13" s="1"/>
  <c r="E51" i="22"/>
  <c r="F51" i="22" s="1"/>
  <c r="G51" i="22" s="1"/>
  <c r="E50" i="22"/>
  <c r="F50" i="22" s="1"/>
  <c r="G50" i="22" s="1"/>
  <c r="E32" i="22"/>
  <c r="F32" i="22" s="1"/>
  <c r="G32" i="22" s="1"/>
  <c r="C78" i="22"/>
  <c r="E81" i="22"/>
  <c r="F81" i="22" s="1"/>
  <c r="G81" i="22" s="1"/>
  <c r="E80" i="22"/>
  <c r="F80" i="22" s="1"/>
  <c r="G80" i="22" s="1"/>
  <c r="C62" i="22"/>
  <c r="E64" i="22"/>
  <c r="F64" i="22" s="1"/>
  <c r="G64" i="22" s="1"/>
  <c r="E33" i="22"/>
  <c r="F33" i="22" s="1"/>
  <c r="G33" i="22" s="1"/>
  <c r="E86" i="22" l="1"/>
  <c r="F86" i="22" s="1"/>
  <c r="G86" i="22" s="1"/>
  <c r="E85" i="22"/>
  <c r="F85" i="22" s="1"/>
  <c r="C84" i="22"/>
  <c r="C82" i="22" s="1"/>
  <c r="E83" i="22"/>
  <c r="F83" i="22" s="1"/>
  <c r="E79" i="22"/>
  <c r="F79" i="22" s="1"/>
  <c r="F78" i="22" s="1"/>
  <c r="E77" i="22"/>
  <c r="F77" i="22" s="1"/>
  <c r="G77" i="22" s="1"/>
  <c r="E75" i="22"/>
  <c r="F75" i="22" s="1"/>
  <c r="F74" i="22" s="1"/>
  <c r="E73" i="22"/>
  <c r="F73" i="22" s="1"/>
  <c r="G73" i="22" s="1"/>
  <c r="E72" i="22"/>
  <c r="E71" i="22"/>
  <c r="F71" i="22" s="1"/>
  <c r="C70" i="22"/>
  <c r="C68" i="22" s="1"/>
  <c r="E69" i="22"/>
  <c r="F69" i="22" s="1"/>
  <c r="E67" i="22"/>
  <c r="F67" i="22" s="1"/>
  <c r="G67" i="22" s="1"/>
  <c r="E66" i="22"/>
  <c r="F66" i="22" s="1"/>
  <c r="G66" i="22" s="1"/>
  <c r="E65" i="22"/>
  <c r="F65" i="22" s="1"/>
  <c r="E63" i="22"/>
  <c r="F63" i="22" s="1"/>
  <c r="G63" i="22" s="1"/>
  <c r="E61" i="22"/>
  <c r="F61" i="22" s="1"/>
  <c r="G61" i="22" s="1"/>
  <c r="E60" i="22"/>
  <c r="F60" i="22" s="1"/>
  <c r="G60" i="22" s="1"/>
  <c r="E59" i="22"/>
  <c r="F59" i="22" s="1"/>
  <c r="G59" i="22" s="1"/>
  <c r="C58" i="22"/>
  <c r="E57" i="22"/>
  <c r="F57" i="22" s="1"/>
  <c r="G57" i="22" s="1"/>
  <c r="E56" i="22"/>
  <c r="F56" i="22" s="1"/>
  <c r="G56" i="22" s="1"/>
  <c r="E55" i="22"/>
  <c r="F55" i="22" s="1"/>
  <c r="G55" i="22" s="1"/>
  <c r="C54" i="22"/>
  <c r="C46" i="22" s="1"/>
  <c r="E53" i="22"/>
  <c r="F53" i="22" s="1"/>
  <c r="G53" i="22" s="1"/>
  <c r="E52" i="22"/>
  <c r="F52" i="22" s="1"/>
  <c r="G52" i="22" s="1"/>
  <c r="E49" i="22"/>
  <c r="F49" i="22" s="1"/>
  <c r="E47" i="22"/>
  <c r="F47" i="22" s="1"/>
  <c r="E45" i="22"/>
  <c r="F45" i="22" s="1"/>
  <c r="G45" i="22" s="1"/>
  <c r="E44" i="22"/>
  <c r="F44" i="22" s="1"/>
  <c r="G44" i="22" s="1"/>
  <c r="E43" i="22"/>
  <c r="F43" i="22" s="1"/>
  <c r="C42" i="22"/>
  <c r="E41" i="22"/>
  <c r="F41" i="22" s="1"/>
  <c r="G41" i="22" s="1"/>
  <c r="E40" i="22"/>
  <c r="F40" i="22" s="1"/>
  <c r="G40" i="22" s="1"/>
  <c r="E39" i="22"/>
  <c r="F39" i="22" s="1"/>
  <c r="C38" i="22"/>
  <c r="E37" i="22"/>
  <c r="F37" i="22" s="1"/>
  <c r="G37" i="22" s="1"/>
  <c r="E36" i="22"/>
  <c r="F36" i="22" s="1"/>
  <c r="G36" i="22" s="1"/>
  <c r="E35" i="22"/>
  <c r="F35" i="22" s="1"/>
  <c r="C34" i="22"/>
  <c r="E31" i="22"/>
  <c r="F31" i="22" s="1"/>
  <c r="G31" i="22" s="1"/>
  <c r="E29" i="22"/>
  <c r="F29" i="22" s="1"/>
  <c r="G29" i="22" s="1"/>
  <c r="E28" i="22"/>
  <c r="F28" i="22" s="1"/>
  <c r="G28" i="22" s="1"/>
  <c r="E27" i="22"/>
  <c r="F27" i="22" s="1"/>
  <c r="C26" i="22"/>
  <c r="E25" i="22"/>
  <c r="F25" i="22" s="1"/>
  <c r="G25" i="22" s="1"/>
  <c r="E24" i="22"/>
  <c r="F24" i="22" s="1"/>
  <c r="G24" i="22" s="1"/>
  <c r="E23" i="22"/>
  <c r="F23" i="22" s="1"/>
  <c r="C22" i="22"/>
  <c r="C20" i="22" s="1"/>
  <c r="E21" i="22"/>
  <c r="F21" i="22" s="1"/>
  <c r="E19" i="22"/>
  <c r="F19" i="22" s="1"/>
  <c r="G19" i="22" s="1"/>
  <c r="E18" i="22"/>
  <c r="F18" i="22" s="1"/>
  <c r="G18" i="22" s="1"/>
  <c r="E17" i="22"/>
  <c r="F17" i="22" s="1"/>
  <c r="C16" i="22"/>
  <c r="C10" i="22" s="1"/>
  <c r="E15" i="22"/>
  <c r="F15" i="22" s="1"/>
  <c r="G15" i="22" s="1"/>
  <c r="E14" i="22"/>
  <c r="F14" i="22" s="1"/>
  <c r="G14" i="22" s="1"/>
  <c r="E13" i="22"/>
  <c r="F13" i="22" s="1"/>
  <c r="E11" i="22"/>
  <c r="F11" i="22" s="1"/>
  <c r="F72" i="22" l="1"/>
  <c r="G72" i="22" s="1"/>
  <c r="G49" i="22"/>
  <c r="G48" i="22" s="1"/>
  <c r="F48" i="22"/>
  <c r="G4" i="22"/>
  <c r="G13" i="22"/>
  <c r="G12" i="22" s="1"/>
  <c r="F12" i="22"/>
  <c r="C30" i="22"/>
  <c r="G85" i="22"/>
  <c r="G84" i="22" s="1"/>
  <c r="F84" i="22"/>
  <c r="F82" i="22" s="1"/>
  <c r="F16" i="22"/>
  <c r="F22" i="22"/>
  <c r="F26" i="22"/>
  <c r="F62" i="22"/>
  <c r="G83" i="22"/>
  <c r="G5" i="22"/>
  <c r="G71" i="22"/>
  <c r="F70" i="22"/>
  <c r="F68" i="22" s="1"/>
  <c r="G23" i="22"/>
  <c r="G22" i="22" s="1"/>
  <c r="G54" i="22"/>
  <c r="G75" i="22"/>
  <c r="G74" i="22" s="1"/>
  <c r="G79" i="22"/>
  <c r="G78" i="22" s="1"/>
  <c r="G17" i="22"/>
  <c r="G16" i="22" s="1"/>
  <c r="G27" i="22"/>
  <c r="G26" i="22" s="1"/>
  <c r="G43" i="22"/>
  <c r="G42" i="22" s="1"/>
  <c r="F42" i="22"/>
  <c r="G47" i="22"/>
  <c r="G65" i="22"/>
  <c r="G62" i="22" s="1"/>
  <c r="G69" i="22"/>
  <c r="G39" i="22"/>
  <c r="G38" i="22" s="1"/>
  <c r="F38" i="22"/>
  <c r="G11" i="22"/>
  <c r="G21" i="22"/>
  <c r="G35" i="22"/>
  <c r="G34" i="22" s="1"/>
  <c r="F34" i="22"/>
  <c r="G58" i="22"/>
  <c r="F54" i="22"/>
  <c r="F58" i="22"/>
  <c r="G46" i="22" l="1"/>
  <c r="G70" i="22"/>
  <c r="G68" i="22" s="1"/>
  <c r="F46" i="22"/>
  <c r="F10" i="22"/>
  <c r="F20" i="22"/>
  <c r="G10" i="22"/>
  <c r="C3" i="22"/>
  <c r="G82" i="22"/>
  <c r="G20" i="22"/>
  <c r="F30" i="22"/>
  <c r="G30" i="22"/>
  <c r="G3" i="22" l="1"/>
  <c r="G209" i="12" l="1"/>
  <c r="F209" i="12"/>
  <c r="E209" i="12" l="1"/>
  <c r="E5" i="12" l="1"/>
  <c r="E8" i="13" l="1"/>
  <c r="H8" i="13" s="1"/>
  <c r="L8" i="13" s="1"/>
  <c r="E9" i="13"/>
  <c r="H9" i="13" s="1"/>
  <c r="L9" i="13" s="1"/>
  <c r="E10" i="13"/>
  <c r="H10" i="13" s="1"/>
  <c r="L10" i="13" s="1"/>
  <c r="E11" i="13"/>
  <c r="H11" i="13" s="1"/>
  <c r="L11" i="13" s="1"/>
  <c r="E12" i="13"/>
  <c r="H12" i="13" s="1"/>
  <c r="L12" i="13" s="1"/>
  <c r="E13" i="13"/>
  <c r="H13" i="13" s="1"/>
  <c r="L13" i="13" s="1"/>
  <c r="E14" i="13"/>
  <c r="H14" i="13" s="1"/>
  <c r="L14" i="13" s="1"/>
  <c r="E15" i="13"/>
  <c r="H15" i="13" s="1"/>
  <c r="L15" i="13" s="1"/>
  <c r="E16" i="13"/>
  <c r="H16" i="13" s="1"/>
  <c r="L16" i="13" s="1"/>
  <c r="E18" i="13"/>
  <c r="H18" i="13" s="1"/>
  <c r="L18" i="13" s="1"/>
  <c r="E19" i="13"/>
  <c r="H19" i="13" s="1"/>
  <c r="L19" i="13" s="1"/>
  <c r="I22" i="12" l="1"/>
  <c r="F30" i="12" l="1"/>
  <c r="E11" i="12" l="1"/>
  <c r="E7" i="13" l="1"/>
  <c r="H7" i="13" l="1"/>
  <c r="L7" i="13" s="1"/>
  <c r="L20" i="13" s="1"/>
  <c r="F20" i="13"/>
  <c r="G20" i="13"/>
  <c r="I20" i="13"/>
  <c r="J20" i="13"/>
  <c r="K20" i="13"/>
  <c r="H20" i="13" l="1"/>
  <c r="E6" i="12" l="1"/>
  <c r="B6" i="12" s="1"/>
  <c r="F10" i="12"/>
  <c r="G10" i="12"/>
  <c r="G9" i="12" s="1"/>
  <c r="E12" i="12"/>
  <c r="E13" i="12"/>
  <c r="E14" i="12"/>
  <c r="E15" i="12"/>
  <c r="E16" i="12"/>
  <c r="E17" i="12"/>
  <c r="F18" i="12"/>
  <c r="G18" i="12"/>
  <c r="E19" i="12"/>
  <c r="B19" i="12" s="1"/>
  <c r="E20" i="12"/>
  <c r="E22" i="12"/>
  <c r="G23" i="12"/>
  <c r="E25" i="12"/>
  <c r="E27" i="12"/>
  <c r="E28" i="12"/>
  <c r="E29" i="12"/>
  <c r="G30" i="12"/>
  <c r="B31" i="12"/>
  <c r="E32" i="12"/>
  <c r="E33" i="12"/>
  <c r="E34" i="12"/>
  <c r="B34" i="12" s="1"/>
  <c r="B35" i="12"/>
  <c r="E36" i="12"/>
  <c r="B36" i="12" s="1"/>
  <c r="E37" i="12"/>
  <c r="B37" i="12" s="1"/>
  <c r="E38" i="12"/>
  <c r="B38" i="12" s="1"/>
  <c r="E39" i="12"/>
  <c r="B39" i="12" s="1"/>
  <c r="E40" i="12"/>
  <c r="B40" i="12" s="1"/>
  <c r="E41" i="12"/>
  <c r="B41" i="12" s="1"/>
  <c r="F42" i="12"/>
  <c r="G42" i="12"/>
  <c r="E43" i="12"/>
  <c r="E44" i="12"/>
  <c r="E45" i="12"/>
  <c r="B45" i="12" s="1"/>
  <c r="E46" i="12"/>
  <c r="B46" i="12" s="1"/>
  <c r="E47" i="12"/>
  <c r="B47" i="12" s="1"/>
  <c r="B48" i="12"/>
  <c r="E49" i="12"/>
  <c r="E50" i="12"/>
  <c r="B50" i="12" s="1"/>
  <c r="E51" i="12"/>
  <c r="F52" i="12"/>
  <c r="G52" i="12"/>
  <c r="E53" i="12"/>
  <c r="E54" i="12"/>
  <c r="E55" i="12"/>
  <c r="E56" i="12"/>
  <c r="E57" i="12"/>
  <c r="E58" i="12"/>
  <c r="E59" i="12"/>
  <c r="E60" i="12"/>
  <c r="E61" i="12"/>
  <c r="B62" i="12"/>
  <c r="E63" i="12"/>
  <c r="E64" i="12"/>
  <c r="E65" i="12"/>
  <c r="B65" i="12" s="1"/>
  <c r="F66" i="12"/>
  <c r="G66" i="12"/>
  <c r="E67" i="12"/>
  <c r="E68" i="12"/>
  <c r="E69" i="12"/>
  <c r="E70" i="12"/>
  <c r="B70" i="12" s="1"/>
  <c r="E71" i="12"/>
  <c r="B71" i="12" s="1"/>
  <c r="E72" i="12"/>
  <c r="E73" i="12"/>
  <c r="F74" i="12"/>
  <c r="G74" i="12"/>
  <c r="E75" i="12"/>
  <c r="B75" i="12" s="1"/>
  <c r="E76" i="12"/>
  <c r="B76" i="12" s="1"/>
  <c r="E77" i="12"/>
  <c r="E78" i="12"/>
  <c r="B79" i="12"/>
  <c r="E80" i="12"/>
  <c r="B80" i="12" s="1"/>
  <c r="E81" i="12"/>
  <c r="E82" i="12"/>
  <c r="E83" i="12"/>
  <c r="B83" i="12" s="1"/>
  <c r="E84" i="12"/>
  <c r="B84" i="12" s="1"/>
  <c r="E85" i="12"/>
  <c r="E86" i="12"/>
  <c r="E87" i="12"/>
  <c r="B87" i="12" s="1"/>
  <c r="E88" i="12"/>
  <c r="B88" i="12" s="1"/>
  <c r="E89" i="12"/>
  <c r="F91" i="12"/>
  <c r="F90" i="12" s="1"/>
  <c r="G91" i="12"/>
  <c r="G90" i="12" s="1"/>
  <c r="E92" i="12"/>
  <c r="B92" i="12" s="1"/>
  <c r="E93" i="12"/>
  <c r="E94" i="12"/>
  <c r="E95" i="12"/>
  <c r="B95" i="12" s="1"/>
  <c r="E96" i="12"/>
  <c r="E97" i="12"/>
  <c r="F99" i="12"/>
  <c r="G99" i="12"/>
  <c r="E100" i="12"/>
  <c r="B100" i="12" s="1"/>
  <c r="E101" i="12"/>
  <c r="F102" i="12"/>
  <c r="G102" i="12"/>
  <c r="E103" i="12"/>
  <c r="B103" i="12" s="1"/>
  <c r="E104" i="12"/>
  <c r="E105" i="12"/>
  <c r="F107" i="12"/>
  <c r="E107" i="12" s="1"/>
  <c r="G107" i="12"/>
  <c r="E108" i="12"/>
  <c r="E109" i="12"/>
  <c r="B109" i="12" s="1"/>
  <c r="F110" i="12"/>
  <c r="E110" i="12" s="1"/>
  <c r="G110" i="12"/>
  <c r="E111" i="12"/>
  <c r="B111" i="12" s="1"/>
  <c r="E112" i="12"/>
  <c r="F115" i="12"/>
  <c r="G115" i="12"/>
  <c r="E116" i="12"/>
  <c r="E117" i="12"/>
  <c r="F119" i="12"/>
  <c r="G119" i="12"/>
  <c r="G118" i="12" s="1"/>
  <c r="E120" i="12"/>
  <c r="B120" i="12" s="1"/>
  <c r="E121" i="12"/>
  <c r="E122" i="12"/>
  <c r="F124" i="12"/>
  <c r="F123" i="12" s="1"/>
  <c r="G124" i="12"/>
  <c r="G123" i="12" s="1"/>
  <c r="E125" i="12"/>
  <c r="E126" i="12"/>
  <c r="E127" i="12"/>
  <c r="B127" i="12" s="1"/>
  <c r="E128" i="12"/>
  <c r="E129" i="12"/>
  <c r="B129" i="12" s="1"/>
  <c r="F131" i="12"/>
  <c r="G131" i="12"/>
  <c r="E132" i="12"/>
  <c r="E133" i="12"/>
  <c r="F135" i="12"/>
  <c r="F134" i="12" s="1"/>
  <c r="G135" i="12"/>
  <c r="E136" i="12"/>
  <c r="B136" i="12" s="1"/>
  <c r="E137" i="12"/>
  <c r="E138" i="12"/>
  <c r="E139" i="12"/>
  <c r="B139" i="12" s="1"/>
  <c r="F141" i="12"/>
  <c r="F140" i="12" s="1"/>
  <c r="G141" i="12"/>
  <c r="G140" i="12" s="1"/>
  <c r="E142" i="12"/>
  <c r="E143" i="12"/>
  <c r="B143" i="12" s="1"/>
  <c r="E144" i="12"/>
  <c r="B144" i="12" s="1"/>
  <c r="E145" i="12"/>
  <c r="B145" i="12" s="1"/>
  <c r="F147" i="12"/>
  <c r="G147" i="12"/>
  <c r="E148" i="12"/>
  <c r="B148" i="12" s="1"/>
  <c r="E149" i="12"/>
  <c r="B149" i="12" s="1"/>
  <c r="F150" i="12"/>
  <c r="G150" i="12"/>
  <c r="E151" i="12"/>
  <c r="B151" i="12" s="1"/>
  <c r="E152" i="12"/>
  <c r="F153" i="12"/>
  <c r="G153" i="12"/>
  <c r="E154" i="12"/>
  <c r="E155" i="12"/>
  <c r="F158" i="12"/>
  <c r="F157" i="12" s="1"/>
  <c r="G158" i="12"/>
  <c r="G157" i="12" s="1"/>
  <c r="E159" i="12"/>
  <c r="E160" i="12"/>
  <c r="E161" i="12"/>
  <c r="B161" i="12"/>
  <c r="E162" i="12"/>
  <c r="B162" i="12" s="1"/>
  <c r="E163" i="12"/>
  <c r="B163" i="12" s="1"/>
  <c r="E164" i="12"/>
  <c r="B164" i="12" s="1"/>
  <c r="F166" i="12"/>
  <c r="F165" i="12" s="1"/>
  <c r="G166" i="12"/>
  <c r="G165" i="12" s="1"/>
  <c r="E167" i="12"/>
  <c r="E168" i="12"/>
  <c r="E169" i="12"/>
  <c r="B169" i="12" s="1"/>
  <c r="E171" i="12"/>
  <c r="B171" i="12" s="1"/>
  <c r="E172" i="12"/>
  <c r="E173" i="12"/>
  <c r="E174" i="12"/>
  <c r="B174" i="12" s="1"/>
  <c r="E175" i="12"/>
  <c r="B175" i="12" s="1"/>
  <c r="E176" i="12"/>
  <c r="E177" i="12"/>
  <c r="E178" i="12"/>
  <c r="B178" i="12" s="1"/>
  <c r="E179" i="12"/>
  <c r="B179" i="12" s="1"/>
  <c r="E180" i="12"/>
  <c r="E181" i="12"/>
  <c r="E182" i="12"/>
  <c r="B182" i="12" s="1"/>
  <c r="E183" i="12"/>
  <c r="B183" i="12"/>
  <c r="E184" i="12"/>
  <c r="E185" i="12"/>
  <c r="F187" i="12"/>
  <c r="G187" i="12"/>
  <c r="G186" i="12" s="1"/>
  <c r="E188" i="12"/>
  <c r="E189" i="12"/>
  <c r="E190" i="12"/>
  <c r="E191" i="12"/>
  <c r="E195" i="12"/>
  <c r="E196" i="12"/>
  <c r="F197" i="12"/>
  <c r="G197" i="12"/>
  <c r="G194" i="12" s="1"/>
  <c r="E198" i="12"/>
  <c r="E199" i="12"/>
  <c r="E200" i="12"/>
  <c r="E201" i="12"/>
  <c r="B201" i="12" s="1"/>
  <c r="E202" i="12"/>
  <c r="B202" i="12" s="1"/>
  <c r="E203" i="12"/>
  <c r="B203" i="12" s="1"/>
  <c r="E204" i="12"/>
  <c r="E205" i="12"/>
  <c r="B205" i="12" s="1"/>
  <c r="E206" i="12"/>
  <c r="B206" i="12" s="1"/>
  <c r="E207" i="12"/>
  <c r="B207" i="12" s="1"/>
  <c r="E210" i="12"/>
  <c r="E211" i="12"/>
  <c r="B211" i="12" s="1"/>
  <c r="E212" i="12"/>
  <c r="E213" i="12"/>
  <c r="E214" i="12"/>
  <c r="E215" i="12"/>
  <c r="F216" i="12"/>
  <c r="F208" i="12" s="1"/>
  <c r="G216" i="12"/>
  <c r="E217" i="12"/>
  <c r="E218" i="12"/>
  <c r="E219" i="12"/>
  <c r="E220" i="12"/>
  <c r="B220" i="12" s="1"/>
  <c r="E221" i="12"/>
  <c r="E222" i="12"/>
  <c r="E223" i="12"/>
  <c r="E224" i="12"/>
  <c r="B224" i="12" s="1"/>
  <c r="E225" i="12"/>
  <c r="E226" i="12"/>
  <c r="E227" i="12"/>
  <c r="E228" i="12"/>
  <c r="B228" i="12" s="1"/>
  <c r="E229" i="12"/>
  <c r="E230" i="12"/>
  <c r="E231" i="12"/>
  <c r="E232" i="12"/>
  <c r="B232" i="12" s="1"/>
  <c r="E233" i="12"/>
  <c r="E234" i="12"/>
  <c r="E235" i="12"/>
  <c r="E236" i="12"/>
  <c r="B236" i="12" s="1"/>
  <c r="E237" i="12"/>
  <c r="F239" i="12"/>
  <c r="G239" i="12"/>
  <c r="E240" i="12"/>
  <c r="E241" i="12"/>
  <c r="F242" i="12"/>
  <c r="G242" i="12"/>
  <c r="E243" i="12"/>
  <c r="E244" i="12"/>
  <c r="E245" i="12"/>
  <c r="E246" i="12"/>
  <c r="E247" i="12"/>
  <c r="E248" i="12"/>
  <c r="E249" i="12"/>
  <c r="E250" i="12"/>
  <c r="E251" i="12"/>
  <c r="F252" i="12"/>
  <c r="E252" i="12" s="1"/>
  <c r="G252" i="12"/>
  <c r="E253" i="12"/>
  <c r="E254" i="12"/>
  <c r="E255" i="12"/>
  <c r="E256" i="12"/>
  <c r="E257" i="12"/>
  <c r="E258" i="12"/>
  <c r="E260" i="12"/>
  <c r="E261" i="12"/>
  <c r="E262" i="12"/>
  <c r="E263" i="12"/>
  <c r="E264" i="12"/>
  <c r="F265" i="12"/>
  <c r="G265" i="12"/>
  <c r="E266" i="12"/>
  <c r="E267" i="12"/>
  <c r="F269" i="12"/>
  <c r="F268" i="12" s="1"/>
  <c r="G269" i="12"/>
  <c r="G268" i="12" s="1"/>
  <c r="G259" i="12" s="1"/>
  <c r="E270" i="12"/>
  <c r="E271" i="12"/>
  <c r="E272" i="12"/>
  <c r="E273" i="12"/>
  <c r="E274" i="12"/>
  <c r="E277" i="12"/>
  <c r="E278" i="12"/>
  <c r="E279" i="12"/>
  <c r="E280" i="12"/>
  <c r="F281" i="12"/>
  <c r="G281" i="12"/>
  <c r="E282" i="12"/>
  <c r="E283" i="12"/>
  <c r="F284" i="12"/>
  <c r="E284" i="12" s="1"/>
  <c r="G284" i="12"/>
  <c r="E285" i="12"/>
  <c r="E286" i="12"/>
  <c r="E287" i="12"/>
  <c r="E288" i="12"/>
  <c r="E289" i="12"/>
  <c r="F290" i="12"/>
  <c r="G290" i="12"/>
  <c r="E291" i="12"/>
  <c r="E292" i="12"/>
  <c r="F293" i="12"/>
  <c r="G293" i="12"/>
  <c r="E293" i="12" s="1"/>
  <c r="E294" i="12"/>
  <c r="E295" i="12"/>
  <c r="F297" i="12"/>
  <c r="G297" i="12"/>
  <c r="E298" i="12"/>
  <c r="E299" i="12"/>
  <c r="E300" i="12"/>
  <c r="E301" i="12"/>
  <c r="E302" i="12"/>
  <c r="F303" i="12"/>
  <c r="G303" i="12"/>
  <c r="E304" i="12"/>
  <c r="E305" i="12"/>
  <c r="F306" i="12"/>
  <c r="G306" i="12"/>
  <c r="E307" i="12"/>
  <c r="E308" i="12"/>
  <c r="E309" i="12"/>
  <c r="E310" i="12"/>
  <c r="E311" i="12"/>
  <c r="F312" i="12"/>
  <c r="G312" i="12"/>
  <c r="E313" i="12"/>
  <c r="E314" i="12"/>
  <c r="F315" i="12"/>
  <c r="G315" i="12"/>
  <c r="E316" i="12"/>
  <c r="E317" i="12"/>
  <c r="E320" i="12"/>
  <c r="E321" i="12"/>
  <c r="E322" i="12"/>
  <c r="F323" i="12"/>
  <c r="G323" i="12"/>
  <c r="E324" i="12"/>
  <c r="E325" i="12"/>
  <c r="F326" i="12"/>
  <c r="G326" i="12"/>
  <c r="E327" i="12"/>
  <c r="E328" i="12"/>
  <c r="E329" i="12"/>
  <c r="E330" i="12"/>
  <c r="E331" i="12"/>
  <c r="F332" i="12"/>
  <c r="G332" i="12"/>
  <c r="E333" i="12"/>
  <c r="E334" i="12"/>
  <c r="F335" i="12"/>
  <c r="E335" i="12" s="1"/>
  <c r="G335" i="12"/>
  <c r="E336" i="12"/>
  <c r="E337" i="12"/>
  <c r="E339" i="12"/>
  <c r="E340" i="12"/>
  <c r="E341" i="12"/>
  <c r="E342" i="12"/>
  <c r="F343" i="12"/>
  <c r="G343" i="12"/>
  <c r="E344" i="12"/>
  <c r="E345" i="12"/>
  <c r="F346" i="12"/>
  <c r="G346" i="12"/>
  <c r="E347" i="12"/>
  <c r="E348" i="12"/>
  <c r="E349" i="12"/>
  <c r="E350" i="12"/>
  <c r="E351" i="12"/>
  <c r="F352" i="12"/>
  <c r="G352" i="12"/>
  <c r="E353" i="12"/>
  <c r="E354" i="12"/>
  <c r="F355" i="12"/>
  <c r="G355" i="12"/>
  <c r="B340" i="12"/>
  <c r="E356" i="12"/>
  <c r="E357" i="12"/>
  <c r="E355" i="12" l="1"/>
  <c r="E306" i="12"/>
  <c r="G238" i="12"/>
  <c r="E123" i="12"/>
  <c r="B123" i="12" s="1"/>
  <c r="E352" i="12"/>
  <c r="E326" i="12"/>
  <c r="E10" i="12"/>
  <c r="E242" i="12"/>
  <c r="E119" i="12"/>
  <c r="E290" i="12"/>
  <c r="E312" i="12"/>
  <c r="E303" i="12"/>
  <c r="E147" i="12"/>
  <c r="E216" i="12"/>
  <c r="E265" i="12"/>
  <c r="F238" i="12"/>
  <c r="B167" i="12"/>
  <c r="B132" i="12"/>
  <c r="E124" i="12"/>
  <c r="E115" i="12"/>
  <c r="B112" i="12"/>
  <c r="B97" i="12"/>
  <c r="E343" i="12"/>
  <c r="E238" i="12"/>
  <c r="B237" i="12"/>
  <c r="B233" i="12"/>
  <c r="B229" i="12"/>
  <c r="B225" i="12"/>
  <c r="B221" i="12"/>
  <c r="B212" i="12"/>
  <c r="E187" i="12"/>
  <c r="F186" i="12"/>
  <c r="F156" i="12" s="1"/>
  <c r="E141" i="12"/>
  <c r="E131" i="12"/>
  <c r="B126" i="12"/>
  <c r="F98" i="12"/>
  <c r="E99" i="12"/>
  <c r="B353" i="12"/>
  <c r="B352" i="12"/>
  <c r="E323" i="12"/>
  <c r="F319" i="12"/>
  <c r="E315" i="12"/>
  <c r="G296" i="12"/>
  <c r="E281" i="12"/>
  <c r="B234" i="12"/>
  <c r="B230" i="12"/>
  <c r="B226" i="12"/>
  <c r="B222" i="12"/>
  <c r="B218" i="12"/>
  <c r="B213" i="12"/>
  <c r="F194" i="12"/>
  <c r="E194" i="12" s="1"/>
  <c r="E197" i="12"/>
  <c r="B181" i="12"/>
  <c r="B177" i="12"/>
  <c r="B173" i="12"/>
  <c r="B160" i="12"/>
  <c r="B152" i="12"/>
  <c r="G146" i="12"/>
  <c r="F118" i="12"/>
  <c r="E118" i="12" s="1"/>
  <c r="E140" i="12"/>
  <c r="B85" i="12"/>
  <c r="B77" i="12"/>
  <c r="B72" i="12"/>
  <c r="B63" i="12"/>
  <c r="B93" i="12"/>
  <c r="E90" i="12"/>
  <c r="B81" i="12"/>
  <c r="B68" i="12"/>
  <c r="G338" i="12"/>
  <c r="G319" i="12"/>
  <c r="E297" i="12"/>
  <c r="E239" i="12"/>
  <c r="B235" i="12"/>
  <c r="B231" i="12"/>
  <c r="B227" i="12"/>
  <c r="B223" i="12"/>
  <c r="B219" i="12"/>
  <c r="B214" i="12"/>
  <c r="G208" i="12"/>
  <c r="G193" i="12" s="1"/>
  <c r="G192" i="12" s="1"/>
  <c r="B204" i="12"/>
  <c r="B195" i="12"/>
  <c r="B189" i="12"/>
  <c r="B184" i="12"/>
  <c r="B180" i="12"/>
  <c r="B176" i="12"/>
  <c r="B172" i="12"/>
  <c r="B168" i="12"/>
  <c r="B155" i="12"/>
  <c r="B138" i="12"/>
  <c r="B133" i="12"/>
  <c r="G114" i="12"/>
  <c r="B94" i="12"/>
  <c r="E91" i="12"/>
  <c r="B86" i="12"/>
  <c r="B82" i="12"/>
  <c r="B78" i="12"/>
  <c r="B73" i="12"/>
  <c r="B64" i="12"/>
  <c r="E52" i="12"/>
  <c r="B52" i="12" s="1"/>
  <c r="B32" i="12"/>
  <c r="B29" i="12"/>
  <c r="E18" i="12"/>
  <c r="B58" i="12"/>
  <c r="B54" i="12"/>
  <c r="B49" i="12"/>
  <c r="E42" i="12"/>
  <c r="B33" i="12"/>
  <c r="G26" i="12"/>
  <c r="B20" i="12"/>
  <c r="G8" i="12"/>
  <c r="B51" i="12"/>
  <c r="B69" i="12"/>
  <c r="B217" i="12"/>
  <c r="B159" i="12"/>
  <c r="B22" i="12"/>
  <c r="B67" i="12"/>
  <c r="B5" i="12"/>
  <c r="B11" i="12"/>
  <c r="B357" i="12"/>
  <c r="G318" i="12"/>
  <c r="B210" i="12"/>
  <c r="B355" i="12"/>
  <c r="F296" i="12"/>
  <c r="E296" i="12" s="1"/>
  <c r="B197" i="12"/>
  <c r="B354" i="12"/>
  <c r="E268" i="12"/>
  <c r="F259" i="12"/>
  <c r="E259" i="12" s="1"/>
  <c r="E319" i="12"/>
  <c r="B347" i="12"/>
  <c r="B191" i="12"/>
  <c r="B350" i="12"/>
  <c r="B356" i="12"/>
  <c r="B349" i="12"/>
  <c r="E346" i="12"/>
  <c r="B346" i="12" s="1"/>
  <c r="B343" i="12"/>
  <c r="E332" i="12"/>
  <c r="F276" i="12"/>
  <c r="B154" i="12"/>
  <c r="F338" i="12"/>
  <c r="E338" i="12" s="1"/>
  <c r="G276" i="12"/>
  <c r="B170" i="12"/>
  <c r="E153" i="12"/>
  <c r="B153" i="12" s="1"/>
  <c r="B209" i="12"/>
  <c r="B196" i="12"/>
  <c r="B141" i="12"/>
  <c r="B131" i="12"/>
  <c r="B119" i="12"/>
  <c r="B215" i="12"/>
  <c r="E269" i="12"/>
  <c r="B216" i="12"/>
  <c r="B200" i="12"/>
  <c r="B199" i="12"/>
  <c r="B198" i="12"/>
  <c r="G156" i="12"/>
  <c r="F146" i="12"/>
  <c r="G134" i="12"/>
  <c r="G130" i="12" s="1"/>
  <c r="G113" i="12" s="1"/>
  <c r="G106" i="12" s="1"/>
  <c r="E135" i="12"/>
  <c r="B91" i="12"/>
  <c r="B10" i="12"/>
  <c r="E165" i="12"/>
  <c r="E157" i="12"/>
  <c r="B157" i="12" s="1"/>
  <c r="B137" i="12"/>
  <c r="B42" i="12"/>
  <c r="G21" i="12"/>
  <c r="F26" i="12"/>
  <c r="E30" i="12"/>
  <c r="B27" i="12"/>
  <c r="E166" i="12"/>
  <c r="E158" i="12"/>
  <c r="B158" i="12" s="1"/>
  <c r="E150" i="12"/>
  <c r="B150" i="12" s="1"/>
  <c r="B147" i="12"/>
  <c r="B142" i="12"/>
  <c r="B107" i="12"/>
  <c r="E102" i="12"/>
  <c r="E66" i="12"/>
  <c r="B66" i="12" s="1"/>
  <c r="B59" i="12"/>
  <c r="B55" i="12"/>
  <c r="B60" i="12"/>
  <c r="B56" i="12"/>
  <c r="B128" i="12"/>
  <c r="B125" i="12"/>
  <c r="B121" i="12"/>
  <c r="B110" i="12"/>
  <c r="B108" i="12"/>
  <c r="G98" i="12"/>
  <c r="E74" i="12"/>
  <c r="B74" i="12" s="1"/>
  <c r="B61" i="12"/>
  <c r="B57" i="12"/>
  <c r="B53" i="12"/>
  <c r="B28" i="12"/>
  <c r="F130" i="12"/>
  <c r="E130" i="12" s="1"/>
  <c r="F9" i="12"/>
  <c r="E186" i="12" l="1"/>
  <c r="E98" i="12"/>
  <c r="E208" i="12"/>
  <c r="F193" i="12"/>
  <c r="E193" i="12" s="1"/>
  <c r="G275" i="12"/>
  <c r="B124" i="12"/>
  <c r="E146" i="12"/>
  <c r="B146" i="12" s="1"/>
  <c r="F114" i="12"/>
  <c r="F113" i="12" s="1"/>
  <c r="E134" i="12"/>
  <c r="B135" i="12"/>
  <c r="B166" i="12"/>
  <c r="B208" i="12"/>
  <c r="B30" i="12"/>
  <c r="E9" i="12"/>
  <c r="F8" i="12"/>
  <c r="B334" i="12"/>
  <c r="B194" i="12"/>
  <c r="E26" i="12"/>
  <c r="B186" i="12"/>
  <c r="E276" i="12"/>
  <c r="F275" i="12"/>
  <c r="E275" i="12" s="1"/>
  <c r="B188" i="12"/>
  <c r="B185" i="12"/>
  <c r="F318" i="12"/>
  <c r="E318" i="12" s="1"/>
  <c r="B344" i="12"/>
  <c r="G7" i="12"/>
  <c r="G4" i="12" s="1"/>
  <c r="B18" i="12"/>
  <c r="E156" i="12"/>
  <c r="B337" i="12"/>
  <c r="B351" i="12"/>
  <c r="F192" i="12" l="1"/>
  <c r="E192" i="12" s="1"/>
  <c r="E114" i="12"/>
  <c r="B341" i="12"/>
  <c r="E113" i="12"/>
  <c r="F106" i="12"/>
  <c r="B348" i="12"/>
  <c r="B331" i="12"/>
  <c r="B26" i="12"/>
  <c r="E8" i="12"/>
  <c r="B192" i="12" l="1"/>
  <c r="B345" i="12"/>
  <c r="B338" i="12"/>
  <c r="B140" i="12"/>
  <c r="B328" i="12"/>
  <c r="E106" i="12"/>
  <c r="B165" i="12"/>
  <c r="B156" i="12"/>
  <c r="B325" i="12" l="1"/>
  <c r="B335" i="12"/>
  <c r="B342" i="12"/>
  <c r="B322" i="12" l="1"/>
  <c r="B332" i="12"/>
  <c r="B339" i="12"/>
  <c r="B130" i="12" l="1"/>
  <c r="B134" i="12"/>
  <c r="B336" i="12"/>
  <c r="B329" i="12"/>
  <c r="B319" i="12"/>
  <c r="B316" i="12" l="1"/>
  <c r="B333" i="12"/>
  <c r="B326" i="12"/>
  <c r="B313" i="12" l="1"/>
  <c r="B330" i="12"/>
  <c r="B323" i="12"/>
  <c r="B327" i="12" l="1"/>
  <c r="B320" i="12"/>
  <c r="B310" i="12"/>
  <c r="B118" i="12" l="1"/>
  <c r="B122" i="12"/>
  <c r="B317" i="12"/>
  <c r="B307" i="12"/>
  <c r="B324" i="12"/>
  <c r="B321" i="12" l="1"/>
  <c r="B314" i="12"/>
  <c r="B43" i="12"/>
  <c r="B304" i="12"/>
  <c r="B113" i="12" l="1"/>
  <c r="B116" i="12"/>
  <c r="B311" i="12"/>
  <c r="B301" i="12"/>
  <c r="B318" i="12"/>
  <c r="B44" i="12" l="1"/>
  <c r="B315" i="12"/>
  <c r="B308" i="12"/>
  <c r="B298" i="12"/>
  <c r="B295" i="12" l="1"/>
  <c r="B305" i="12"/>
  <c r="B312" i="12"/>
  <c r="B302" i="12" l="1"/>
  <c r="B114" i="12"/>
  <c r="B117" i="12"/>
  <c r="B115" i="12"/>
  <c r="B309" i="12"/>
  <c r="B292" i="12"/>
  <c r="B289" i="12" l="1"/>
  <c r="B306" i="12"/>
  <c r="B104" i="12"/>
  <c r="B102" i="12"/>
  <c r="B299" i="12"/>
  <c r="B25" i="12" l="1"/>
  <c r="B296" i="12"/>
  <c r="B303" i="12"/>
  <c r="B98" i="12"/>
  <c r="B101" i="12"/>
  <c r="B286" i="12"/>
  <c r="B12" i="12" l="1"/>
  <c r="B15" i="12"/>
  <c r="B99" i="12"/>
  <c r="B300" i="12"/>
  <c r="B283" i="12"/>
  <c r="B293" i="12"/>
  <c r="B105" i="12"/>
  <c r="B280" i="12" l="1"/>
  <c r="B290" i="12"/>
  <c r="B297" i="12"/>
  <c r="B287" i="12" l="1"/>
  <c r="B294" i="12"/>
  <c r="B106" i="12"/>
  <c r="B277" i="12"/>
  <c r="B89" i="12"/>
  <c r="B274" i="12" l="1"/>
  <c r="B13" i="12"/>
  <c r="B16" i="12"/>
  <c r="B284" i="12"/>
  <c r="B291" i="12"/>
  <c r="B288" i="12" l="1"/>
  <c r="B90" i="12"/>
  <c r="B96" i="12"/>
  <c r="B281" i="12"/>
  <c r="B271" i="12"/>
  <c r="B268" i="12" l="1"/>
  <c r="B278" i="12"/>
  <c r="B14" i="12"/>
  <c r="B17" i="12"/>
  <c r="B9" i="12"/>
  <c r="B285" i="12"/>
  <c r="B275" i="12" l="1"/>
  <c r="B282" i="12"/>
  <c r="B265" i="12"/>
  <c r="B8" i="12" l="1"/>
  <c r="B279" i="12"/>
  <c r="B262" i="12"/>
  <c r="B272" i="12"/>
  <c r="B259" i="12" l="1"/>
  <c r="B269" i="12"/>
  <c r="B276" i="12"/>
  <c r="B266" i="12" l="1"/>
  <c r="B273" i="12"/>
  <c r="B256" i="12"/>
  <c r="B270" i="12" l="1"/>
  <c r="B253" i="12"/>
  <c r="B263" i="12"/>
  <c r="B250" i="12" l="1"/>
  <c r="B260" i="12"/>
  <c r="B267" i="12"/>
  <c r="B257" i="12" l="1"/>
  <c r="B264" i="12"/>
  <c r="B247" i="12"/>
  <c r="B261" i="12" l="1"/>
  <c r="B244" i="12"/>
  <c r="B254" i="12"/>
  <c r="B241" i="12" l="1"/>
  <c r="B251" i="12"/>
  <c r="B258" i="12"/>
  <c r="B248" i="12" l="1"/>
  <c r="B255" i="12"/>
  <c r="B238" i="12"/>
  <c r="B252" i="12" l="1"/>
  <c r="B193" i="12"/>
  <c r="B245" i="12"/>
  <c r="B187" i="12" l="1"/>
  <c r="B190" i="12"/>
  <c r="B239" i="12"/>
  <c r="B242" i="12"/>
  <c r="B249" i="12"/>
  <c r="B246" i="12" l="1"/>
  <c r="B240" i="12" l="1"/>
  <c r="B243" i="12"/>
  <c r="E24" i="12" l="1"/>
  <c r="B24" i="12" s="1"/>
  <c r="F23" i="12"/>
  <c r="F21" i="12" l="1"/>
  <c r="F7" i="12" s="1"/>
  <c r="F4" i="12" s="1"/>
  <c r="E23" i="12"/>
  <c r="E4" i="12" l="1"/>
  <c r="B4" i="12" s="1"/>
  <c r="B23" i="12"/>
  <c r="E21" i="12"/>
  <c r="E7" i="12" l="1"/>
  <c r="B7" i="12" s="1"/>
  <c r="B21" i="12"/>
</calcChain>
</file>

<file path=xl/sharedStrings.xml><?xml version="1.0" encoding="utf-8"?>
<sst xmlns="http://schemas.openxmlformats.org/spreadsheetml/2006/main" count="875" uniqueCount="710">
  <si>
    <t>N</t>
  </si>
  <si>
    <t>შტატით გათვალიწინებული თანამდებობების დასახელება</t>
  </si>
  <si>
    <t>2021 წლის გეგმა (ზღვრული მოცულობის ფარგლებში)</t>
  </si>
  <si>
    <t>რაოდენობა</t>
  </si>
  <si>
    <t>ერთ ერთეულზე, თვეში</t>
  </si>
  <si>
    <t>თვეში</t>
  </si>
  <si>
    <t>წლიური ფონდი</t>
  </si>
  <si>
    <t xml:space="preserve">თანამდებობრივი სარგოს კოეფიციენტი </t>
  </si>
  <si>
    <t>თანამდებობრივი სარგო</t>
  </si>
  <si>
    <t>წოდებრივი სარგო</t>
  </si>
  <si>
    <t>კომპენსაცია</t>
  </si>
  <si>
    <t>თანამდებობრივი , წოდებრივი სარგო და კომპენსაცია</t>
  </si>
  <si>
    <t>დანამატი</t>
  </si>
  <si>
    <t>პრემია</t>
  </si>
  <si>
    <t>ჰონორარი</t>
  </si>
  <si>
    <t>სულ შრომის ანაზღაურება</t>
  </si>
  <si>
    <t>დირექტორი</t>
  </si>
  <si>
    <t>მრჩეველი</t>
  </si>
  <si>
    <t>დეპარტამენტის უფროსი</t>
  </si>
  <si>
    <t>სამმართველოს უფროსი</t>
  </si>
  <si>
    <t>მთავარი სპეციალისტი</t>
  </si>
  <si>
    <t>უფროსი სპეციალისტი</t>
  </si>
  <si>
    <t>სულ</t>
  </si>
  <si>
    <t>დანართი N3</t>
  </si>
  <si>
    <t>ინფორმაცია მოსამსახურეთა რიცხოვნობისა და შრომის ანაზღაურების შესახებ</t>
  </si>
  <si>
    <t>დირექტორის მოადგილე</t>
  </si>
  <si>
    <t xml:space="preserve"> საშტატო ნუსხა და სახელფასო ფონდი</t>
  </si>
  <si>
    <t xml:space="preserve">შტატით გათვალისწინებული თანამდებობის დასახელება  </t>
  </si>
  <si>
    <t xml:space="preserve"> რაოდენობა</t>
  </si>
  <si>
    <t>თანამდებობრივი სარგოს კოეფიციენტი ერთ ერთეულზე</t>
  </si>
  <si>
    <t>თანამდებობრივი სარგო თვეში ერთ ერთეულზე</t>
  </si>
  <si>
    <t>სულ თანამდებობრივი სარგო თვეში</t>
  </si>
  <si>
    <t>სულ თანამდებობრივი სარგო წელიწადში</t>
  </si>
  <si>
    <t>სულ წლიური შრომის ანაზღაურება</t>
  </si>
  <si>
    <t>ხელმძღვანელობა</t>
  </si>
  <si>
    <t>I</t>
  </si>
  <si>
    <t>ინსპექტორი</t>
  </si>
  <si>
    <t>II</t>
  </si>
  <si>
    <t>III</t>
  </si>
  <si>
    <t>IV</t>
  </si>
  <si>
    <t>სამართლებრივი უზრუნველყოფის დეპარტამენტი</t>
  </si>
  <si>
    <t>V</t>
  </si>
  <si>
    <t>მონიტორინგისა და ზედამხედველობის დეპარტამენტი</t>
  </si>
  <si>
    <t>ადმინისტრაციული დეპარტამენტი</t>
  </si>
  <si>
    <t>შესყიდვების სამმართველო</t>
  </si>
  <si>
    <t>საფინანსო-ეკონომიკური დეპარტამენტი</t>
  </si>
  <si>
    <t>4,000,000.00 ლარი</t>
  </si>
  <si>
    <t>დირექტორის  მოადგილე</t>
  </si>
  <si>
    <t xml:space="preserve">ადმინისტრაციული საჩივრების განხილვის სამმართველო
</t>
  </si>
  <si>
    <t>შრომის უსაფრთხოების სპეციალისტის აკრედიტებულ პროგრამაზე ზედამხედველობის ცენტრი</t>
  </si>
  <si>
    <t>პროგრამული კოდი</t>
  </si>
  <si>
    <t>დასახელება</t>
  </si>
  <si>
    <t xml:space="preserve">2021 წლის გეგმა ჭერის ფარგლებში </t>
  </si>
  <si>
    <t>საბიუჯეტო სახსრები</t>
  </si>
  <si>
    <t>საკუთარი სახსრები</t>
  </si>
  <si>
    <t>m</t>
  </si>
  <si>
    <t>შტატით გათვალისწინებული მომუშავეთა რიცხოვნობა</t>
  </si>
  <si>
    <t>შრომითი ხელშეკრულებით დასაქმებულ პირთა რიცხოვნობა</t>
  </si>
  <si>
    <t>ხარჯები</t>
  </si>
  <si>
    <t>2.1</t>
  </si>
  <si>
    <t>შრომის ანაზღაურება</t>
  </si>
  <si>
    <t>2.1.1</t>
  </si>
  <si>
    <t>ხელფასები</t>
  </si>
  <si>
    <t>2.1.1.1</t>
  </si>
  <si>
    <t>ხელფასები ფულადი ფორმით</t>
  </si>
  <si>
    <t>2.1.1.1.1</t>
  </si>
  <si>
    <t>2.1.1.1.2</t>
  </si>
  <si>
    <t>2.1.1.1.3</t>
  </si>
  <si>
    <t>ჯილდო/პრემია</t>
  </si>
  <si>
    <t>2.1.1.1.4</t>
  </si>
  <si>
    <t>2.1.1.1.5</t>
  </si>
  <si>
    <t>2.1.1.1.6</t>
  </si>
  <si>
    <t>2.1.1.2</t>
  </si>
  <si>
    <t>ხელფასები სასაქონლო ფორმით</t>
  </si>
  <si>
    <t>2.1.2</t>
  </si>
  <si>
    <t>სოციალური შენატანები</t>
  </si>
  <si>
    <t>2.1.2.1</t>
  </si>
  <si>
    <t>ფაქტიური სოციალური შენატანები</t>
  </si>
  <si>
    <t>2.1.2.2</t>
  </si>
  <si>
    <t>დარიცხული სოციალური შენატანები</t>
  </si>
  <si>
    <t>2.2</t>
  </si>
  <si>
    <t>საქონელი და მომსახურება</t>
  </si>
  <si>
    <t>2.2.1</t>
  </si>
  <si>
    <t>შრომითი ხელშეკრულებით დასაქმებულ პირთა ანაზღაურება</t>
  </si>
  <si>
    <t>2.2.2</t>
  </si>
  <si>
    <t>მივლინება</t>
  </si>
  <si>
    <t>2.2.2.1</t>
  </si>
  <si>
    <t>მივლინება ქვეყნის შიგნით</t>
  </si>
  <si>
    <t>2.2.2.2</t>
  </si>
  <si>
    <t>მივლინება ქვეყნის გარეთ</t>
  </si>
  <si>
    <t>2.2.3</t>
  </si>
  <si>
    <t>ოფისის ხარჯები</t>
  </si>
  <si>
    <t>2.2.3.1</t>
  </si>
  <si>
    <t>საკანცელარიო , საწერ-სახაზავი ქაღალდის, საბუღალტრო ბლანკების, ბიულეტენების, საკანცელარიო წიგნების და სხვა ანალოგიური მასალების შეძენა</t>
  </si>
  <si>
    <t>2.2.3.2</t>
  </si>
  <si>
    <t>კომპიუტერული პროგრამების შეძენის და განახლების ხარჯი</t>
  </si>
  <si>
    <t>2.2.3.3</t>
  </si>
  <si>
    <t>ნორმატიული აქტების, საცნობარო და სპეციალური ლიტერატურის, ჟურნალ-გაზეთების შეძენა და ყველა სახის საგამომცემლო-სასტამბო (არაძირითადი საქმიანობის) ხარჯი</t>
  </si>
  <si>
    <t>2.2.3.4</t>
  </si>
  <si>
    <t>მცირეფასიანი საოფისე ტექნიკის შეძენა და დამონტაჟების /დემონტაჟის ხარჯი</t>
  </si>
  <si>
    <t>2.2.3.4.1</t>
  </si>
  <si>
    <t>ტელევიზორი</t>
  </si>
  <si>
    <t>2.2.3.4.2</t>
  </si>
  <si>
    <t>მაცივარი</t>
  </si>
  <si>
    <t>2.2.3.4.3</t>
  </si>
  <si>
    <t>კომპიუტერული ტექნიკა</t>
  </si>
  <si>
    <t>2.2.3.4.4</t>
  </si>
  <si>
    <t>ასლგადამღები</t>
  </si>
  <si>
    <t>2.2.3.4.5</t>
  </si>
  <si>
    <t>კარტრიჯების შეძენა და დატუმბვა</t>
  </si>
  <si>
    <t>2.2.3.4.6</t>
  </si>
  <si>
    <t>ფოტო-ვიდეო-აუდიო აპარატურა</t>
  </si>
  <si>
    <t>2.2.3.4.7</t>
  </si>
  <si>
    <t>მობილური ტელეფონი</t>
  </si>
  <si>
    <t>2.2.3.4.8</t>
  </si>
  <si>
    <t>ტელეფონის, ფაქსის აპარატი</t>
  </si>
  <si>
    <t>2.2.3.4.9</t>
  </si>
  <si>
    <t>მუსიკალური ინსტრუმენტი</t>
  </si>
  <si>
    <t>2.2.3.4.10</t>
  </si>
  <si>
    <t>გამათბობელი და გამაგრილებელი ტექნიკა</t>
  </si>
  <si>
    <t>2.2.3.4.11</t>
  </si>
  <si>
    <t>სხვა მცირეფასიანი საოფისე ტექნიკის შეძენასა და დამონტაჟებასთან/დემონტაჟთან დაკავშირებული ხარჯი</t>
  </si>
  <si>
    <t>2.2.3.5</t>
  </si>
  <si>
    <t>საოფისე ინვენტარის შეძენა და დამონტაჟების ხარჯი</t>
  </si>
  <si>
    <t>2.2.3.5.1</t>
  </si>
  <si>
    <t>საოფისე ავეჯი</t>
  </si>
  <si>
    <t>2.2.3.5.2</t>
  </si>
  <si>
    <t>რბილი ავეჯი</t>
  </si>
  <si>
    <t>2.2.3.5.3</t>
  </si>
  <si>
    <t>სხვა საოფისე მცირეფასიანი ინვენტარის შეძენასა და დამონტაჟებასთან დაკავშირებული ხარჯი</t>
  </si>
  <si>
    <t>2.2.3.6</t>
  </si>
  <si>
    <t>ოფისისათვის საჭირო საგნებისა და მასალების შეძენის ხარჯი</t>
  </si>
  <si>
    <t>2.2.3.7</t>
  </si>
  <si>
    <t>რეცხვის, ქიმწმენდისა და სანიტარული საგნების შეძენის ხარჯი</t>
  </si>
  <si>
    <t>2.2.3.8</t>
  </si>
  <si>
    <t>შენობა-ნაგებობების და მათი მიმდებარე ტერიტორიების მიმდინარე რემონტის ხარჯი</t>
  </si>
  <si>
    <t>2.2.3.9</t>
  </si>
  <si>
    <t>საოფისე ტექნიკის, ინვენტარის, მანქანა-დანადგარების მოვლა-შენახვის, ექსპლუატაციისა და  მიმდინარე რემონტის ხარჯი</t>
  </si>
  <si>
    <t>2.2.3.10</t>
  </si>
  <si>
    <t>კავშირგაბმულობის ხარჯი</t>
  </si>
  <si>
    <t>2.2.3.11</t>
  </si>
  <si>
    <t>საფოსტო მომსახურების ხარჯი</t>
  </si>
  <si>
    <t>2.2.3.12</t>
  </si>
  <si>
    <t>კომუნალური ხარჯი</t>
  </si>
  <si>
    <t>2.2.3.12.1</t>
  </si>
  <si>
    <t>ელექტროენერგიის ხარჯი</t>
  </si>
  <si>
    <t>2.2.3.12.2</t>
  </si>
  <si>
    <t>წყლის ხარჯი</t>
  </si>
  <si>
    <t>2.2.3.12.3</t>
  </si>
  <si>
    <t>ბუნებრივი და თხევადი აირის ხარჯი</t>
  </si>
  <si>
    <t>2.2.3.12.4</t>
  </si>
  <si>
    <t>კანალიზაციისა და ასინილიზაციის ხარჯი</t>
  </si>
  <si>
    <t>2.2.3.12.5</t>
  </si>
  <si>
    <t>გათბობისა და გათბობის მიზნით სხვა საწვავისა და ნედლეულის, ასევე გენერატორის საწვავის შეძენის ხარჯი</t>
  </si>
  <si>
    <t>2.2.3.12.6</t>
  </si>
  <si>
    <t>შენობა-ნაგებობების და მათი მიმდებარე ტერიტორიების მოვლა/დასუფთავების ხარჯი</t>
  </si>
  <si>
    <t>2.2.3.12.7</t>
  </si>
  <si>
    <t>სამსახურებრივ მოვალეობასთან დაკავშირებული ბინით სარგებლობის კომუნალური ხარჯი</t>
  </si>
  <si>
    <t>2.2.3.13</t>
  </si>
  <si>
    <t>სამსახურებრივი ცხოველების მოვლა-შენახვასთან და აღკაზმულობასთან დაკავშირებული ხარჯი</t>
  </si>
  <si>
    <t>2.2.3.14</t>
  </si>
  <si>
    <t>ოფისის ხარჯი რომელიც არ არის კლასიფიცირებული</t>
  </si>
  <si>
    <t>2.2.4</t>
  </si>
  <si>
    <t xml:space="preserve">წარმომადგენლობითი ხარჯები </t>
  </si>
  <si>
    <t>2.2.5</t>
  </si>
  <si>
    <t xml:space="preserve">კვების ხარჯები </t>
  </si>
  <si>
    <t>2.2.6</t>
  </si>
  <si>
    <t>სამედიცინო ხარჯები</t>
  </si>
  <si>
    <t>2.2.7</t>
  </si>
  <si>
    <t xml:space="preserve">რბილი ინვენტარისა და უნიფორმის შეძენის და პირად ჰიგიენასთან დაკავშირებული ხარჯები </t>
  </si>
  <si>
    <t>2.2.8</t>
  </si>
  <si>
    <t xml:space="preserve">ტრანსპორტის, ტექნიკისა და იარაღის ექსპლოატაციისა და მოვლა-შენახვის ხარჯები </t>
  </si>
  <si>
    <t>2.2.8.1</t>
  </si>
  <si>
    <t>საწვავ/საპოხი მასალების შეძენის ხარჯი</t>
  </si>
  <si>
    <t>2.2.8.2</t>
  </si>
  <si>
    <t>მიმდინარე რემონტის ხარჯი</t>
  </si>
  <si>
    <t>2.2.8.3</t>
  </si>
  <si>
    <t>ექსპლოატაციის,  მოვლა-შენახვისა და სათადარიგო ნაწილების შეძენის ხარჯი</t>
  </si>
  <si>
    <t>2.2.8.4</t>
  </si>
  <si>
    <t>ტრანსპორტის დაქირავების (გადაზიდვა-გადაყვანის) ხარჯი</t>
  </si>
  <si>
    <t>2.2.8.5</t>
  </si>
  <si>
    <t>მცირეფასიანი ინსტრუმენტებისა და ხელსაწყოების შეძენა შენახვის ხარჯი</t>
  </si>
  <si>
    <t>2.2.8.6</t>
  </si>
  <si>
    <t>ტრანსპორტის, ტექნიკისა და იარაღის ექსპლოატაციის და მოვლა-შენახვის არაკლასიფიცირებული ხარჯები</t>
  </si>
  <si>
    <t>2.2.9</t>
  </si>
  <si>
    <t>სამხედრო ტექნიკისა და ტყვია-წამლის შეძენის ხარჯები</t>
  </si>
  <si>
    <t>2.2.10</t>
  </si>
  <si>
    <t xml:space="preserve">სხვა დანარჩენი საქონელი და მომსახურება </t>
  </si>
  <si>
    <t>2.2.10.1</t>
  </si>
  <si>
    <t>ბანკის მომსახურების ხარჯი</t>
  </si>
  <si>
    <t>2.2.10.2</t>
  </si>
  <si>
    <t>დიპლომატიური დაწესებულებების შენახვისა და ატაშატის ხარჯი</t>
  </si>
  <si>
    <t>2.2.10.3</t>
  </si>
  <si>
    <t>ექსპერტიზის და შემოწმებების ხარჯი</t>
  </si>
  <si>
    <t>2.2.10.4</t>
  </si>
  <si>
    <t>კადრების მომზადება-გადამზადებასთან, კვალიფიკაციის ამაღლებასა და სტაჟირებასთან დაკავშირებული ხარჯი</t>
  </si>
  <si>
    <t>2.2.10.5</t>
  </si>
  <si>
    <t>რეკლამის ხარჯი</t>
  </si>
  <si>
    <t>2.2.10.6</t>
  </si>
  <si>
    <t>სესიების, კონფერენციების, ყრილობების, სემინარების და სხვა სამუშაო შეხვედრების ორგანიზების ხარჯი</t>
  </si>
  <si>
    <t>2.2.10.7</t>
  </si>
  <si>
    <t>საკონსულტაციო, სანოტარო, თარჯიმნის და თარგმნის მომსახურების ხარჯი</t>
  </si>
  <si>
    <t>2.2.10.8</t>
  </si>
  <si>
    <t>აუდიტორიული მომსახურების ხარჯი</t>
  </si>
  <si>
    <t>2.2.10.9</t>
  </si>
  <si>
    <t>საარქივო მომსახურების ხარჯი</t>
  </si>
  <si>
    <t>2.2.10.10</t>
  </si>
  <si>
    <t>შენობა-ნაგებობების დაცვის ხარჯი</t>
  </si>
  <si>
    <t>2.2.10.11</t>
  </si>
  <si>
    <t>ბინის ქირა</t>
  </si>
  <si>
    <t>2.2.10.12</t>
  </si>
  <si>
    <t>კულტურული, სპორტული, საგანმანათლებლო და საგამოფენო ღონისძიებების ხარჯები</t>
  </si>
  <si>
    <t>2.2.10.13</t>
  </si>
  <si>
    <t>მაუწყებლობის ხარჯები</t>
  </si>
  <si>
    <t>2.2.10.14</t>
  </si>
  <si>
    <t>სხვა დანარჩენ საქონელსა და მომსახურებაზე გაწეული დანარჩენი ხარჯი</t>
  </si>
  <si>
    <t>2.3</t>
  </si>
  <si>
    <t>ძირითადი კაპიტალის მოხმარება</t>
  </si>
  <si>
    <t>2.4</t>
  </si>
  <si>
    <t>პროცენტი</t>
  </si>
  <si>
    <t>2.4.1</t>
  </si>
  <si>
    <t>საგარეო ვალდებულებებზე</t>
  </si>
  <si>
    <t>2.4.1.1</t>
  </si>
  <si>
    <t>ორმხრივ კრედიტორებზე</t>
  </si>
  <si>
    <t>2.4.1.2</t>
  </si>
  <si>
    <t>მრავალმხრივ კრედიტორებზე</t>
  </si>
  <si>
    <t>2.4.1.3</t>
  </si>
  <si>
    <t>კომერციულ ორგანიზაციებზე</t>
  </si>
  <si>
    <t>2.4.1.4</t>
  </si>
  <si>
    <t>სხვა საგარეო ვალდებულებებზე</t>
  </si>
  <si>
    <t>2.4.2</t>
  </si>
  <si>
    <t>საშინაო ერთეულებზე გარდა სახელმწიფო ერთეულებისა</t>
  </si>
  <si>
    <t>2.4.3</t>
  </si>
  <si>
    <t>სახელმწიფო ერთეულებიდან აღებულ საშინაო ვალდებულებებზე</t>
  </si>
  <si>
    <t>2.5</t>
  </si>
  <si>
    <t>სუბსიდიები</t>
  </si>
  <si>
    <t>2.5.1</t>
  </si>
  <si>
    <t>სახელმწიფო საწაარმოებს</t>
  </si>
  <si>
    <t>2.5.1.1</t>
  </si>
  <si>
    <t>სახელმწიფო არაფინანსური საწარმოები</t>
  </si>
  <si>
    <t>2.5.1.2</t>
  </si>
  <si>
    <t>სახელმწიფო ფინანსური საწარმოები</t>
  </si>
  <si>
    <t>2.5.2</t>
  </si>
  <si>
    <t>კერძო საწარმოებს</t>
  </si>
  <si>
    <t>2.5.2.1</t>
  </si>
  <si>
    <t>კერძო არაფინანსური საწარმოები</t>
  </si>
  <si>
    <t>კერძო ფინანსური საწარმოები</t>
  </si>
  <si>
    <t>2.5.3</t>
  </si>
  <si>
    <t>სხვა სექტორებს</t>
  </si>
  <si>
    <t>გრანტები</t>
  </si>
  <si>
    <t>2.6.1</t>
  </si>
  <si>
    <t>გრანტები უცხო სახელმწიფოთა მთავრობებს</t>
  </si>
  <si>
    <t>2.6.1.1</t>
  </si>
  <si>
    <t>მიმდინარე</t>
  </si>
  <si>
    <t>2.6.1.2</t>
  </si>
  <si>
    <t>კაპიტალური</t>
  </si>
  <si>
    <t>2.6.2</t>
  </si>
  <si>
    <t>გრანტები საერთაშორისო ორგანიზაციებს</t>
  </si>
  <si>
    <t>2.6.2.1</t>
  </si>
  <si>
    <t>2.6.2.2</t>
  </si>
  <si>
    <t>2.6.3</t>
  </si>
  <si>
    <t>გრანტები სხვა დონის სახელმწიფო ერთეულებს</t>
  </si>
  <si>
    <t>2.6.3.1</t>
  </si>
  <si>
    <t>2.6.3.1.1</t>
  </si>
  <si>
    <t>გრანტები ცენტრალურ ბიუჯეტს</t>
  </si>
  <si>
    <t>2.6.3.1.1.1</t>
  </si>
  <si>
    <t>გრანტები სახელმწიფო ბიუჯეტს</t>
  </si>
  <si>
    <t>2.6.3.1.1.2</t>
  </si>
  <si>
    <t>გრანტები ცენტრალური ბიუჯეტის სსიპ(ებ)-ს/ა(ა)იპ(ებ)-ს</t>
  </si>
  <si>
    <t>2.6.3.1.2</t>
  </si>
  <si>
    <t>გრანტები ავტონომიური რესპუბლიკის ერთიან ბიუჯეტს</t>
  </si>
  <si>
    <t>2.6.3.1.2.1</t>
  </si>
  <si>
    <t>გრანტები ავტონომიური რესპუბლიკის რესპუბლიკურ ბიუჯეტს</t>
  </si>
  <si>
    <t>2.6.3.1.2.1.1</t>
  </si>
  <si>
    <t>სპეციალური ტრანსფერი</t>
  </si>
  <si>
    <t>2.6.3.1.2.1.2</t>
  </si>
  <si>
    <t>სხვა</t>
  </si>
  <si>
    <t>2.6.3.1.2.2</t>
  </si>
  <si>
    <t>გრანტები ავტონომიური რესპუბლიკის სსიპ(ებ)-ს/ა(ა)იპ(ბ)-ს</t>
  </si>
  <si>
    <t>2.6.3.1.3</t>
  </si>
  <si>
    <t>გრანტები ერთიან მუნიციპალურ ბიუჯეტს</t>
  </si>
  <si>
    <t>2.6.3.1.3.1</t>
  </si>
  <si>
    <t>გრანტები თვითმმართველი ერთეულის ბიუჯეტს</t>
  </si>
  <si>
    <t>2.6.3.1.3.1.1</t>
  </si>
  <si>
    <t>გათანაბრებითი ტრანსფერი</t>
  </si>
  <si>
    <t>2.6.3.1.3.1.2</t>
  </si>
  <si>
    <t>მიზნობრივი ტრანსფერი</t>
  </si>
  <si>
    <t>2.6.3.1.3.1.3</t>
  </si>
  <si>
    <t>2.6.3.1.3.1.4</t>
  </si>
  <si>
    <t>2.6.3.1.3.2</t>
  </si>
  <si>
    <t>გრანტები თვითმმართველი ერთეულის სსიპ(ებ)-ს/ა(ა)იპ(ბ)-ს</t>
  </si>
  <si>
    <t>2.6.3.2</t>
  </si>
  <si>
    <t>2.6.3.2.1</t>
  </si>
  <si>
    <t>2.6.3.2.1.1</t>
  </si>
  <si>
    <t>2.6.3.2.1.2</t>
  </si>
  <si>
    <t>2.6.3.2.2</t>
  </si>
  <si>
    <t>2.6.3.2.2.1</t>
  </si>
  <si>
    <t>2.6.3.2.2.1.1</t>
  </si>
  <si>
    <t>2.6.3.2.2.1.2</t>
  </si>
  <si>
    <t>კაპიტალური ტრანსფერი</t>
  </si>
  <si>
    <t>2.6.3.2.2.1.3</t>
  </si>
  <si>
    <t>2.6.3.2.2.2</t>
  </si>
  <si>
    <t>2.6.3.2.3</t>
  </si>
  <si>
    <t>2.6.3.2.3.1</t>
  </si>
  <si>
    <t>2.6.3.2.3.1.1</t>
  </si>
  <si>
    <t>2.6.3.2.3.1.2</t>
  </si>
  <si>
    <t>2.6.3.2.3.1.3</t>
  </si>
  <si>
    <t>2.6.3.2.3.2</t>
  </si>
  <si>
    <t>სოციალური უზრუნველყოფა</t>
  </si>
  <si>
    <t>2.7.1</t>
  </si>
  <si>
    <t>სოციალური დაზღვევა</t>
  </si>
  <si>
    <t>2.7.1.1</t>
  </si>
  <si>
    <t>ფულადი ფორმით</t>
  </si>
  <si>
    <t>2.7.1.2</t>
  </si>
  <si>
    <t>სასაქონლო ფორმით</t>
  </si>
  <si>
    <t>2.7.2</t>
  </si>
  <si>
    <t>სოციალური დახმარება</t>
  </si>
  <si>
    <t>2.7.2.1</t>
  </si>
  <si>
    <t>2.7.2.2</t>
  </si>
  <si>
    <t>2.7.3</t>
  </si>
  <si>
    <t>დამქირავებლის მიერ გაწეული სოციალური დახმარება</t>
  </si>
  <si>
    <t>2.7.3.1</t>
  </si>
  <si>
    <t>2.7.3.2</t>
  </si>
  <si>
    <t>სხვა ხარჯები</t>
  </si>
  <si>
    <t>2.8.1</t>
  </si>
  <si>
    <t>ქონებასთან დაკავშირებული ხარჯები, გარდა პროცენტისა</t>
  </si>
  <si>
    <t>2.8.1.1</t>
  </si>
  <si>
    <t>დივიდენდები</t>
  </si>
  <si>
    <t>2.8.1.1.1</t>
  </si>
  <si>
    <t>არარეზიდენტებს</t>
  </si>
  <si>
    <t>2.8.1.1.2</t>
  </si>
  <si>
    <t>რეზიდენტებს</t>
  </si>
  <si>
    <t>2.8.1.2</t>
  </si>
  <si>
    <t>კვაზი-კორპორაციების მიერ გადახდილი მოგება</t>
  </si>
  <si>
    <t>2.8.1.3</t>
  </si>
  <si>
    <t>ინვესტირებულ საკუთრებაზე გადახდილი სარგებელი</t>
  </si>
  <si>
    <t>2.8.1.4</t>
  </si>
  <si>
    <t>რენტა</t>
  </si>
  <si>
    <t>2.8.1.5</t>
  </si>
  <si>
    <t>ხარჯები რეინვესტირებულ პირდაპირ უცხოურ ინვესტიციებზე</t>
  </si>
  <si>
    <t>2.8.2</t>
  </si>
  <si>
    <t xml:space="preserve">ტრანსფერები, რომელიც სხვაგან არ არის კლასიფიცირებული </t>
  </si>
  <si>
    <t>2.8.2.1</t>
  </si>
  <si>
    <t>სხვადასმიმდინარე ტრანსფერები, რომელიც სხვაგან არ არის კლასიფიცირებული</t>
  </si>
  <si>
    <t>2.8.2.1.1</t>
  </si>
  <si>
    <t>სასამართლოებისა და სხვა კვაზი-სასამართლო ორგანოების გადაწყვეტილებით დაკისრებული სააღსრულებო ხარჯი</t>
  </si>
  <si>
    <t>2.8.2.1.2</t>
  </si>
  <si>
    <t>შენობა-ნაგებობების დაზღვევის ხარჯი</t>
  </si>
  <si>
    <t>2.8.2.1.3</t>
  </si>
  <si>
    <t>დანადგარების დაზღვევის ხარჯი</t>
  </si>
  <si>
    <t>2.8.2.1.4</t>
  </si>
  <si>
    <t>სატრანსპორტო საშუალებების დაზღვევის ხარჯი</t>
  </si>
  <si>
    <t>2.8.2.1.5</t>
  </si>
  <si>
    <t>პერსონალის დაზღვევის ხარჯი</t>
  </si>
  <si>
    <t>2.8.2.1.6</t>
  </si>
  <si>
    <t>დაზღვევის სხვა ხარჯები</t>
  </si>
  <si>
    <t>2.8.2.1.7</t>
  </si>
  <si>
    <t xml:space="preserve">მოსწავლეთა ვაუჩერების ხარჯი </t>
  </si>
  <si>
    <t>2.8.2.1.8</t>
  </si>
  <si>
    <t>სახელმწიფო სასწავლო გრანტების ხარჯი</t>
  </si>
  <si>
    <t>2.8.2.1.9</t>
  </si>
  <si>
    <t>სახელმწიფო სასწავლო სტიპენდიების ხარჯი</t>
  </si>
  <si>
    <t>2.8.2.1.10</t>
  </si>
  <si>
    <t>პრეზიდენტის სახელობის გრანტების ხარჯი</t>
  </si>
  <si>
    <t>2.8.2.1.11</t>
  </si>
  <si>
    <t>პრეზიდენტის სახელობის სტიპენდიების ხარჯი</t>
  </si>
  <si>
    <t>2.8.2.1.12</t>
  </si>
  <si>
    <t>პრეზიდენტის სახელობის სამეცნიერო გრანტების ხარჯი</t>
  </si>
  <si>
    <t>2.8.2.1.13</t>
  </si>
  <si>
    <t>სხვა სახელობის სტიპენდიებისა და გრანტების ხარჯი</t>
  </si>
  <si>
    <t>2.8.2.1.14</t>
  </si>
  <si>
    <t>სტიქიური უბედურებების შედეგად მიყენებული ზიანის ხარჯი</t>
  </si>
  <si>
    <t>2.8.2.1.15</t>
  </si>
  <si>
    <t>გადასახადები (გარდა საშემომოსავლო და საქონლის ღირებულებაში აღრიცხული დღგ-ისა)</t>
  </si>
  <si>
    <t>2.8.2.1.16</t>
  </si>
  <si>
    <t>მოსაკრებლები</t>
  </si>
  <si>
    <t>2.8.2.1.17</t>
  </si>
  <si>
    <t>საკომისიოები</t>
  </si>
  <si>
    <t>2.8.2.1.18</t>
  </si>
  <si>
    <t xml:space="preserve">სხვა დანარჩენი მიმდინარე ტრანსფერები, რომელიც სხვაგან არ არის კლასიფიცირებული </t>
  </si>
  <si>
    <t>2.8.2.2</t>
  </si>
  <si>
    <t>კაპიტალური ტრანსფერები, რომელიც სხვაგან არ არის კლასიფიცირებული</t>
  </si>
  <si>
    <t>2.8.3</t>
  </si>
  <si>
    <t>დაზღვევის (სიცოცხლის დაზღვევის გარდა) და სტანდარტული გარანტიის სქემით გადასახდელი  პრემიები, გადახდები და მოთხოვნები</t>
  </si>
  <si>
    <t>2.8.3.1</t>
  </si>
  <si>
    <t xml:space="preserve">სადაზღვევო პრემიები, ჩარიცხვები და მოთხოვნები </t>
  </si>
  <si>
    <t>2.8.3.1.1</t>
  </si>
  <si>
    <t xml:space="preserve">სადაზღვევო პრემიები </t>
  </si>
  <si>
    <t>2.8.3.1.2</t>
  </si>
  <si>
    <t xml:space="preserve">სტანდარტული გარანტიის სქემის გადახდები </t>
  </si>
  <si>
    <t>2.8.3.1.3</t>
  </si>
  <si>
    <t xml:space="preserve">მიმდინარე მოთხოვნები  </t>
  </si>
  <si>
    <t>2.8.3.2</t>
  </si>
  <si>
    <t>კაპიტალური მოთხოვნები</t>
  </si>
  <si>
    <t>არაფინანსური აქტივები</t>
  </si>
  <si>
    <t>ძირითადი აქტივები</t>
  </si>
  <si>
    <t>31.1.1</t>
  </si>
  <si>
    <t xml:space="preserve">შენობა ნაგებობები </t>
  </si>
  <si>
    <t>31.1.1.1</t>
  </si>
  <si>
    <t>საცხოვრებელი შენობები</t>
  </si>
  <si>
    <t>31.1.1.2</t>
  </si>
  <si>
    <t>არასაცხოვრებელი შენობები</t>
  </si>
  <si>
    <t>31.1.1.3</t>
  </si>
  <si>
    <t>სხვა ნაგებობები</t>
  </si>
  <si>
    <t>31.1.1.3.1</t>
  </si>
  <si>
    <t>საგზაო მაგისტრალები</t>
  </si>
  <si>
    <t>31.1.1.3.2</t>
  </si>
  <si>
    <t>ქუჩები</t>
  </si>
  <si>
    <t>31.1.1.3.3</t>
  </si>
  <si>
    <t>გზები</t>
  </si>
  <si>
    <t>31.1.1.3.4</t>
  </si>
  <si>
    <t>ხიდები</t>
  </si>
  <si>
    <t>31.1.1.3.5</t>
  </si>
  <si>
    <t>გვირაბები</t>
  </si>
  <si>
    <t>31.1.1.3.6</t>
  </si>
  <si>
    <t>საკანალიზაციო და წყლის მომარაგების სისტემები</t>
  </si>
  <si>
    <t>31.1.1.3.7</t>
  </si>
  <si>
    <t>ელექტროგადამცემი ხაზები</t>
  </si>
  <si>
    <t>31.1.1.3.8</t>
  </si>
  <si>
    <t>მილსადენები</t>
  </si>
  <si>
    <t>31.1.1.3.9</t>
  </si>
  <si>
    <t>სხვა ნაგებობები რომელიც არ არის კლასიფიცირებული</t>
  </si>
  <si>
    <t>31.1.1.4</t>
  </si>
  <si>
    <t>მიწის გაუმჯობესება</t>
  </si>
  <si>
    <t>31.1.2</t>
  </si>
  <si>
    <t xml:space="preserve">მანქანა დანადგარები და ინვენტარი </t>
  </si>
  <si>
    <t>31.1.2.1</t>
  </si>
  <si>
    <t>სატრანსპორტო საშუალებები</t>
  </si>
  <si>
    <t>31.2.1.1</t>
  </si>
  <si>
    <t>სატვირთო ავტომობილი</t>
  </si>
  <si>
    <t>31.2.1.2</t>
  </si>
  <si>
    <t>მაღალი გამავლობის მსუბუქი ავტომობილი</t>
  </si>
  <si>
    <t>31.2.1.3</t>
  </si>
  <si>
    <t>მსუბუქი ავტომობილი</t>
  </si>
  <si>
    <t>31.2.1.4</t>
  </si>
  <si>
    <t>ტრაქტორები, კომბაინები და სხვა სასოფლო-სამეურნეო ტექნიკა</t>
  </si>
  <si>
    <t>31.2.1.5</t>
  </si>
  <si>
    <t>ბულდოზერები და სხვა დანარჩენი სპეციალური ტექნიკა</t>
  </si>
  <si>
    <t>31.2.1.6</t>
  </si>
  <si>
    <t>სხვა სატრანსპორტო საშუალებები</t>
  </si>
  <si>
    <t>31.1.2.2</t>
  </si>
  <si>
    <t>სხვა მანქანა-დანადგარები და ინვენტარი სატრანსპორტო საშუალებების გარდა</t>
  </si>
  <si>
    <t>31.1.2.2.1</t>
  </si>
  <si>
    <t>საინფორმაციო, კომპიუტერული, სატელეკომუნიკაციო და სხვა დანადგარები, ავეჯი და აღჭურვა </t>
  </si>
  <si>
    <t>31.1.2.2.1.1</t>
  </si>
  <si>
    <t>31.1.2.2.1.2</t>
  </si>
  <si>
    <t>31.1.2.2.1.3</t>
  </si>
  <si>
    <t>კომპიუტერი</t>
  </si>
  <si>
    <t>31.1.2.2.1.4</t>
  </si>
  <si>
    <t>31.1.2.2.1.5</t>
  </si>
  <si>
    <t>პრინტერი, სკანერი, ასლგადამღები</t>
  </si>
  <si>
    <t>31.1.2.2.1.6</t>
  </si>
  <si>
    <t>უწყვეტი კვების წყარო</t>
  </si>
  <si>
    <t>31.1.2.2.1.7</t>
  </si>
  <si>
    <t>ხმის ჩამწერი აპარატურა</t>
  </si>
  <si>
    <t>31.1.2.2.1.8</t>
  </si>
  <si>
    <t>ფოტოაპარატი</t>
  </si>
  <si>
    <t>31.1.2.2.1.9</t>
  </si>
  <si>
    <t>ვიდეო-აუდიო აპარატურა</t>
  </si>
  <si>
    <t>31.1.2.2.1.10</t>
  </si>
  <si>
    <t>31.1.2.2.1.11</t>
  </si>
  <si>
    <t>მუსიკალური ინსტრუმენტები</t>
  </si>
  <si>
    <t>31.1.2.2.1.12</t>
  </si>
  <si>
    <t>სამედიცინო აპარატურა და ხელსაწყოები</t>
  </si>
  <si>
    <t>31.1.2.2.1.13</t>
  </si>
  <si>
    <t>ოპტიკური ხელსაწყო</t>
  </si>
  <si>
    <t>31.1.2.2.1.14</t>
  </si>
  <si>
    <t>ავეჯი</t>
  </si>
  <si>
    <t>31.1.2.2.1.15</t>
  </si>
  <si>
    <t>31.1.2.2.1.16</t>
  </si>
  <si>
    <t>მაჯის და სხვა ტიპის საათი</t>
  </si>
  <si>
    <t>31.1.2.2.1.17</t>
  </si>
  <si>
    <t>სპორტული საქონელი</t>
  </si>
  <si>
    <t>31.1.2.2.1.18</t>
  </si>
  <si>
    <t>ნახატი, ქანდაკება, ხელოვნების სხვა ნიმუშები, ანტიკვარიატი და ძვირადღირებული კოლექციები</t>
  </si>
  <si>
    <t>31.1.2.2.1.19</t>
  </si>
  <si>
    <t>კოსტიუმები</t>
  </si>
  <si>
    <t>31.1.2.2.2</t>
  </si>
  <si>
    <t>სხვა მანქანა-დანადგარები და ინვენტარი, რომელიც არ არის კლასიფიცირებული</t>
  </si>
  <si>
    <t>31.1.3</t>
  </si>
  <si>
    <t>სხვა ძირითადი აქტივები</t>
  </si>
  <si>
    <t>31.1.3.1</t>
  </si>
  <si>
    <t xml:space="preserve">კულტივირებული აქტივები </t>
  </si>
  <si>
    <t>31.1.3.1.1</t>
  </si>
  <si>
    <t xml:space="preserve">ცხოველური რესურსები </t>
  </si>
  <si>
    <t>31.1.3.1.2</t>
  </si>
  <si>
    <t>მცენარეები, ხეები და ნარგავები</t>
  </si>
  <si>
    <t>31.1.3.2</t>
  </si>
  <si>
    <t>ინტელექტუალური საკუთრების პროდუქტები</t>
  </si>
  <si>
    <t>31.1.3.2.1</t>
  </si>
  <si>
    <t>მეცნიერული კვლევები და განვითარება</t>
  </si>
  <si>
    <t>31.1.3.2.2</t>
  </si>
  <si>
    <t>წიაღისეულის მოპოვება და შეფასებები</t>
  </si>
  <si>
    <t>31.1.3.2.3</t>
  </si>
  <si>
    <t>კომპიუტერული პროგრამები და მონაცემთა ბაზები</t>
  </si>
  <si>
    <t>31.1.3.2.3.1</t>
  </si>
  <si>
    <t>კომპიუტერული პროგრამები</t>
  </si>
  <si>
    <t>31.1.3.2.3.2</t>
  </si>
  <si>
    <t>მონაცემთა ბაზები</t>
  </si>
  <si>
    <t>31.1.3.2.4</t>
  </si>
  <si>
    <t>გასართობი, ლიტერატურული და მხატვრული ორიგინალი ნიმუშები</t>
  </si>
  <si>
    <t>31.1.3.2.5</t>
  </si>
  <si>
    <t>სხვა ინტელექტუალური და საკუთრების პროდუქტები</t>
  </si>
  <si>
    <t>31.1.3.3</t>
  </si>
  <si>
    <t>არაწარმოებული აქტივების საკუთრების უფლების გადაცემის ხარჯები (მიწის გარდა)</t>
  </si>
  <si>
    <t>31.1.4</t>
  </si>
  <si>
    <t>სამხედრო იარაღის სისტემები</t>
  </si>
  <si>
    <t>31.2</t>
  </si>
  <si>
    <t xml:space="preserve">მატერიალური მარაგები </t>
  </si>
  <si>
    <t>31.2.1</t>
  </si>
  <si>
    <t>ნედლეული და მასალები</t>
  </si>
  <si>
    <t>31.2.2</t>
  </si>
  <si>
    <t>დაუმთავრებელი წარმოება</t>
  </si>
  <si>
    <t>31.2.3</t>
  </si>
  <si>
    <t>მზა პროდუქცია</t>
  </si>
  <si>
    <t>31.2.4</t>
  </si>
  <si>
    <t>შემდგომი რეალიზაციისათვის შეძენილი საქონელი</t>
  </si>
  <si>
    <t>31.2.5</t>
  </si>
  <si>
    <t>სამხედრო მარაგები</t>
  </si>
  <si>
    <t>ფასეულობები</t>
  </si>
  <si>
    <t xml:space="preserve">არაწარმოებული აქტივები </t>
  </si>
  <si>
    <t>31.4.1</t>
  </si>
  <si>
    <t>მიწა</t>
  </si>
  <si>
    <t>31.4.2</t>
  </si>
  <si>
    <t>წიაღისეული</t>
  </si>
  <si>
    <t>31.4.3</t>
  </si>
  <si>
    <t>სხვა ბუნებრივი აქტივები</t>
  </si>
  <si>
    <t>31.4.3.1</t>
  </si>
  <si>
    <t>არაკულტივირებული ბიოლოგიური რესურსები</t>
  </si>
  <si>
    <t>31.4.3.2</t>
  </si>
  <si>
    <t>წყლის რესურსები</t>
  </si>
  <si>
    <t>31.4.3.3</t>
  </si>
  <si>
    <t>31.4.3.3.1</t>
  </si>
  <si>
    <t>რადიოსიხშირული სპექტრით სარგებლობის ლიცენზია</t>
  </si>
  <si>
    <t>31.4.3.3.2</t>
  </si>
  <si>
    <t>ბუნებრივი აქტივები, რომლებიც სხვაგან არ არის კლასიფიცირებული</t>
  </si>
  <si>
    <t>31.4.4</t>
  </si>
  <si>
    <t>არაწარმოებული არამატერიალური აქტივები</t>
  </si>
  <si>
    <t>31.4.4.1</t>
  </si>
  <si>
    <t>ხელშეკრულებები, იჯარა და ლიცენზიები</t>
  </si>
  <si>
    <t>31.4.4.1.1</t>
  </si>
  <si>
    <t>ლიზინგის ხელშეკრულებები, რომელიც იყიდება ბაზარზე</t>
  </si>
  <si>
    <t>31.4.4.1.2</t>
  </si>
  <si>
    <t>ბუნებრივი რესურსების გამოყენების ნებართვები</t>
  </si>
  <si>
    <t>31.4.4.1.3</t>
  </si>
  <si>
    <t>სპეციფიკური საქმიანობის განხორციელიების ნებართვები</t>
  </si>
  <si>
    <t>31.4.4.1.4</t>
  </si>
  <si>
    <t xml:space="preserve">საქონლისა და მომსახურების მომავალში ექსკლუზიურად წარმოების უფლება </t>
  </si>
  <si>
    <t>31.4.4.2</t>
  </si>
  <si>
    <t>გუდვილი და მარკეტინგული აქტივები</t>
  </si>
  <si>
    <t>ფინანსური აქტივები</t>
  </si>
  <si>
    <t>საშინაო დებიტორები</t>
  </si>
  <si>
    <t>32.1.1</t>
  </si>
  <si>
    <t>ნასესხობის სპეციალური უფლება (SDR)</t>
  </si>
  <si>
    <t>32.1.2</t>
  </si>
  <si>
    <t xml:space="preserve">ვალუტა და დეპოზიტები </t>
  </si>
  <si>
    <t>32.1.3</t>
  </si>
  <si>
    <t xml:space="preserve">ფასიანი ქაღალდები, გარდა აქციებისა </t>
  </si>
  <si>
    <t>32.1.4</t>
  </si>
  <si>
    <t xml:space="preserve">სესხები </t>
  </si>
  <si>
    <t>32.1.5</t>
  </si>
  <si>
    <t xml:space="preserve">აქციები და სხვა კაპიტალი </t>
  </si>
  <si>
    <t>32.1.5.1</t>
  </si>
  <si>
    <t>აქციები და წილები</t>
  </si>
  <si>
    <t>32.1.5.2</t>
  </si>
  <si>
    <t>სხვა საინვესტიციო ფონდების წილები</t>
  </si>
  <si>
    <t>32.1.6</t>
  </si>
  <si>
    <t>დაზღვევა, პენსიები და სტანდარტული გარანტიის სქემები</t>
  </si>
  <si>
    <t>32.1.6.1</t>
  </si>
  <si>
    <t>სადაზღვევო ტექნიკური რეზერვები სიცოცხლის დაზღვევის გარდა</t>
  </si>
  <si>
    <t>32.1.6.2</t>
  </si>
  <si>
    <t>სიცოცხლის დაზღვევა და ანუიტეტის უფლებები</t>
  </si>
  <si>
    <t>32.1.6.3</t>
  </si>
  <si>
    <t>საპენსიო შენატანები</t>
  </si>
  <si>
    <t>32.1.6.4</t>
  </si>
  <si>
    <t>საპენსიო ფონდების საჩივრები მენეჯერების მიმართ</t>
  </si>
  <si>
    <t>32.1.6.5</t>
  </si>
  <si>
    <t xml:space="preserve">სტანდარტული გარანტიის სქემების მოთხოვნები </t>
  </si>
  <si>
    <t>32.1.7</t>
  </si>
  <si>
    <t>წარმოებული ფინანსური ინსტრუმენტები და თანამშრომელთა ოფციონები აქციებზე</t>
  </si>
  <si>
    <t>32.1.7.1</t>
  </si>
  <si>
    <t>წარმოებული ფინანსური ინსტრუმენტები</t>
  </si>
  <si>
    <t>32.1.7.2</t>
  </si>
  <si>
    <t>თანამშრომელთა ოფციონები აქციებზე</t>
  </si>
  <si>
    <t>32.1.8</t>
  </si>
  <si>
    <t>სხვა დებიტორული დავალიანებები</t>
  </si>
  <si>
    <t>32.1.8.1</t>
  </si>
  <si>
    <t>სავაჭრო კრედიტები და ავანსები</t>
  </si>
  <si>
    <t>32.1.8.2</t>
  </si>
  <si>
    <t>სხვა დანარჩენი დებიტორული დავალიანებები</t>
  </si>
  <si>
    <t>საგარეო დებიტორები</t>
  </si>
  <si>
    <t>32.2.1</t>
  </si>
  <si>
    <t>მონეტარული ოქრო და ნასესხობის სპეციალური უფლება (SDR)</t>
  </si>
  <si>
    <t>32.2.1.1</t>
  </si>
  <si>
    <t>მონეტარული ოქრო</t>
  </si>
  <si>
    <t>32.2.1.2</t>
  </si>
  <si>
    <t>ნასესხობის სპეციალური უფლება</t>
  </si>
  <si>
    <t>32.2.2</t>
  </si>
  <si>
    <t>32.2.3</t>
  </si>
  <si>
    <t>32.2.4</t>
  </si>
  <si>
    <t>სესხები</t>
  </si>
  <si>
    <t>32.2.5</t>
  </si>
  <si>
    <t>აქციები და სხვა კაპიტალი</t>
  </si>
  <si>
    <t>32.2.5.1</t>
  </si>
  <si>
    <t>32.2.5.2</t>
  </si>
  <si>
    <t>32.2.6</t>
  </si>
  <si>
    <t xml:space="preserve">დაზღვევა, პენსიები და სტანდარტული გარანტიის სქემები 
</t>
  </si>
  <si>
    <t>32.2.6.1</t>
  </si>
  <si>
    <t>32.2.6.2</t>
  </si>
  <si>
    <t>32.2.6.3</t>
  </si>
  <si>
    <t>32.2.6.4</t>
  </si>
  <si>
    <t>32.2.6.5</t>
  </si>
  <si>
    <t xml:space="preserve">სტანდარტული გარანტიის სქემების მოთხოვნების უზრუნველყოფა </t>
  </si>
  <si>
    <t>32.2.7</t>
  </si>
  <si>
    <t>32.2.7.1</t>
  </si>
  <si>
    <t>32.2.7.2</t>
  </si>
  <si>
    <t>32.2.8</t>
  </si>
  <si>
    <t>ვალდებულებები</t>
  </si>
  <si>
    <t>საშინაო კრედიტორები</t>
  </si>
  <si>
    <t>33.1.2</t>
  </si>
  <si>
    <t>33.1.3</t>
  </si>
  <si>
    <t>ფასიანი ქაღალდები, გარდა აქციებისა</t>
  </si>
  <si>
    <t>33.1.4</t>
  </si>
  <si>
    <t>33.1.5</t>
  </si>
  <si>
    <t>33.1.5.1</t>
  </si>
  <si>
    <t>33.1.5.2</t>
  </si>
  <si>
    <t>საინვესტიციო ფონდებში წილები</t>
  </si>
  <si>
    <t>33.1.6</t>
  </si>
  <si>
    <t>33.1.6.1</t>
  </si>
  <si>
    <t>33.1.6.2</t>
  </si>
  <si>
    <t>33.1.6.3</t>
  </si>
  <si>
    <t>საპენსიო შენატანები(უფლებები)</t>
  </si>
  <si>
    <t>33.1.6.4</t>
  </si>
  <si>
    <t>33.1.6.5</t>
  </si>
  <si>
    <t>33.1.7</t>
  </si>
  <si>
    <t>წარმოებული ფინასური ინსტრუმენტები და თანამშრომელთა ოფციონები აქციებზე</t>
  </si>
  <si>
    <t>33.1.7.1</t>
  </si>
  <si>
    <t>33.1.7.2</t>
  </si>
  <si>
    <t>33.1.8</t>
  </si>
  <si>
    <t>სხვა კრედიტორული დავალიანებები</t>
  </si>
  <si>
    <t>33.1.8.1</t>
  </si>
  <si>
    <t>33.1.8.2</t>
  </si>
  <si>
    <t>სხვა დანარჩენი კრედიტორული დავალიანებები</t>
  </si>
  <si>
    <t>საგარეო კრედიტორები</t>
  </si>
  <si>
    <t>33.2.1</t>
  </si>
  <si>
    <t>33.2.2</t>
  </si>
  <si>
    <t>ვალუტა და დეპოზიტები</t>
  </si>
  <si>
    <t>33.2.3</t>
  </si>
  <si>
    <t>33.2.4</t>
  </si>
  <si>
    <t>33.2.5</t>
  </si>
  <si>
    <t>33.2.5.1</t>
  </si>
  <si>
    <t>33.2.5.2</t>
  </si>
  <si>
    <t>წილები საინვესტიციო ფონდებში</t>
  </si>
  <si>
    <t>33.2.6</t>
  </si>
  <si>
    <t>33.2.6.1</t>
  </si>
  <si>
    <t>33.2.6.2</t>
  </si>
  <si>
    <t>33.2.6.3</t>
  </si>
  <si>
    <t>33.2.6.4</t>
  </si>
  <si>
    <t>საპენსიო ფონდების საჩივრები მენეჯერის მიმართ</t>
  </si>
  <si>
    <t>33.2.6.5</t>
  </si>
  <si>
    <t>33.2.7</t>
  </si>
  <si>
    <t>33.2.7.1</t>
  </si>
  <si>
    <t>33.2.7.2</t>
  </si>
  <si>
    <t>33.2.8</t>
  </si>
  <si>
    <t>33.2.8.1</t>
  </si>
  <si>
    <t>33.2.8.2</t>
  </si>
  <si>
    <t>ჭერში გათვალისწინებულია 30 კაცზე, არსებული ადამიანური რესურსებიდან გამომდინარე (100 პირი) სასურველია რომ 2 კაციანი ჯგუფების შემთხვევაში სულ მცირე 50 კომპიუტერით სარგებლობდეს ინდივიდუალურად ჯგუფი  (1200 ლარიანი კომპლექტი)</t>
  </si>
  <si>
    <t>დირექტორის პირველი მოადგილე</t>
  </si>
  <si>
    <t xml:space="preserve"> „შრომის უსაფრთოების შესახებ“ საქართველოს  ორგანული კანონიდან გამომდინარე,   შრომის საერთაშორისო ორგანიზაციის მხარდაჭერით, პარლამენტის მიერ მომზადდა და 2020 წლის 29 სექტემბერს დამტკიცდა საქართველოს კანონი შრომის ინსპექციის შესახებ, რომლის მიხედვითაც 2021 წლის 1 იანვრიდან შრომის ინსპექცია საჯაროს სამართლის იურიდიულ პირად ყალიბდება. კანონის მიხედვით  იზრდება შრომის ინსპექციის მანდატი, რაც გამოიხატება როგორც ეკონომიკური საქმიანობის ყველა დარგზე უპირობო დაშვების მექანიზმით, ასევე არაფორმალური ეკონომიკის გარკვეული ნაწილის შემოწმების მანდატითაც, სადაც შესაძლოა არსებობდეს იძულებითი შრომის სავარაუდო ნიშნები. გარდა ამისა შრომის ინსპექციის კანონთან ერათად პარლამენტმა დაამტკიცა ცვლილებების პაკეტი საქართველოს ორგანულ კანონში „საქართველოს შრომის კოდექსი“. ცვლილებები გულისხმობს შრომის უფლებების მიმართულებით შრომის ინსპექციის სააღსრულებლო მანდატის მინიჭებას, რაც გამოიხატება მთელი ქვეყნის მასშტაბით, წინასწარი შეტყობინების გარეშე, დღე-ღამის ნებისმიერ დროს ბიზნეს სუბიექტის ზედამხედველობაში. 
ახალი მანდატი  გულისხმობს გაზრდილ ინსპექტირებებს მთელი ქვეყნის მაშტაბით, რომელიც პირდაპირპროპურციულად აისახება ბიუჯეტზე. აქვე უნდა აღინიშნოს, რომ დღეის მდგომარეობით, გარდა შრომის უსაფრთხოებისა, დეპარტამენტი ახორციელებს ზედამხედველობას კორონავირუსული ინფექციის პრევენციის მიზნით შემუშავებული რეკომენდაციების აღსრულების კუთხითაც, რაც გამოიხატება არამხოლოდ საქმიანობის ნებართვის მოსაპოვებლად განხორციელებულ ინსპექტირებებში, ასევე ცნობიერების ასამაღლებელ აქტივობებშიც.  
გაზრდილი ვალდებულების შესაბამისად 2020 წლისთვის მიზანშეწონილია ჩამოყალიბდეს შრომის ინსპექციის რეგიონალური წარმომადგენლობა,  საქართველოს რამდენიმე რეგიონში, რაც ხელს შეუწყობს როგორც ეფექტური და მობილური ინსპექტირებების განხორციელების პროცესს, ასევე წაადგება ბიზნესს, ვინაიდან შეჩერების შემთხვევაში, გარკვეულ დროს მოითხოვს თბილისიდან ინსპექტირების ჯგუფის გამგზავრება.
აღნიშნულიდან  გამომდინარე 2021 წლისათვის გაიზრდება ინსპექტირებას დაქვემდებარებული ობიექტების რაოდენობა, ასევე ინსპექტორებისთვის საჭირო იქნება დამატებითი მატერიალურ-ტექნიკური უზრუნველყოფა, რომელიც აუცილებელი იქნება ახალი საჯარო სამართლის იურიდიული პირის ეფექტური ფუნქციონირებისთვის.
როგორც უკვე აღინიშნა, შრომის პირობებისა და კორონავირუსული ინფექციის საზედამხედველოდ შრომის ინსპექციაში ინსპექტორთა რაოდენობა განსაზღვრულია 100 საშტატო ერთეულით. უნდა აღინიშნოს,  რომ დღეის მდგომარეობით საკმაოდ გაზრდილია მოთხოვნა კვალიფიციურ უსაფრთხოების სპეციალისტებზე, ხოლო ამავე დროს შრომის ბაზარზე ძალზედ რთულია კვალიფიციური კადრების მოძიება და უკვე დასაქმებული, გადამზადებული, გამოცდილი პირების შენარჩუნება მიმდინარე თანამდებობრივი სარგოს ფონზე, რომელიც დღეისათვის, მოქმედი შრომის ინსპექტორებისთვის საშუალოდ შეადგენს 1800 ლარს. შესაბამისად კვალიფიციური კადრის მოზიდვისა და შენარჩუნების მიზნით აუცილებელია თანამდებობრივი სარგოს გაზრდა,  რომელიც შეამცირებს არსებულ რისკებს და უზრუნველყოფს კადრების  სტაბილურიბას. შრომის კოდექსის ცვლილებების შესაბამისად, მანდატის ზრდის პარალელურად დაგეგმილია ინსპექტორთა წოდების შესაბამისად  50 ინსპექტორისთვის 1900ლარისა და 50 ინსპექტორისთვის- 1700ლარის განსაზღვრა 2021 წლისთვის. წარმოდგენილი სხვაობა ინსპექტორთათვის არ იქება იმ რისკების მინიმუმამდე დამყვანი, რომელსაც კორუფციული საფრთხე ქმნის. აღნიშნული რისკებისა და პასუხისმგებლობების გათვალისწინებით მიზანშეწონილია უშუალოდ სახელფასო ფონდის ზრდა  (50 ინსპექტორი-2200, რიგითი 50 ინსპექტორი-2000) 
ზემოხსენებულიდან გამომდინარე ინსტიტუტის გამართული ფუნქციონირებისთვის საჭიროა მისი აპარატის გამართული ფუნქციონირება, შესაბამისად უნდა განისაზღვროს აპარატში როგორც  ადამიანური რესურსები, ასევე მასთან დაკავშირებული შრომის ანაზღაურების, ასევე საქონლის და მომსახურების, სოციალური უზრუნველყოფის, არაფინანსური აქტივების  და სხვა ხარჯების გამოყოფა. ამ მიზნის უზრუნველსაყოფად მხოლოდ სახელფასო ფონდისთვის სულ მცირე 168 პირისთვის აუცილებელია 3,934,800.00 ლარის მობილიზება, თუმცა სააგენტოს საქმიანობის სპეციფიკისა და მადატით გათვალისწინებული ვალდებულებების ეფექტურად აღსრულების მიზნით შემუშავებული სააგენტოს სტრუქტურისთვის სულ მცირე 178 თანამშრომლისთვის 4,807,200.00 ლარის მობილიზება იქნება აუცილებელი. გარდა ამისა, გასათვალისწინებელია ის ფაქტი, რომ სააგენტოს შექმნისას აუცილებებლი იქნება იმ მატერიალურ ტექნიკური ბაზის შეძენა, რომელიც სასიცოცხლოდ მნიშვნელოვანია ფუნქციონირებისთვის. გარდა ამისა შრომის ინსპექციის კანონით (მხული 11(3)) განისაზღვრა ინსპექტორთა დაზღვევის ვალდებულებაც. აქვე გასათვალისწინებელია ინსპექტორთა რაოდენობის ზრდის პარალელურად მივლინებისთვის განსასაზღვრი ხარჯების, ავტომობილების საწვავისა ად მოვლა შენახვისთვის  გასათვალისწინებელი ხარჯების უზრინველყოფაც.
შრომის პირობების ინსპექტირების სახელმწიფო პროგრამის ფარგლებში დეპარტამენტი, ასევე ახდენს იძულებითი შრომის/შრომითი ექსპლუატაციის/ტრეფიკინგის საფრთხეების გამოვლენის მიზნით ინსპექტირებას. 2020  წლის დასასრულს საქართველოს ყველა რეგიონში (განსაკუთრებით მოწყვლად ჯგუფებთან მაგ. ეთნიკურ უმცირესობებთან, იძულებით გადაადგილებულ პირებთან და სხვა) იგეგმება  საინფორმაციო კამპანიის წარმოება შრომითი ტრეფიკინგის თემაზე. ასევე იგეგმება შემოწმების ინდიკატორების მიმართულებით საკანონმდებლო ჩარჩოს გაუმჯობესება და შინაგან საქმეთა სამინისტროსა და შრომის პირობების ინსპექტირების დეპარტამენტის  მიერ ერთობლივი მობილური  ჯგუფ(ებ)ის შექმნა. რაც  გამოიწვევს ამ მიმართულებით მომუშავე ინსპექტორთა ჯგუფის წევრთა რაოდენობრივ ზრდასა და მატერიალურ ტექნიკური ბაზის გაუმჯობესებას.
გარდა ამისა, შრომის საერთაშორისო ორგანიზაციის მხარდაჭერის დასრულების ფაზაშია შრომის ინსპექციის საქმიანობის/მართვის ელექტრონული სისტემის (LIMS) შემუშავების პროცესი, რომელიც ინსპექირებების დაგეგმვისა და შედეგების აღრიცხვის ნაწილს მანუალური რეჟიმიდან ავტომატურზე გადაიყვანს შესაბამისად შემუშავებული ალგორითმის მეშვეობით, რაც პირდაპირპროპორციულად აისახება ინსპექტირებების რაოდნობაზე და ფინანსურ რესურსებზე.    
ასევე, მიმდინარე საკანონმდებლო ცვლილებების ფონზე 2021-2022 წლებისთვის იგეგმება  საინფორმაციო კამპანიის წარმოება შრომითი უფლებებისა და შრომის უსაფრთხოების თემაზე. ზემოაღნიშნულიდან გამომდინარე 2021 წლისათვის გაიზრდება  შრომის პირობების ინსპექტირების დეპარტამენტის  დატვირთვა, რომლისთვისაც სასიცოცხლოდ მნიშვნელოვაია 2021 წლიდან მოთხოვნილი ფინანსურ-მატერიალურ და ადამიანურ რესურსები.         
</t>
  </si>
  <si>
    <t>455 ლარიანი 10 ც/12ც</t>
  </si>
  <si>
    <t>ტელეფონი ფასი 115ლ (30/70 ცალი)</t>
  </si>
  <si>
    <t>არაბრენდი (TCL 1250ლ.) ჭერში გათვლილია  4 პირზე (დირექტორი, 2 მოადგილე და PR) ხოლო ჭერს ზემოთ გათვლილია 10 პირზე (დირექტორი, 3 მოადგილე, 5 დეპ უფროსი და PR)</t>
  </si>
  <si>
    <t>1) 7ც 400 ლარიანი,5ც 850 ლარიანი       2) 22ც 400 ლარიანი,   2  ცალი 850 ლარიანი(რეგიონებში)</t>
  </si>
  <si>
    <t>შრომის ინსპექტორი</t>
  </si>
  <si>
    <t>გარდა იმისა რომ დეპარტამენტი ფლობს 14 მაღალი გამავლობის ავტომობილს, გარდა ამისა 4 მოძველებულ ავტომობილს, შრომის ინსპექტორთა მივლინების შესაბამისად იზრდება ავტომობილის ჩვეთისთვის გასათვალისწინებელი ხარჯების რაოდენობაც, ჭერს ზემოთ დაგეგმილი 1 მსუბუქი და 4 მაღალი გამავლობის ავტომობილის ყიდვა</t>
  </si>
  <si>
    <t xml:space="preserve"> </t>
  </si>
  <si>
    <t>შრომის უსაფრთხოებაზე ზედამხედველობის დეპარტამენტი</t>
  </si>
  <si>
    <t>VI</t>
  </si>
  <si>
    <t>შრომით უფლებებზე ზედამხედველობის დეპარტამენტი</t>
  </si>
  <si>
    <t>ხარჯები გათვლილია რეგიონულ ოფისებზე, რომელიც თავისი მოცულობიდან გამომდნარე ბევრად მცირე იქნება თბილისის ოფისთან შედარებით. შესაბამისად დასუფთავების საკითხში თბილისში თვიურად 500 ლარია გაანგარიშებული, რეგიონებისთვის კი თვეში 400 (ბათუმი და ქუთაისი)</t>
  </si>
  <si>
    <t>ზემოხსენებული არგუმენტაციის გათვალისწინებით დეპარტამენტის სრულყოფილი დატვირთვის შემთხვევაში და ინსპექტორთა რაოდენობის 150 კაცამდე ზრდის შემთხვევაში გასათვალისწინებელია  მინიმუმ 511,800.00ლარი, რაც უფლებრივ ნაწილსა და ტრეფიკინგის მიმართულებით მოთხოვნილი ზედამხედველობის ფარგლებში გამოიწვევს მივლინების ხარჯის ზრდასაც/</t>
  </si>
  <si>
    <t>ოპერატიული ინფორმაციის, მონიტორინგისა და დისციპლინარული პასუხისმგებლობის სამმართველო</t>
  </si>
  <si>
    <t>ჭერში დღიური ნორმის გათვალისწინებით თვიურად 60 პირამდე არის ხარჯი გატვალისწინებული. ჭერს ზემოთ კი (მძღოლების ჩათვლით) წელიწადში 378000 (105*60*80 -თვეში 5დღეზე,80 თანამშრომელი), გარდა ამისა გასათვალისწინებელი მძღოლების მივლინების  შემთხვევაც (სულ მც100800), რომელიც გაზრდის მივლინებისთვის გათვალისწინებულ ხარჯებს. გარდა ამისა, სსიპ-ის უფროსისა და მოადგილეების მივლინების შემთხვევაში უხეში გათვლით (165*12*4) 8000 ლ უნდა გავითვალისწინოთ</t>
  </si>
  <si>
    <t>5 მანქანით რაოდენობის ზრდის შემთხვევაში</t>
  </si>
  <si>
    <t>აჭარის და იმერეთის ინსპექტირების სამმართველო</t>
  </si>
  <si>
    <t>16 მანქანისთვის</t>
  </si>
  <si>
    <t>ამჟამინდელი საწვავის ფასებით 16 მანქანაზე</t>
  </si>
  <si>
    <t>პარკირება (წელიწადში 1 მა, მანქანა 50); საბურავები 3000ლ-მდე(თუმცა წესლს ზამთრისას გვყიდულობს სამინისტრო), რეცხვა 10ლ ეთ მანქანაზე</t>
  </si>
  <si>
    <t>100,000 მარტო თბილისის ოფისი, ხოლო რეგიონებში უშუალოდ დარაჯის დაქირავების შემთხვევაში 500ლ 4 დრაჯზე (ყველაზე ოპტიმალური ვარიანტია)</t>
  </si>
  <si>
    <t>განყოფილების უფროსი</t>
  </si>
  <si>
    <t>ადამიანური რესურსების მართვისა და ინფორმაციული ტექნოლოგიების მართვის სამმართველო</t>
  </si>
  <si>
    <t>ამჟამად გვაქვს სულ მცირე 85 (55 ახალი და 30 ძველი-დასაზუსტებელია) თუ 2 ინსპექტორისთვის 1 კომპიუტერს გავითვალისწინებთ დაგვჭირდება კიდევ 31 ერთეული კომპ-ის შეძენა. თუმცა ვინაიდან ძველი ტექნიკიდან რამდენია ფუნქციონირებადი მაგაზე ზუსტი ინფო არ გვაქვს აუცილებელი მაქსიმალური რაოდენობის შესყიდვაზე გვქონდეს ამბიცია ანუ 40 ერტეულზე+გარე მყარი დისკები 10 ერთეული (4450ლ ღირებულების)</t>
  </si>
  <si>
    <t>შრომის ინსპექტორთა რაოდენობის ზრდის პარალელურად დაგეგმილია სტრუქტურის სრული ბრენდინგი, მათ შორის უნიფორმების შეძენა, შეძენილი ავტომობილების დაბრენდვა.  ელექტრონულად შემუშავებული კონცეფციის შესაბამისად</t>
  </si>
  <si>
    <t xml:space="preserve">ვინაიდან ნაწილი ავეჯისა 2020 წლის ტენდერში მოექცა რომელშიც შედის150 მაგიდა, 30 ფეხი სადგამი,40 პროცესორის დასადები, X რაოდენობა საოფისე სკამი და ტუმბო) 2020 წლისთვისდასაზუსტებელია------ უხეში გაანგარიშებით დაგვჭირდება მაგიდა 150ლ სკამი 60ლ 1)220 სკამი (50საკონფერენციო,70 აპარატი, 50 პროგრამა) და 120 მაგიდა + საკონფერენციო მაგიდა 1500ლ  2) 220 სკამი და 170 მაგიდა+ საკონფერენციო მაგიდა 1500ლ </t>
  </si>
  <si>
    <r>
      <t xml:space="preserve">ჭერში შტატით განსაზღვრულია 120  შრომის ინსპექტორი  და 62 თანამშრომელი (შრომის ინსპექციის კანონის მე-3 მუხლი (განმარტება შრომის ინსპექტორი- </t>
    </r>
    <r>
      <rPr>
        <b/>
        <sz val="10"/>
        <rFont val="Arial"/>
        <family val="2"/>
      </rPr>
      <t>მთავარი შრომის ინსპექტორის მიერ საქართველოს კანონმდებლობით დადგენილი წესით დანიშნული პირი .</t>
    </r>
    <r>
      <rPr>
        <sz val="10"/>
        <rFont val="Arial"/>
        <family val="2"/>
      </rPr>
      <t xml:space="preserve"> საქმიანობის სპეციფიკიდან და შრომის ინსპექციის მანდატიდან გამომდინარე ჭერს ზემოთ ფარგლებში მოთხოვნილია ის მინიმალური რაციონალური რაოდენობა, რომელიც სტრუქტურას სრულყოფილი ფუნქიონირების მიმართულებით დასჭირდება სრულიად საქართველოს მასშტაბით. ( ჭერს ზემოთ მოთხოვნილია 150 შრომითი  შრომის ინსპექტორი), რომელთა ხელფასებიც შესაბამისად შეადგენს 75-2300ლ, 75-2100ლარის ოდენობით. 50 ინსპექტორი უშუალოდ შრომით უფლებებზე ზედამხედველობის აღასრულების მიმართულებით არის გათვლილი</t>
    </r>
  </si>
  <si>
    <t>თანამდებობრივი სარგოს ზრდა გამოიწვია შემდეგმა  (ჭერში შრომის ინსპექტორთა თანამდებობრივი სარგო შეადგენს 60 პირისთვის-2000, 60 პირისთვის-1800ლ;ჭ.ზ (150 შრომის ინსპექტორის შემთხვევაში- 75-2300, 75-2100ლ.) ჭერში სხვა შტატიანი თანამშრომლების რაოდენობა არის 56 - 1,696,800.00 სარგოთი, ხოლო ჭერს ზემოთ საქმიანობის სპეციფიკიდან და კორუფციული რისკებიდან თავის მაქსიმალურად დაზღვევისა და ღირსეული შრომის ხელშეწყობის მიზნით მოთხოვნილია თანამდებობრივი სარგოს გაზრდა 5,860,800.00 ლარამდე</t>
  </si>
  <si>
    <t>50lariNI</t>
  </si>
  <si>
    <t>სასამართლო დავები წარმართვის, დოკუმენტაციის სამართლებრივი რევიზიისა და ვიზირების სამმართველო</t>
  </si>
  <si>
    <t>ფინანსური რესურსების მართვისა და აღრიცხვის სამმართველო</t>
  </si>
  <si>
    <t>მატერიალურ-ტექნიკური უზრუნველყოფის სამმართველო</t>
  </si>
  <si>
    <t>სამშენებლო სექტორზე ზედამხედველობის სამმართველო</t>
  </si>
  <si>
    <t>სამთომოპოვებით და მძიმე მრეწველობაზე ზედამხედველობის სამმართველო</t>
  </si>
  <si>
    <t xml:space="preserve">მსუბუქ  მრეწველობასა და მომსახურების სექტორზე  ზედამხედველობის სამმართველო </t>
  </si>
  <si>
    <t>საქმისწარმოების და დოკუმენტბრუნვის სამმართველო</t>
  </si>
  <si>
    <t>VII</t>
  </si>
  <si>
    <t xml:space="preserve">შრომის კოდექსზე ზედამხედველობის სამმართველო </t>
  </si>
  <si>
    <t>იძულებითი შრომის, შრომითი ექსპლუატაციის ზედამხედველობის განყოფილება</t>
  </si>
  <si>
    <t>საერთაშორისო და საზოგადოებასთან ურთიერთობის, სტატისტიკისა და ანალიტიკის სამმართველო</t>
  </si>
  <si>
    <t>სამუშაო ადგილებზე დისკრიმინაციის, სექსუალური შევიწროების აკრძალვისა და გენდრული თანასწორობის  ზედამხედველობის განყოფილება</t>
  </si>
  <si>
    <t xml:space="preserve">ჯამში *486000* = 2X2500 (IT-LIMS), 1 მონაცემთა ბაზის სპეციალისტი 2500ლ ანაზღაურებით და 1 -PR-3500ლ ანაზღაურებით, დირექტორის ასისტენტი 1800ლ. ანაზღაურებით და 15 მძღოლი 1300 ხელფასით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</si>
</sst>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60">
    <font>
      <sz val="11"/>
      <color theme="1"/>
      <name val="Calibri"/>
      <family val="2"/>
      <scheme val="minor"/>
    </font>
    <font>
      <sz val="10"/>
      <color theme="3" tint="-0.249977111117893"/>
      <name val="Arial"/>
      <family val="2"/>
      <charset val="204"/>
    </font>
    <font>
      <b/>
      <sz val="10"/>
      <color theme="3" tint="-0.249977111117893"/>
      <name val="Arial"/>
      <family val="2"/>
      <charset val="204"/>
    </font>
    <font>
      <b/>
      <sz val="12"/>
      <color theme="3" tint="-0.249977111117893"/>
      <name val="Arial"/>
      <family val="2"/>
      <charset val="204"/>
    </font>
    <font>
      <b/>
      <sz val="9"/>
      <color theme="3" tint="-0.249977111117893"/>
      <name val="Sylfaen"/>
      <family val="1"/>
      <charset val="204"/>
    </font>
    <font>
      <sz val="9"/>
      <color theme="3" tint="-0.249977111117893"/>
      <name val="Sylfaen"/>
      <family val="1"/>
      <charset val="204"/>
    </font>
    <font>
      <b/>
      <u/>
      <sz val="14"/>
      <color theme="3" tint="-0.249977111117893"/>
      <name val="Arial"/>
      <family val="2"/>
      <charset val="204"/>
    </font>
    <font>
      <b/>
      <sz val="12"/>
      <color theme="3" tint="-0.249977111117893"/>
      <name val="Arial"/>
      <family val="2"/>
    </font>
    <font>
      <sz val="9"/>
      <name val="LitNusx"/>
      <family val="2"/>
    </font>
    <font>
      <b/>
      <sz val="12"/>
      <color theme="1"/>
      <name val="Sylfaen"/>
      <family val="1"/>
    </font>
    <font>
      <b/>
      <sz val="12"/>
      <name val="Sylfaen"/>
      <family val="1"/>
      <charset val="204"/>
    </font>
    <font>
      <b/>
      <sz val="12"/>
      <name val="Sylfaen"/>
      <family val="1"/>
    </font>
    <font>
      <b/>
      <sz val="10"/>
      <name val="Sylfaen"/>
      <family val="1"/>
      <charset val="204"/>
    </font>
    <font>
      <sz val="10"/>
      <name val="Sylfaen"/>
      <family val="1"/>
    </font>
    <font>
      <sz val="10"/>
      <name val="Sylfaen"/>
      <family val="1"/>
      <charset val="204"/>
    </font>
    <font>
      <sz val="10"/>
      <name val="Arial"/>
      <family val="2"/>
    </font>
    <font>
      <sz val="10"/>
      <name val="Arial"/>
      <family val="2"/>
      <charset val="204"/>
    </font>
    <font>
      <b/>
      <sz val="10"/>
      <name val="Arial"/>
      <family val="2"/>
    </font>
    <font>
      <sz val="10"/>
      <color theme="1"/>
      <name val="Calibri"/>
      <family val="2"/>
      <scheme val="minor"/>
    </font>
    <font>
      <sz val="11"/>
      <name val="Arial"/>
      <family val="2"/>
    </font>
    <font>
      <b/>
      <sz val="9"/>
      <name val="LitNusx"/>
      <family val="2"/>
    </font>
    <font>
      <b/>
      <sz val="10"/>
      <name val="Sylfaen"/>
      <family val="1"/>
    </font>
    <font>
      <b/>
      <sz val="11"/>
      <color theme="1"/>
      <name val="Calibri"/>
      <family val="1"/>
      <charset val="204"/>
      <scheme val="minor"/>
    </font>
    <font>
      <b/>
      <sz val="20"/>
      <color rgb="FFFF0000"/>
      <name val="Sylfaen"/>
      <family val="1"/>
    </font>
    <font>
      <b/>
      <sz val="9"/>
      <name val="LitNusx"/>
    </font>
    <font>
      <sz val="10"/>
      <name val="Arial"/>
      <family val="2"/>
    </font>
    <font>
      <sz val="10"/>
      <color theme="6" tint="-0.499984740745262"/>
      <name val="Sylfaen"/>
      <family val="1"/>
      <charset val="204"/>
    </font>
    <font>
      <b/>
      <sz val="9"/>
      <name val="Galibri"/>
    </font>
    <font>
      <b/>
      <sz val="10"/>
      <name val="Galibri"/>
    </font>
    <font>
      <b/>
      <sz val="11"/>
      <name val="Galibri"/>
    </font>
    <font>
      <sz val="10"/>
      <color theme="9" tint="-0.249977111117893"/>
      <name val="Sylfaen"/>
      <family val="1"/>
      <charset val="204"/>
    </font>
    <font>
      <b/>
      <sz val="10"/>
      <color theme="9" tint="-0.249977111117893"/>
      <name val="Galibri"/>
    </font>
    <font>
      <b/>
      <sz val="10"/>
      <color theme="9" tint="-0.249977111117893"/>
      <name val="Sylfaen"/>
      <family val="1"/>
      <charset val="204"/>
    </font>
    <font>
      <b/>
      <sz val="9"/>
      <color theme="9" tint="-0.249977111117893"/>
      <name val="Galibri"/>
    </font>
    <font>
      <b/>
      <sz val="10"/>
      <color theme="6" tint="-0.499984740745262"/>
      <name val="Sylfaen"/>
      <family val="1"/>
      <charset val="204"/>
    </font>
    <font>
      <b/>
      <i/>
      <sz val="9"/>
      <color rgb="FF2C2C90"/>
      <name val="Galibri"/>
    </font>
    <font>
      <b/>
      <i/>
      <sz val="9"/>
      <color rgb="FF2C2C90"/>
      <name val="Sylfaen"/>
      <family val="1"/>
      <charset val="204"/>
    </font>
    <font>
      <b/>
      <sz val="9"/>
      <color rgb="FF2C2C90"/>
      <name val="Galibri"/>
    </font>
    <font>
      <i/>
      <sz val="9"/>
      <color rgb="FF7030A0"/>
      <name val="Galibri"/>
    </font>
    <font>
      <i/>
      <sz val="9"/>
      <color rgb="FF7030A0"/>
      <name val="Sylfaen"/>
      <family val="1"/>
      <charset val="204"/>
    </font>
    <font>
      <b/>
      <sz val="9"/>
      <color rgb="FF7030A0"/>
      <name val="Galibri"/>
    </font>
    <font>
      <i/>
      <sz val="9"/>
      <color rgb="FF8A3A0C"/>
      <name val="Galibri"/>
    </font>
    <font>
      <i/>
      <sz val="9"/>
      <color rgb="FF8A3A0C"/>
      <name val="Sylfaen"/>
      <family val="1"/>
      <charset val="204"/>
    </font>
    <font>
      <sz val="9"/>
      <color rgb="FF8A3A0C"/>
      <name val="Galibri"/>
    </font>
    <font>
      <i/>
      <sz val="9"/>
      <color rgb="FF428306"/>
      <name val="Galibri"/>
    </font>
    <font>
      <i/>
      <sz val="9"/>
      <color rgb="FF428306"/>
      <name val="Sylfaen"/>
      <family val="1"/>
      <charset val="204"/>
    </font>
    <font>
      <sz val="9"/>
      <color rgb="FF428306"/>
      <name val="Galibri"/>
    </font>
    <font>
      <i/>
      <sz val="9"/>
      <color rgb="FF000000"/>
      <name val="Galibri"/>
    </font>
    <font>
      <i/>
      <sz val="9"/>
      <color rgb="FF000000"/>
      <name val="Sylfaen"/>
      <family val="1"/>
      <charset val="204"/>
    </font>
    <font>
      <sz val="9"/>
      <color rgb="FF000000"/>
      <name val="Galibri"/>
    </font>
    <font>
      <b/>
      <sz val="9"/>
      <color rgb="FF428306"/>
      <name val="Galibri"/>
    </font>
    <font>
      <sz val="9"/>
      <color rgb="FF7030A0"/>
      <name val="Galibri"/>
    </font>
    <font>
      <i/>
      <sz val="8"/>
      <color rgb="FF000000"/>
      <name val="Sylfaen"/>
      <family val="1"/>
      <charset val="204"/>
    </font>
    <font>
      <sz val="8"/>
      <color rgb="FF000000"/>
      <name val="Galibri"/>
    </font>
    <font>
      <b/>
      <sz val="12"/>
      <color theme="1"/>
      <name val="Calibri"/>
      <family val="2"/>
      <scheme val="minor"/>
    </font>
    <font>
      <sz val="20"/>
      <name val="LitNusx"/>
      <family val="2"/>
    </font>
    <font>
      <b/>
      <sz val="20"/>
      <name val="LitNusx"/>
    </font>
    <font>
      <sz val="9"/>
      <color rgb="FFFF0000"/>
      <name val="LitNusx"/>
      <family val="2"/>
    </font>
    <font>
      <b/>
      <sz val="12"/>
      <color rgb="FFFF0000"/>
      <name val="Arial"/>
      <family val="2"/>
      <charset val="204"/>
    </font>
    <font>
      <b/>
      <sz val="11"/>
      <color theme="1"/>
      <name val="Calibri"/>
      <family val="2"/>
      <charset val="204"/>
      <scheme val="minor"/>
    </font>
  </fonts>
  <fills count="2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theme="8" tint="0.79998168889431442"/>
        <bgColor indexed="64"/>
      </patternFill>
    </fill>
    <fill>
      <patternFill patternType="solid">
        <fgColor theme="6" tint="-0.249977111117893"/>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9" tint="0.59999389629810485"/>
        <bgColor indexed="64"/>
      </patternFill>
    </fill>
    <fill>
      <patternFill patternType="solid">
        <fgColor rgb="FF00B050"/>
        <bgColor indexed="64"/>
      </patternFill>
    </fill>
    <fill>
      <patternFill patternType="solid">
        <fgColor theme="5" tint="0.39997558519241921"/>
        <bgColor indexed="64"/>
      </patternFill>
    </fill>
    <fill>
      <patternFill patternType="solid">
        <fgColor theme="7" tint="-0.249977111117893"/>
        <bgColor indexed="64"/>
      </patternFill>
    </fill>
  </fills>
  <borders count="12">
    <border>
      <left/>
      <right/>
      <top/>
      <bottom/>
      <diagonal/>
    </border>
    <border>
      <left style="thin">
        <color theme="3" tint="-0.499984740745262"/>
      </left>
      <right style="thin">
        <color theme="3" tint="-0.499984740745262"/>
      </right>
      <top style="thin">
        <color theme="3" tint="-0.499984740745262"/>
      </top>
      <bottom/>
      <diagonal/>
    </border>
    <border>
      <left style="thin">
        <color theme="3" tint="-0.499984740745262"/>
      </left>
      <right style="thin">
        <color theme="3" tint="-0.499984740745262"/>
      </right>
      <top style="thin">
        <color theme="3" tint="-0.499984740745262"/>
      </top>
      <bottom style="thin">
        <color theme="3" tint="-0.499984740745262"/>
      </bottom>
      <diagonal/>
    </border>
    <border>
      <left style="thin">
        <color theme="3" tint="-0.499984740745262"/>
      </left>
      <right style="thin">
        <color theme="3" tint="-0.499984740745262"/>
      </right>
      <top/>
      <bottom/>
      <diagonal/>
    </border>
    <border>
      <left style="thin">
        <color theme="3" tint="-0.499984740745262"/>
      </left>
      <right/>
      <top style="thin">
        <color theme="3" tint="-0.499984740745262"/>
      </top>
      <bottom style="thin">
        <color theme="3" tint="-0.499984740745262"/>
      </bottom>
      <diagonal/>
    </border>
    <border>
      <left/>
      <right/>
      <top style="thin">
        <color theme="3" tint="-0.499984740745262"/>
      </top>
      <bottom style="thin">
        <color theme="3" tint="-0.499984740745262"/>
      </bottom>
      <diagonal/>
    </border>
    <border>
      <left/>
      <right style="thin">
        <color theme="3" tint="-0.499984740745262"/>
      </right>
      <top style="thin">
        <color theme="3" tint="-0.499984740745262"/>
      </top>
      <bottom style="thin">
        <color theme="3" tint="-0.49998474074526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s>
  <cellStyleXfs count="4">
    <xf numFmtId="0" fontId="0" fillId="0" borderId="0"/>
    <xf numFmtId="0" fontId="15" fillId="0" borderId="0"/>
    <xf numFmtId="0" fontId="25" fillId="0" borderId="0"/>
    <xf numFmtId="0" fontId="15" fillId="0" borderId="0"/>
  </cellStyleXfs>
  <cellXfs count="180">
    <xf numFmtId="0" fontId="0" fillId="0" borderId="0" xfId="0"/>
    <xf numFmtId="0" fontId="1" fillId="0" borderId="7" xfId="0" applyFont="1" applyFill="1" applyBorder="1" applyAlignment="1">
      <alignment vertical="center" wrapText="1"/>
    </xf>
    <xf numFmtId="0" fontId="8" fillId="0" borderId="0" xfId="0" applyFont="1"/>
    <xf numFmtId="0" fontId="10" fillId="0" borderId="7" xfId="0" applyFont="1" applyBorder="1" applyAlignment="1">
      <alignment horizontal="center" vertical="center" wrapText="1"/>
    </xf>
    <xf numFmtId="0" fontId="9" fillId="0" borderId="7" xfId="0" applyFont="1" applyBorder="1" applyAlignment="1">
      <alignment horizontal="center" vertical="center" wrapText="1"/>
    </xf>
    <xf numFmtId="0" fontId="8" fillId="0" borderId="0" xfId="0" applyFont="1" applyAlignment="1">
      <alignment horizontal="center"/>
    </xf>
    <xf numFmtId="0" fontId="12" fillId="5" borderId="7" xfId="0" applyFont="1" applyFill="1" applyBorder="1" applyAlignment="1">
      <alignment horizontal="center" vertical="center" wrapText="1"/>
    </xf>
    <xf numFmtId="3" fontId="12" fillId="5" borderId="7" xfId="0" applyNumberFormat="1" applyFont="1" applyFill="1" applyBorder="1" applyAlignment="1">
      <alignment horizontal="center" vertical="center" wrapText="1"/>
    </xf>
    <xf numFmtId="0" fontId="0" fillId="0" borderId="7" xfId="0" applyBorder="1" applyAlignment="1">
      <alignment horizontal="center" vertical="center"/>
    </xf>
    <xf numFmtId="3" fontId="0" fillId="0" borderId="7" xfId="0" applyNumberFormat="1" applyBorder="1" applyAlignment="1">
      <alignment horizontal="center" vertical="center"/>
    </xf>
    <xf numFmtId="3" fontId="15" fillId="2" borderId="7" xfId="0" applyNumberFormat="1" applyFont="1" applyFill="1" applyBorder="1" applyAlignment="1">
      <alignment horizontal="center" vertical="center"/>
    </xf>
    <xf numFmtId="3" fontId="15" fillId="0" borderId="7" xfId="0" applyNumberFormat="1" applyFont="1" applyFill="1" applyBorder="1" applyAlignment="1">
      <alignment horizontal="center" vertical="center"/>
    </xf>
    <xf numFmtId="0" fontId="12" fillId="6" borderId="7" xfId="0" applyFont="1" applyFill="1" applyBorder="1" applyAlignment="1">
      <alignment horizontal="center" vertical="center" wrapText="1"/>
    </xf>
    <xf numFmtId="3" fontId="12" fillId="6" borderId="7" xfId="0" applyNumberFormat="1" applyFont="1" applyFill="1" applyBorder="1" applyAlignment="1">
      <alignment horizontal="center" vertical="center" wrapText="1"/>
    </xf>
    <xf numFmtId="0" fontId="8" fillId="6" borderId="0" xfId="0" applyFont="1" applyFill="1"/>
    <xf numFmtId="164" fontId="0" fillId="0" borderId="7" xfId="0" applyNumberFormat="1" applyBorder="1" applyAlignment="1">
      <alignment horizontal="center" vertical="center"/>
    </xf>
    <xf numFmtId="0" fontId="0" fillId="2" borderId="7" xfId="0" applyFill="1" applyBorder="1" applyAlignment="1">
      <alignment horizontal="center" vertical="center"/>
    </xf>
    <xf numFmtId="0" fontId="12" fillId="4" borderId="7" xfId="0" applyFont="1" applyFill="1" applyBorder="1" applyAlignment="1">
      <alignment horizontal="center" vertical="center" wrapText="1"/>
    </xf>
    <xf numFmtId="0" fontId="8" fillId="2" borderId="0" xfId="0" applyFont="1" applyFill="1"/>
    <xf numFmtId="3" fontId="0" fillId="2" borderId="7" xfId="0" applyNumberFormat="1" applyFill="1" applyBorder="1" applyAlignment="1">
      <alignment horizontal="center" vertical="center"/>
    </xf>
    <xf numFmtId="164" fontId="0" fillId="2" borderId="7" xfId="0" applyNumberFormat="1" applyFill="1" applyBorder="1" applyAlignment="1">
      <alignment horizontal="center" vertical="center"/>
    </xf>
    <xf numFmtId="0" fontId="8" fillId="7" borderId="0" xfId="0" applyFont="1" applyFill="1"/>
    <xf numFmtId="3" fontId="0" fillId="4" borderId="7" xfId="0" applyNumberFormat="1" applyFill="1" applyBorder="1" applyAlignment="1">
      <alignment horizontal="center" vertical="center"/>
    </xf>
    <xf numFmtId="164" fontId="0" fillId="4" borderId="7" xfId="0" applyNumberFormat="1" applyFill="1" applyBorder="1" applyAlignment="1">
      <alignment horizontal="center" vertical="center"/>
    </xf>
    <xf numFmtId="3" fontId="17" fillId="4" borderId="7" xfId="0" applyNumberFormat="1" applyFont="1" applyFill="1" applyBorder="1" applyAlignment="1">
      <alignment horizontal="center" vertical="center"/>
    </xf>
    <xf numFmtId="0" fontId="12" fillId="2" borderId="7" xfId="0" applyFont="1" applyFill="1" applyBorder="1" applyAlignment="1">
      <alignment horizontal="center" vertical="center" wrapText="1"/>
    </xf>
    <xf numFmtId="0" fontId="18" fillId="2" borderId="7" xfId="0" applyFont="1" applyFill="1" applyBorder="1" applyAlignment="1">
      <alignment horizontal="center" vertical="center"/>
    </xf>
    <xf numFmtId="3" fontId="0" fillId="0" borderId="7" xfId="0" applyNumberFormat="1" applyFill="1" applyBorder="1" applyAlignment="1">
      <alignment horizontal="center" vertical="center"/>
    </xf>
    <xf numFmtId="3" fontId="12" fillId="4" borderId="7" xfId="0" applyNumberFormat="1" applyFont="1" applyFill="1" applyBorder="1" applyAlignment="1">
      <alignment horizontal="center" vertical="center" wrapText="1"/>
    </xf>
    <xf numFmtId="3" fontId="19" fillId="2" borderId="7" xfId="0" applyNumberFormat="1" applyFont="1" applyFill="1" applyBorder="1" applyAlignment="1">
      <alignment horizontal="center" vertical="center" wrapText="1"/>
    </xf>
    <xf numFmtId="0" fontId="8" fillId="0" borderId="0" xfId="0" applyFont="1" applyFill="1"/>
    <xf numFmtId="3" fontId="15" fillId="0" borderId="7" xfId="0" applyNumberFormat="1" applyFont="1" applyBorder="1" applyAlignment="1">
      <alignment horizontal="center" vertical="center"/>
    </xf>
    <xf numFmtId="0" fontId="20" fillId="0" borderId="0" xfId="0" applyFont="1"/>
    <xf numFmtId="3" fontId="12" fillId="5" borderId="0" xfId="0" applyNumberFormat="1" applyFont="1" applyFill="1" applyBorder="1" applyAlignment="1">
      <alignment horizontal="center" vertical="center" wrapText="1"/>
    </xf>
    <xf numFmtId="0" fontId="21" fillId="4" borderId="7" xfId="0" applyFont="1" applyFill="1" applyBorder="1" applyAlignment="1">
      <alignment horizontal="center" vertical="center" wrapText="1"/>
    </xf>
    <xf numFmtId="0" fontId="0" fillId="0" borderId="7" xfId="0" applyFill="1" applyBorder="1" applyAlignment="1">
      <alignment horizontal="center" vertical="center"/>
    </xf>
    <xf numFmtId="3" fontId="22" fillId="4" borderId="7" xfId="0" applyNumberFormat="1" applyFont="1" applyFill="1" applyBorder="1" applyAlignment="1">
      <alignment horizontal="center" vertical="center"/>
    </xf>
    <xf numFmtId="164" fontId="22" fillId="4" borderId="7" xfId="0" applyNumberFormat="1" applyFont="1" applyFill="1" applyBorder="1" applyAlignment="1">
      <alignment horizontal="center" vertical="center"/>
    </xf>
    <xf numFmtId="0" fontId="1" fillId="0" borderId="0" xfId="0" applyFont="1" applyFill="1" applyAlignment="1">
      <alignment vertical="center" wrapText="1"/>
    </xf>
    <xf numFmtId="164" fontId="1" fillId="0" borderId="7" xfId="0" applyNumberFormat="1" applyFont="1" applyFill="1" applyBorder="1" applyAlignment="1">
      <alignment vertical="center" wrapText="1"/>
    </xf>
    <xf numFmtId="3" fontId="23" fillId="0" borderId="7" xfId="0" applyNumberFormat="1" applyFont="1" applyBorder="1" applyAlignment="1">
      <alignment horizontal="center" vertical="center" wrapText="1"/>
    </xf>
    <xf numFmtId="3" fontId="13" fillId="5" borderId="9" xfId="0" applyNumberFormat="1" applyFont="1" applyFill="1" applyBorder="1" applyAlignment="1">
      <alignment vertical="center" wrapText="1"/>
    </xf>
    <xf numFmtId="3" fontId="13" fillId="5" borderId="10" xfId="0" applyNumberFormat="1" applyFont="1" applyFill="1" applyBorder="1" applyAlignment="1">
      <alignment vertical="center" wrapText="1"/>
    </xf>
    <xf numFmtId="3" fontId="8" fillId="0" borderId="0" xfId="0" applyNumberFormat="1" applyFont="1" applyAlignment="1">
      <alignment horizontal="center"/>
    </xf>
    <xf numFmtId="3" fontId="24" fillId="3" borderId="0" xfId="0" applyNumberFormat="1" applyFont="1" applyFill="1" applyAlignment="1">
      <alignment vertical="center"/>
    </xf>
    <xf numFmtId="3" fontId="24" fillId="3" borderId="0" xfId="0" applyNumberFormat="1" applyFont="1" applyFill="1"/>
    <xf numFmtId="0" fontId="26" fillId="2" borderId="0" xfId="1" applyFont="1" applyFill="1" applyBorder="1" applyAlignment="1">
      <alignment horizontal="center" vertical="center"/>
    </xf>
    <xf numFmtId="0" fontId="26" fillId="0" borderId="0" xfId="1" applyFont="1" applyBorder="1" applyAlignment="1">
      <alignment horizontal="center" vertical="center"/>
    </xf>
    <xf numFmtId="4" fontId="27" fillId="8" borderId="11" xfId="1" applyNumberFormat="1" applyFont="1" applyFill="1" applyBorder="1" applyAlignment="1">
      <alignment horizontal="center" vertical="center" wrapText="1"/>
    </xf>
    <xf numFmtId="0" fontId="26" fillId="0" borderId="0" xfId="1" applyFont="1" applyBorder="1" applyAlignment="1">
      <alignment horizontal="center" vertical="center" wrapText="1"/>
    </xf>
    <xf numFmtId="49" fontId="28" fillId="9" borderId="11" xfId="1" applyNumberFormat="1" applyFont="1" applyFill="1" applyBorder="1" applyAlignment="1">
      <alignment horizontal="center" vertical="center" wrapText="1"/>
    </xf>
    <xf numFmtId="0" fontId="12" fillId="9" borderId="11" xfId="1" applyFont="1" applyFill="1" applyBorder="1" applyAlignment="1">
      <alignment horizontal="left" vertical="center" wrapText="1"/>
    </xf>
    <xf numFmtId="4" fontId="27" fillId="9" borderId="11" xfId="1" applyNumberFormat="1" applyFont="1" applyFill="1" applyBorder="1" applyAlignment="1">
      <alignment horizontal="center" vertical="center" wrapText="1"/>
    </xf>
    <xf numFmtId="4" fontId="29" fillId="10" borderId="11" xfId="1" applyNumberFormat="1" applyFont="1" applyFill="1" applyBorder="1" applyAlignment="1">
      <alignment horizontal="center" vertical="center" wrapText="1"/>
    </xf>
    <xf numFmtId="0" fontId="30" fillId="0" borderId="0" xfId="1" applyFont="1" applyBorder="1" applyAlignment="1">
      <alignment horizontal="center" vertical="top" wrapText="1"/>
    </xf>
    <xf numFmtId="49" fontId="31" fillId="0" borderId="11" xfId="1" applyNumberFormat="1" applyFont="1" applyBorder="1" applyAlignment="1">
      <alignment horizontal="center" vertical="center" wrapText="1"/>
    </xf>
    <xf numFmtId="0" fontId="32" fillId="0" borderId="11" xfId="1" applyFont="1" applyBorder="1" applyAlignment="1">
      <alignment horizontal="left" vertical="center" wrapText="1"/>
    </xf>
    <xf numFmtId="4" fontId="33" fillId="0" borderId="11" xfId="1" applyNumberFormat="1" applyFont="1" applyBorder="1" applyAlignment="1">
      <alignment horizontal="center" vertical="center" wrapText="1"/>
    </xf>
    <xf numFmtId="4" fontId="33" fillId="8" borderId="11" xfId="1" applyNumberFormat="1" applyFont="1" applyFill="1" applyBorder="1" applyAlignment="1">
      <alignment horizontal="center" vertical="center" wrapText="1"/>
    </xf>
    <xf numFmtId="0" fontId="34" fillId="0" borderId="0" xfId="1" applyFont="1" applyBorder="1" applyAlignment="1">
      <alignment horizontal="center" vertical="center" wrapText="1"/>
    </xf>
    <xf numFmtId="49" fontId="35" fillId="11" borderId="11" xfId="1" applyNumberFormat="1" applyFont="1" applyFill="1" applyBorder="1" applyAlignment="1">
      <alignment horizontal="left" vertical="center" wrapText="1" indent="1"/>
    </xf>
    <xf numFmtId="0" fontId="36" fillId="11" borderId="11" xfId="1" applyFont="1" applyFill="1" applyBorder="1" applyAlignment="1">
      <alignment horizontal="left" vertical="center" wrapText="1" indent="1"/>
    </xf>
    <xf numFmtId="4" fontId="37" fillId="11" borderId="11" xfId="1" applyNumberFormat="1" applyFont="1" applyFill="1" applyBorder="1" applyAlignment="1">
      <alignment horizontal="center" vertical="center" wrapText="1"/>
    </xf>
    <xf numFmtId="4" fontId="37" fillId="8" borderId="11" xfId="1" applyNumberFormat="1" applyFont="1" applyFill="1" applyBorder="1" applyAlignment="1">
      <alignment horizontal="center" vertical="center" wrapText="1"/>
    </xf>
    <xf numFmtId="49" fontId="38" fillId="12" borderId="11" xfId="1" applyNumberFormat="1" applyFont="1" applyFill="1" applyBorder="1" applyAlignment="1">
      <alignment horizontal="left" vertical="center" wrapText="1" indent="2"/>
    </xf>
    <xf numFmtId="0" fontId="39" fillId="12" borderId="11" xfId="1" applyFont="1" applyFill="1" applyBorder="1" applyAlignment="1">
      <alignment horizontal="left" vertical="center" wrapText="1" indent="2"/>
    </xf>
    <xf numFmtId="4" fontId="40" fillId="12" borderId="11" xfId="1" applyNumberFormat="1" applyFont="1" applyFill="1" applyBorder="1" applyAlignment="1">
      <alignment horizontal="center" vertical="center" wrapText="1"/>
    </xf>
    <xf numFmtId="4" fontId="40" fillId="8" borderId="11" xfId="1" applyNumberFormat="1" applyFont="1" applyFill="1" applyBorder="1" applyAlignment="1">
      <alignment horizontal="center" vertical="center" wrapText="1"/>
    </xf>
    <xf numFmtId="49" fontId="41" fillId="13" borderId="11" xfId="1" applyNumberFormat="1" applyFont="1" applyFill="1" applyBorder="1" applyAlignment="1">
      <alignment horizontal="left" vertical="center" wrapText="1" indent="3"/>
    </xf>
    <xf numFmtId="0" fontId="42" fillId="13" borderId="11" xfId="1" applyFont="1" applyFill="1" applyBorder="1" applyAlignment="1">
      <alignment horizontal="left" vertical="center" wrapText="1" indent="3"/>
    </xf>
    <xf numFmtId="4" fontId="43" fillId="13" borderId="11" xfId="1" applyNumberFormat="1" applyFont="1" applyFill="1" applyBorder="1" applyAlignment="1">
      <alignment horizontal="center" vertical="center" wrapText="1"/>
    </xf>
    <xf numFmtId="4" fontId="43" fillId="8" borderId="11" xfId="1" applyNumberFormat="1" applyFont="1" applyFill="1" applyBorder="1" applyAlignment="1">
      <alignment horizontal="center" vertical="center" wrapText="1"/>
    </xf>
    <xf numFmtId="49" fontId="44" fillId="14" borderId="11" xfId="1" applyNumberFormat="1" applyFont="1" applyFill="1" applyBorder="1" applyAlignment="1">
      <alignment horizontal="left" vertical="center" wrapText="1" indent="4"/>
    </xf>
    <xf numFmtId="0" fontId="45" fillId="14" borderId="11" xfId="1" applyFont="1" applyFill="1" applyBorder="1" applyAlignment="1">
      <alignment horizontal="left" vertical="center" wrapText="1" indent="4"/>
    </xf>
    <xf numFmtId="4" fontId="46" fillId="14" borderId="11" xfId="1" applyNumberFormat="1" applyFont="1" applyFill="1" applyBorder="1" applyAlignment="1">
      <alignment horizontal="center" vertical="center" wrapText="1"/>
    </xf>
    <xf numFmtId="4" fontId="46" fillId="8" borderId="11" xfId="1" applyNumberFormat="1" applyFont="1" applyFill="1" applyBorder="1" applyAlignment="1">
      <alignment horizontal="center" vertical="center" wrapText="1"/>
    </xf>
    <xf numFmtId="49" fontId="47" fillId="15" borderId="11" xfId="1" applyNumberFormat="1" applyFont="1" applyFill="1" applyBorder="1" applyAlignment="1">
      <alignment horizontal="left" vertical="center" wrapText="1" indent="5"/>
    </xf>
    <xf numFmtId="0" fontId="48" fillId="15" borderId="11" xfId="1" applyFont="1" applyFill="1" applyBorder="1" applyAlignment="1">
      <alignment horizontal="left" vertical="center" wrapText="1" indent="5"/>
    </xf>
    <xf numFmtId="4" fontId="49" fillId="15" borderId="11" xfId="1" applyNumberFormat="1" applyFont="1" applyFill="1" applyBorder="1" applyAlignment="1">
      <alignment horizontal="center" vertical="center" wrapText="1"/>
    </xf>
    <xf numFmtId="4" fontId="49" fillId="8" borderId="11" xfId="1" applyNumberFormat="1" applyFont="1" applyFill="1" applyBorder="1" applyAlignment="1">
      <alignment horizontal="center" vertical="center" wrapText="1"/>
    </xf>
    <xf numFmtId="49" fontId="39" fillId="12" borderId="11" xfId="1" applyNumberFormat="1" applyFont="1" applyFill="1" applyBorder="1" applyAlignment="1">
      <alignment horizontal="left" vertical="center" wrapText="1" indent="2"/>
    </xf>
    <xf numFmtId="49" fontId="42" fillId="13" borderId="11" xfId="1" applyNumberFormat="1" applyFont="1" applyFill="1" applyBorder="1" applyAlignment="1">
      <alignment horizontal="left" vertical="center" wrapText="1" indent="3"/>
    </xf>
    <xf numFmtId="49" fontId="45" fillId="14" borderId="11" xfId="1" applyNumberFormat="1" applyFont="1" applyFill="1" applyBorder="1" applyAlignment="1">
      <alignment horizontal="left" vertical="center" wrapText="1" indent="4"/>
    </xf>
    <xf numFmtId="4" fontId="50" fillId="8" borderId="11" xfId="1" applyNumberFormat="1" applyFont="1" applyFill="1" applyBorder="1" applyAlignment="1">
      <alignment horizontal="center" vertical="center" wrapText="1"/>
    </xf>
    <xf numFmtId="49" fontId="48" fillId="15" borderId="11" xfId="1" applyNumberFormat="1" applyFont="1" applyFill="1" applyBorder="1" applyAlignment="1">
      <alignment horizontal="left" vertical="center" wrapText="1" indent="5"/>
    </xf>
    <xf numFmtId="0" fontId="14" fillId="0" borderId="0" xfId="1" applyFont="1" applyBorder="1" applyAlignment="1">
      <alignment horizontal="center" vertical="top" wrapText="1"/>
    </xf>
    <xf numFmtId="4" fontId="51" fillId="12" borderId="11" xfId="1" applyNumberFormat="1" applyFont="1" applyFill="1" applyBorder="1" applyAlignment="1">
      <alignment horizontal="center" vertical="center" wrapText="1"/>
    </xf>
    <xf numFmtId="4" fontId="51" fillId="8" borderId="11" xfId="1" applyNumberFormat="1" applyFont="1" applyFill="1" applyBorder="1" applyAlignment="1">
      <alignment horizontal="center" vertical="center" wrapText="1"/>
    </xf>
    <xf numFmtId="49" fontId="48" fillId="5" borderId="11" xfId="1" applyNumberFormat="1" applyFont="1" applyFill="1" applyBorder="1" applyAlignment="1">
      <alignment horizontal="left" vertical="center" wrapText="1" indent="5"/>
    </xf>
    <xf numFmtId="0" fontId="48" fillId="5" borderId="11" xfId="1" applyFont="1" applyFill="1" applyBorder="1" applyAlignment="1">
      <alignment horizontal="left" vertical="center" wrapText="1" indent="5"/>
    </xf>
    <xf numFmtId="4" fontId="49" fillId="5" borderId="11" xfId="1" applyNumberFormat="1" applyFont="1" applyFill="1" applyBorder="1" applyAlignment="1">
      <alignment horizontal="center" vertical="center" wrapText="1"/>
    </xf>
    <xf numFmtId="49" fontId="52" fillId="11" borderId="11" xfId="1" applyNumberFormat="1" applyFont="1" applyFill="1" applyBorder="1" applyAlignment="1">
      <alignment horizontal="left" vertical="center" wrapText="1" indent="6"/>
    </xf>
    <xf numFmtId="0" fontId="52" fillId="11" borderId="11" xfId="1" applyFont="1" applyFill="1" applyBorder="1" applyAlignment="1">
      <alignment horizontal="left" vertical="center" wrapText="1" indent="6"/>
    </xf>
    <xf numFmtId="4" fontId="53" fillId="11" borderId="11" xfId="1" applyNumberFormat="1" applyFont="1" applyFill="1" applyBorder="1" applyAlignment="1">
      <alignment horizontal="center" vertical="center" wrapText="1"/>
    </xf>
    <xf numFmtId="4" fontId="53" fillId="8" borderId="11" xfId="1" applyNumberFormat="1" applyFont="1" applyFill="1" applyBorder="1" applyAlignment="1">
      <alignment horizontal="center" vertical="center" wrapText="1"/>
    </xf>
    <xf numFmtId="49" fontId="48" fillId="15" borderId="11" xfId="1" applyNumberFormat="1" applyFont="1" applyFill="1" applyBorder="1" applyAlignment="1">
      <alignment horizontal="left" vertical="center" wrapText="1" indent="7"/>
    </xf>
    <xf numFmtId="0" fontId="48" fillId="15" borderId="11" xfId="1" applyFont="1" applyFill="1" applyBorder="1" applyAlignment="1">
      <alignment horizontal="left" vertical="center" wrapText="1" indent="7"/>
    </xf>
    <xf numFmtId="4" fontId="53" fillId="15" borderId="11" xfId="1" applyNumberFormat="1" applyFont="1" applyFill="1" applyBorder="1" applyAlignment="1">
      <alignment horizontal="center" vertical="center" wrapText="1"/>
    </xf>
    <xf numFmtId="49" fontId="36" fillId="11" borderId="11" xfId="1" applyNumberFormat="1" applyFont="1" applyFill="1" applyBorder="1" applyAlignment="1">
      <alignment horizontal="left" vertical="center" wrapText="1" indent="1"/>
    </xf>
    <xf numFmtId="0" fontId="39" fillId="12" borderId="0" xfId="1" applyFont="1" applyFill="1" applyBorder="1" applyAlignment="1">
      <alignment horizontal="left" vertical="center" wrapText="1" indent="3"/>
    </xf>
    <xf numFmtId="0" fontId="0" fillId="0" borderId="0" xfId="0" applyFill="1"/>
    <xf numFmtId="4" fontId="7" fillId="0" borderId="0" xfId="0" applyNumberFormat="1" applyFont="1" applyFill="1" applyAlignment="1">
      <alignment vertical="center"/>
    </xf>
    <xf numFmtId="0" fontId="0" fillId="16" borderId="0" xfId="0" applyFill="1"/>
    <xf numFmtId="0" fontId="15" fillId="0" borderId="0" xfId="2" applyFont="1" applyAlignment="1">
      <alignment horizontal="center" vertical="center" wrapText="1"/>
    </xf>
    <xf numFmtId="4" fontId="27" fillId="0" borderId="11" xfId="1" applyNumberFormat="1" applyFont="1" applyFill="1" applyBorder="1" applyAlignment="1">
      <alignment horizontal="center" vertical="center" wrapText="1"/>
    </xf>
    <xf numFmtId="0" fontId="4" fillId="0" borderId="1" xfId="0" applyFont="1" applyFill="1" applyBorder="1" applyAlignment="1" applyProtection="1">
      <alignment horizontal="center" vertical="center" textRotation="180" wrapText="1" readingOrder="1"/>
      <protection locked="0"/>
    </xf>
    <xf numFmtId="0" fontId="5" fillId="0" borderId="2" xfId="0" applyFont="1" applyFill="1" applyBorder="1" applyAlignment="1" applyProtection="1">
      <alignment horizontal="center" vertical="center" wrapText="1" readingOrder="1"/>
      <protection locked="0"/>
    </xf>
    <xf numFmtId="0" fontId="15" fillId="0" borderId="0" xfId="3"/>
    <xf numFmtId="0" fontId="15" fillId="0" borderId="0" xfId="3" applyAlignment="1">
      <alignment horizontal="center" vertical="center" wrapText="1"/>
    </xf>
    <xf numFmtId="0" fontId="16" fillId="0" borderId="0" xfId="3" applyFont="1"/>
    <xf numFmtId="49" fontId="15" fillId="0" borderId="0" xfId="3" applyNumberFormat="1"/>
    <xf numFmtId="0" fontId="15" fillId="0" borderId="0" xfId="3" applyFont="1" applyAlignment="1">
      <alignment horizontal="center" vertical="center" wrapText="1"/>
    </xf>
    <xf numFmtId="0" fontId="54" fillId="0" borderId="0" xfId="0" applyFont="1" applyFill="1"/>
    <xf numFmtId="164" fontId="3" fillId="0" borderId="7" xfId="0" applyNumberFormat="1" applyFont="1" applyFill="1" applyBorder="1" applyAlignment="1">
      <alignment vertical="center" wrapText="1"/>
    </xf>
    <xf numFmtId="0" fontId="3" fillId="0" borderId="7" xfId="0" applyFont="1" applyFill="1" applyBorder="1" applyAlignment="1">
      <alignment vertical="center" wrapText="1"/>
    </xf>
    <xf numFmtId="0" fontId="7" fillId="0" borderId="7" xfId="0" applyNumberFormat="1" applyFont="1" applyFill="1" applyBorder="1" applyAlignment="1">
      <alignment horizontal="center" vertical="center" wrapText="1"/>
    </xf>
    <xf numFmtId="3" fontId="7" fillId="0" borderId="7" xfId="0" applyNumberFormat="1" applyFont="1" applyFill="1" applyBorder="1" applyAlignment="1">
      <alignment horizontal="center" vertical="center" wrapText="1"/>
    </xf>
    <xf numFmtId="3" fontId="23" fillId="0" borderId="9" xfId="0" applyNumberFormat="1" applyFont="1" applyBorder="1" applyAlignment="1">
      <alignment horizontal="center" vertical="center" wrapText="1"/>
    </xf>
    <xf numFmtId="0" fontId="9" fillId="16" borderId="7" xfId="0" applyFont="1" applyFill="1" applyBorder="1" applyAlignment="1">
      <alignment horizontal="center" vertical="center" wrapText="1"/>
    </xf>
    <xf numFmtId="3" fontId="10" fillId="16" borderId="7" xfId="0" applyNumberFormat="1" applyFont="1" applyFill="1" applyBorder="1" applyAlignment="1">
      <alignment horizontal="center" vertical="center" wrapText="1"/>
    </xf>
    <xf numFmtId="0" fontId="10" fillId="16" borderId="7" xfId="0" applyFont="1" applyFill="1" applyBorder="1" applyAlignment="1">
      <alignment horizontal="center" vertical="center" wrapText="1"/>
    </xf>
    <xf numFmtId="3" fontId="11" fillId="16" borderId="7" xfId="0" applyNumberFormat="1" applyFont="1" applyFill="1" applyBorder="1" applyAlignment="1">
      <alignment horizontal="center" vertical="center" wrapText="1"/>
    </xf>
    <xf numFmtId="0" fontId="1" fillId="0" borderId="0" xfId="0" applyNumberFormat="1" applyFont="1" applyFill="1" applyAlignment="1">
      <alignment vertical="center" wrapText="1"/>
    </xf>
    <xf numFmtId="0" fontId="4" fillId="0" borderId="1" xfId="0" applyNumberFormat="1" applyFont="1" applyFill="1" applyBorder="1" applyAlignment="1" applyProtection="1">
      <alignment horizontal="center" vertical="center" textRotation="180" wrapText="1" readingOrder="1"/>
      <protection locked="0"/>
    </xf>
    <xf numFmtId="0" fontId="1" fillId="0" borderId="7" xfId="0" applyNumberFormat="1" applyFont="1" applyFill="1" applyBorder="1" applyAlignment="1">
      <alignment horizontal="center" vertical="center" wrapText="1"/>
    </xf>
    <xf numFmtId="0" fontId="3" fillId="0" borderId="7" xfId="0" applyNumberFormat="1" applyFont="1" applyFill="1" applyBorder="1" applyAlignment="1">
      <alignment vertical="center" wrapText="1"/>
    </xf>
    <xf numFmtId="0" fontId="0" fillId="0" borderId="0" xfId="0" applyNumberFormat="1" applyFill="1"/>
    <xf numFmtId="0" fontId="1" fillId="0" borderId="0" xfId="0" applyFont="1" applyFill="1" applyAlignment="1">
      <alignment horizontal="center" vertical="center" wrapText="1"/>
    </xf>
    <xf numFmtId="3" fontId="0" fillId="0" borderId="0" xfId="0" applyNumberFormat="1" applyFill="1" applyAlignment="1">
      <alignment horizontal="center" vertical="center"/>
    </xf>
    <xf numFmtId="0" fontId="0" fillId="0" borderId="0" xfId="0" applyFill="1" applyAlignment="1">
      <alignment horizontal="center" vertical="center"/>
    </xf>
    <xf numFmtId="3" fontId="55" fillId="0" borderId="0" xfId="0" applyNumberFormat="1" applyFont="1" applyAlignment="1">
      <alignment horizontal="center" vertical="center"/>
    </xf>
    <xf numFmtId="0" fontId="26" fillId="2" borderId="0" xfId="1" applyFont="1" applyFill="1" applyBorder="1" applyAlignment="1">
      <alignment horizontal="center" vertical="center" wrapText="1"/>
    </xf>
    <xf numFmtId="0" fontId="15" fillId="2" borderId="0" xfId="3" applyFill="1" applyAlignment="1">
      <alignment horizontal="center" vertical="center" wrapText="1"/>
    </xf>
    <xf numFmtId="0" fontId="15" fillId="2" borderId="0" xfId="3" applyFill="1"/>
    <xf numFmtId="3" fontId="56" fillId="0" borderId="0" xfId="0" applyNumberFormat="1" applyFont="1" applyAlignment="1">
      <alignment horizontal="center" vertical="center"/>
    </xf>
    <xf numFmtId="3" fontId="8" fillId="0" borderId="0" xfId="0" applyNumberFormat="1" applyFont="1"/>
    <xf numFmtId="164" fontId="0" fillId="0" borderId="0" xfId="0" applyNumberFormat="1" applyFill="1"/>
    <xf numFmtId="0" fontId="15" fillId="0" borderId="0" xfId="3" applyAlignment="1">
      <alignment wrapText="1"/>
    </xf>
    <xf numFmtId="0" fontId="14" fillId="0" borderId="7" xfId="0" applyFont="1" applyBorder="1" applyAlignment="1">
      <alignment horizontal="center" vertical="center" wrapText="1"/>
    </xf>
    <xf numFmtId="0" fontId="14" fillId="0" borderId="7"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8" fillId="0" borderId="0" xfId="0" applyFont="1" applyAlignment="1">
      <alignment horizontal="center" vertical="center"/>
    </xf>
    <xf numFmtId="3" fontId="57" fillId="0" borderId="0" xfId="0" applyNumberFormat="1" applyFont="1" applyAlignment="1">
      <alignment horizontal="center"/>
    </xf>
    <xf numFmtId="4" fontId="15" fillId="0" borderId="0" xfId="3" applyNumberFormat="1"/>
    <xf numFmtId="0" fontId="3" fillId="3" borderId="7" xfId="0" applyFont="1" applyFill="1" applyBorder="1" applyAlignment="1">
      <alignment horizontal="center" vertical="center" wrapText="1"/>
    </xf>
    <xf numFmtId="3" fontId="3" fillId="3" borderId="7" xfId="0" applyNumberFormat="1" applyFont="1" applyFill="1" applyBorder="1" applyAlignment="1">
      <alignment horizontal="center" vertical="center" wrapText="1"/>
    </xf>
    <xf numFmtId="3" fontId="8" fillId="2" borderId="0" xfId="0" applyNumberFormat="1" applyFont="1" applyFill="1"/>
    <xf numFmtId="164" fontId="58" fillId="0" borderId="7" xfId="0" applyNumberFormat="1" applyFont="1" applyFill="1" applyBorder="1" applyAlignment="1">
      <alignment vertical="center" wrapText="1"/>
    </xf>
    <xf numFmtId="3" fontId="59" fillId="4" borderId="7" xfId="0" applyNumberFormat="1" applyFont="1" applyFill="1" applyBorder="1" applyAlignment="1">
      <alignment horizontal="center" vertical="center"/>
    </xf>
    <xf numFmtId="0" fontId="14" fillId="17" borderId="7" xfId="0" applyFont="1" applyFill="1" applyBorder="1" applyAlignment="1">
      <alignment horizontal="center" vertical="center" wrapText="1"/>
    </xf>
    <xf numFmtId="3" fontId="0" fillId="17" borderId="7" xfId="0" applyNumberFormat="1" applyFill="1" applyBorder="1" applyAlignment="1">
      <alignment horizontal="center" vertical="center"/>
    </xf>
    <xf numFmtId="164" fontId="0" fillId="17" borderId="7" xfId="0" applyNumberFormat="1" applyFill="1" applyBorder="1" applyAlignment="1">
      <alignment horizontal="center" vertical="center"/>
    </xf>
    <xf numFmtId="164" fontId="16" fillId="17" borderId="7" xfId="0" applyNumberFormat="1" applyFont="1" applyFill="1" applyBorder="1" applyAlignment="1">
      <alignment horizontal="center" vertical="center"/>
    </xf>
    <xf numFmtId="3" fontId="15" fillId="17" borderId="7" xfId="0" applyNumberFormat="1" applyFont="1" applyFill="1" applyBorder="1" applyAlignment="1">
      <alignment horizontal="center" vertical="center"/>
    </xf>
    <xf numFmtId="0" fontId="9" fillId="18" borderId="7" xfId="0" applyFont="1" applyFill="1" applyBorder="1" applyAlignment="1">
      <alignment horizontal="center" vertical="center" wrapText="1"/>
    </xf>
    <xf numFmtId="3" fontId="10" fillId="18" borderId="7" xfId="0" applyNumberFormat="1" applyFont="1" applyFill="1" applyBorder="1" applyAlignment="1">
      <alignment horizontal="center" vertical="center" wrapText="1"/>
    </xf>
    <xf numFmtId="0" fontId="10" fillId="18" borderId="7" xfId="0" applyFont="1" applyFill="1" applyBorder="1" applyAlignment="1">
      <alignment horizontal="center" vertical="center" wrapText="1"/>
    </xf>
    <xf numFmtId="3" fontId="11" fillId="18" borderId="7" xfId="0" applyNumberFormat="1" applyFont="1" applyFill="1" applyBorder="1" applyAlignment="1">
      <alignment horizontal="center" vertical="center" wrapText="1"/>
    </xf>
    <xf numFmtId="0" fontId="12" fillId="19" borderId="7" xfId="0" applyFont="1" applyFill="1" applyBorder="1" applyAlignment="1">
      <alignment horizontal="center" vertical="center" wrapText="1"/>
    </xf>
    <xf numFmtId="3" fontId="22" fillId="19" borderId="7" xfId="0" applyNumberFormat="1" applyFont="1" applyFill="1" applyBorder="1" applyAlignment="1">
      <alignment horizontal="center" vertical="center"/>
    </xf>
    <xf numFmtId="164" fontId="0" fillId="19" borderId="7" xfId="0" applyNumberFormat="1" applyFill="1" applyBorder="1" applyAlignment="1">
      <alignment horizontal="center" vertical="center"/>
    </xf>
    <xf numFmtId="3" fontId="0" fillId="19" borderId="7" xfId="0" applyNumberFormat="1" applyFill="1" applyBorder="1" applyAlignment="1">
      <alignment horizontal="center" vertical="center"/>
    </xf>
    <xf numFmtId="0" fontId="12" fillId="20" borderId="7" xfId="0" applyFont="1" applyFill="1" applyBorder="1" applyAlignment="1">
      <alignment horizontal="center" vertical="center" wrapText="1"/>
    </xf>
    <xf numFmtId="3" fontId="12" fillId="20" borderId="7" xfId="0" applyNumberFormat="1" applyFont="1" applyFill="1" applyBorder="1" applyAlignment="1">
      <alignment horizontal="center" vertical="center" wrapText="1"/>
    </xf>
    <xf numFmtId="0" fontId="9" fillId="0" borderId="8" xfId="0" applyFont="1" applyBorder="1" applyAlignment="1">
      <alignment horizontal="center" vertical="center" wrapText="1"/>
    </xf>
    <xf numFmtId="0" fontId="10" fillId="0" borderId="8" xfId="0" applyFont="1" applyBorder="1" applyAlignment="1">
      <alignment horizontal="center" vertical="center" wrapText="1"/>
    </xf>
    <xf numFmtId="0" fontId="6"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2" xfId="0" applyFont="1" applyFill="1" applyBorder="1" applyAlignment="1" applyProtection="1">
      <alignment horizontal="center" vertical="center" textRotation="180" wrapText="1"/>
      <protection locked="0"/>
    </xf>
    <xf numFmtId="0" fontId="4" fillId="0" borderId="1" xfId="0" applyFont="1" applyFill="1" applyBorder="1" applyAlignment="1" applyProtection="1">
      <alignment horizontal="center" vertical="center" textRotation="180" wrapText="1"/>
      <protection locked="0"/>
    </xf>
    <xf numFmtId="0" fontId="5" fillId="0" borderId="4" xfId="0" applyFont="1" applyFill="1" applyBorder="1" applyAlignment="1" applyProtection="1">
      <alignment horizontal="center" vertical="center" wrapText="1" readingOrder="1"/>
      <protection locked="0"/>
    </xf>
    <xf numFmtId="0" fontId="5" fillId="0" borderId="5" xfId="0" applyFont="1" applyFill="1" applyBorder="1" applyAlignment="1" applyProtection="1">
      <alignment horizontal="center" vertical="center" wrapText="1" readingOrder="1"/>
      <protection locked="0"/>
    </xf>
    <xf numFmtId="0" fontId="5" fillId="0" borderId="6" xfId="0" applyFont="1" applyFill="1" applyBorder="1" applyAlignment="1" applyProtection="1">
      <alignment horizontal="center" vertical="center" wrapText="1" readingOrder="1"/>
      <protection locked="0"/>
    </xf>
    <xf numFmtId="0" fontId="5" fillId="0" borderId="2" xfId="0" applyFont="1" applyFill="1" applyBorder="1" applyAlignment="1" applyProtection="1">
      <alignment horizontal="center" vertical="center" wrapText="1" readingOrder="1"/>
      <protection locked="0"/>
    </xf>
    <xf numFmtId="0" fontId="1" fillId="0" borderId="2" xfId="0" applyFont="1" applyFill="1" applyBorder="1" applyAlignment="1" applyProtection="1">
      <alignment vertical="top" wrapText="1"/>
      <protection locked="0"/>
    </xf>
    <xf numFmtId="49" fontId="12" fillId="0" borderId="11" xfId="1" applyNumberFormat="1" applyFont="1" applyFill="1" applyBorder="1" applyAlignment="1">
      <alignment horizontal="center" vertical="center" wrapText="1"/>
    </xf>
    <xf numFmtId="2" fontId="12" fillId="0" borderId="11" xfId="1" applyNumberFormat="1" applyFont="1" applyFill="1" applyBorder="1" applyAlignment="1">
      <alignment horizontal="center" vertical="center"/>
    </xf>
    <xf numFmtId="4" fontId="27" fillId="0" borderId="11" xfId="1" applyNumberFormat="1" applyFont="1" applyFill="1" applyBorder="1" applyAlignment="1">
      <alignment horizontal="center" vertical="center" wrapText="1"/>
    </xf>
  </cellXfs>
  <cellStyles count="4">
    <cellStyle name="Normal" xfId="0" builtinId="0"/>
    <cellStyle name="Normal 2" xfId="1"/>
    <cellStyle name="Normal 3" xfId="2"/>
    <cellStyle name="Normal 3 2" xfId="3"/>
  </cellStyles>
  <dxfs count="0"/>
  <tableStyles count="0" defaultTableStyle="TableStyleMedium2" defaultPivotStyle="PivotStyleMedium9"/>
  <colors>
    <mruColors>
      <color rgb="FF1B69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iagrams/colors1.xml><?xml version="1.0" encoding="utf-8"?>
<dgm:colorsDef xmlns:dgm="http://schemas.openxmlformats.org/drawingml/2006/diagram" xmlns:a="http://schemas.openxmlformats.org/drawingml/2006/main" uniqueId="urn:microsoft.com/office/officeart/2005/8/colors/colorful4">
  <dgm:title val=""/>
  <dgm:desc val=""/>
  <dgm:catLst>
    <dgm:cat type="colorful" pri="10400"/>
  </dgm:catLst>
  <dgm:styleLbl name="node0">
    <dgm:fillClrLst meth="repeat">
      <a:schemeClr val="accent3"/>
    </dgm:fillClrLst>
    <dgm:linClrLst meth="repeat">
      <a:schemeClr val="lt1"/>
    </dgm:linClrLst>
    <dgm:effectClrLst/>
    <dgm:txLinClrLst/>
    <dgm:txFillClrLst/>
    <dgm:txEffectClrLst/>
  </dgm:styleLbl>
  <dgm:styleLbl name="node1">
    <dgm:fillClrLst>
      <a:schemeClr val="accent4"/>
      <a:schemeClr val="accent5"/>
    </dgm:fillClrLst>
    <dgm:linClrLst meth="repeat">
      <a:schemeClr val="lt1"/>
    </dgm:linClrLst>
    <dgm:effectClrLst/>
    <dgm:txLinClrLst/>
    <dgm:txFillClrLst/>
    <dgm:txEffectClrLst/>
  </dgm:styleLbl>
  <dgm:styleLbl name="alignNode1">
    <dgm:fillClrLst>
      <a:schemeClr val="accent4"/>
      <a:schemeClr val="accent5"/>
    </dgm:fillClrLst>
    <dgm:linClrLst>
      <a:schemeClr val="accent4"/>
      <a:schemeClr val="accent5"/>
    </dgm:linClrLst>
    <dgm:effectClrLst/>
    <dgm:txLinClrLst/>
    <dgm:txFillClrLst/>
    <dgm:txEffectClrLst/>
  </dgm:styleLbl>
  <dgm:styleLbl name="lnNode1">
    <dgm:fillClrLst>
      <a:schemeClr val="accent4"/>
      <a:schemeClr val="accent5"/>
    </dgm:fillClrLst>
    <dgm:linClrLst meth="repeat">
      <a:schemeClr val="lt1"/>
    </dgm:linClrLst>
    <dgm:effectClrLst/>
    <dgm:txLinClrLst/>
    <dgm:txFillClrLst/>
    <dgm:txEffectClrLst/>
  </dgm:styleLbl>
  <dgm:styleLbl name="vennNode1">
    <dgm:fillClrLst>
      <a:schemeClr val="accent4">
        <a:alpha val="50000"/>
      </a:schemeClr>
      <a:schemeClr val="accent5">
        <a:alpha val="50000"/>
      </a:schemeClr>
    </dgm:fillClrLst>
    <dgm:linClrLst meth="repeat">
      <a:schemeClr val="lt1"/>
    </dgm:linClrLst>
    <dgm:effectClrLst/>
    <dgm:txLinClrLst/>
    <dgm:txFillClrLst/>
    <dgm:txEffectClrLst/>
  </dgm:styleLbl>
  <dgm:styleLbl name="node2">
    <dgm:fillClrLst>
      <a:schemeClr val="accent5"/>
    </dgm:fillClrLst>
    <dgm:linClrLst meth="repeat">
      <a:schemeClr val="lt1"/>
    </dgm:linClrLst>
    <dgm:effectClrLst/>
    <dgm:txLinClrLst/>
    <dgm:txFillClrLst/>
    <dgm:txEffectClrLst/>
  </dgm:styleLbl>
  <dgm:styleLbl name="node3">
    <dgm:fillClrLst>
      <a:schemeClr val="accent6"/>
    </dgm:fillClrLst>
    <dgm:linClrLst meth="repeat">
      <a:schemeClr val="lt1"/>
    </dgm:linClrLst>
    <dgm:effectClrLst/>
    <dgm:txLinClrLst/>
    <dgm:txFillClrLst/>
    <dgm:txEffectClrLst/>
  </dgm:styleLbl>
  <dgm:styleLbl name="node4">
    <dgm:fillClrLst>
      <a:schemeClr val="accent1"/>
    </dgm:fillClrLst>
    <dgm:linClrLst meth="repeat">
      <a:schemeClr val="lt1"/>
    </dgm:linClrLst>
    <dgm:effectClrLst/>
    <dgm:txLinClrLst/>
    <dgm:txFillClrLst/>
    <dgm:txEffectClrLst/>
  </dgm:styleLbl>
  <dgm:styleLbl name="fgImgPlace1">
    <dgm:fillClrLst>
      <a:schemeClr val="accent4">
        <a:tint val="50000"/>
      </a:schemeClr>
      <a:schemeClr val="accent5">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4">
        <a:tint val="50000"/>
      </a:schemeClr>
      <a:schemeClr val="accent5">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4">
        <a:tint val="50000"/>
      </a:schemeClr>
      <a:schemeClr val="accent5">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4"/>
      <a:schemeClr val="accent5"/>
    </dgm:fillClrLst>
    <dgm:linClrLst meth="repeat">
      <a:schemeClr val="lt1"/>
    </dgm:linClrLst>
    <dgm:effectClrLst/>
    <dgm:txLinClrLst/>
    <dgm:txFillClrLst/>
    <dgm:txEffectClrLst/>
  </dgm:styleLbl>
  <dgm:styleLbl name="fgSibTrans2D1">
    <dgm:fillClrLst>
      <a:schemeClr val="accent4"/>
      <a:schemeClr val="accent5"/>
    </dgm:fillClrLst>
    <dgm:linClrLst meth="repeat">
      <a:schemeClr val="lt1"/>
    </dgm:linClrLst>
    <dgm:effectClrLst/>
    <dgm:txLinClrLst/>
    <dgm:txFillClrLst meth="repeat">
      <a:schemeClr val="lt1"/>
    </dgm:txFillClrLst>
    <dgm:txEffectClrLst/>
  </dgm:styleLbl>
  <dgm:styleLbl name="bgSibTrans2D1">
    <dgm:fillClrLst>
      <a:schemeClr val="accent4"/>
      <a:schemeClr val="accent5"/>
    </dgm:fillClrLst>
    <dgm:linClrLst meth="repeat">
      <a:schemeClr val="lt1"/>
    </dgm:linClrLst>
    <dgm:effectClrLst/>
    <dgm:txLinClrLst/>
    <dgm:txFillClrLst meth="repeat">
      <a:schemeClr val="lt1"/>
    </dgm:txFillClrLst>
    <dgm:txEffectClrLst/>
  </dgm:styleLbl>
  <dgm:styleLbl name="sibTrans1D1">
    <dgm:fillClrLst/>
    <dgm:linClrLst>
      <a:schemeClr val="accent4"/>
      <a:schemeClr val="accent5"/>
    </dgm:linClrLst>
    <dgm:effectClrLst/>
    <dgm:txLinClrLst/>
    <dgm:txFillClrLst meth="repeat">
      <a:schemeClr val="tx1"/>
    </dgm:txFillClrLst>
    <dgm:txEffectClrLst/>
  </dgm:styleLbl>
  <dgm:styleLbl name="callout">
    <dgm:fillClrLst meth="repeat">
      <a:schemeClr val="accent4"/>
    </dgm:fillClrLst>
    <dgm:linClrLst meth="repeat">
      <a:schemeClr val="accent4">
        <a:tint val="50000"/>
      </a:schemeClr>
    </dgm:linClrLst>
    <dgm:effectClrLst/>
    <dgm:txLinClrLst/>
    <dgm:txFillClrLst meth="repeat">
      <a:schemeClr val="tx1"/>
    </dgm:txFillClrLst>
    <dgm:txEffectClrLst/>
  </dgm:styleLbl>
  <dgm:styleLbl name="asst0">
    <dgm:fillClrLst meth="repeat">
      <a:schemeClr val="accent4"/>
    </dgm:fillClrLst>
    <dgm:linClrLst meth="repeat">
      <a:schemeClr val="lt1">
        <a:shade val="80000"/>
      </a:schemeClr>
    </dgm:linClrLst>
    <dgm:effectClrLst/>
    <dgm:txLinClrLst/>
    <dgm:txFillClrLst/>
    <dgm:txEffectClrLst/>
  </dgm:styleLbl>
  <dgm:styleLbl name="asst1">
    <dgm:fillClrLst meth="repeat">
      <a:schemeClr val="accent5"/>
    </dgm:fillClrLst>
    <dgm:linClrLst meth="repeat">
      <a:schemeClr val="lt1">
        <a:shade val="80000"/>
      </a:schemeClr>
    </dgm:linClrLst>
    <dgm:effectClrLst/>
    <dgm:txLinClrLst/>
    <dgm:txFillClrLst/>
    <dgm:txEffectClrLst/>
  </dgm:styleLbl>
  <dgm:styleLbl name="asst2">
    <dgm:fillClrLst>
      <a:schemeClr val="accent6"/>
    </dgm:fillClrLst>
    <dgm:linClrLst meth="repeat">
      <a:schemeClr val="lt1"/>
    </dgm:linClrLst>
    <dgm:effectClrLst/>
    <dgm:txLinClrLst/>
    <dgm:txFillClrLst/>
    <dgm:txEffectClrLst/>
  </dgm:styleLbl>
  <dgm:styleLbl name="asst3">
    <dgm:fillClrLst>
      <a:schemeClr val="accent1"/>
    </dgm:fillClrLst>
    <dgm:linClrLst meth="repeat">
      <a:schemeClr val="lt1"/>
    </dgm:linClrLst>
    <dgm:effectClrLst/>
    <dgm:txLinClrLst/>
    <dgm:txFillClrLst/>
    <dgm:txEffectClrLst/>
  </dgm:styleLbl>
  <dgm:styleLbl name="asst4">
    <dgm:fillClrLst>
      <a:schemeClr val="accent2"/>
    </dgm:fillClrLst>
    <dgm:linClrLst meth="repeat">
      <a:schemeClr val="lt1"/>
    </dgm:linClrLst>
    <dgm:effectClrLst/>
    <dgm:txLinClrLst/>
    <dgm:txFillClrLst/>
    <dgm:txEffectClrLst/>
  </dgm:styleLbl>
  <dgm:styleLbl name="parChTrans2D1">
    <dgm:fillClrLst meth="repeat">
      <a:schemeClr val="accent4"/>
    </dgm:fillClrLst>
    <dgm:linClrLst meth="repeat">
      <a:schemeClr val="lt1"/>
    </dgm:linClrLst>
    <dgm:effectClrLst/>
    <dgm:txLinClrLst/>
    <dgm:txFillClrLst meth="repeat">
      <a:schemeClr val="lt1"/>
    </dgm:txFillClrLst>
    <dgm:txEffectClrLst/>
  </dgm:styleLbl>
  <dgm:styleLbl name="parChTrans2D2">
    <dgm:fillClrLst meth="repeat">
      <a:schemeClr val="accent5"/>
    </dgm:fillClrLst>
    <dgm:linClrLst meth="repeat">
      <a:schemeClr val="lt1"/>
    </dgm:linClrLst>
    <dgm:effectClrLst/>
    <dgm:txLinClrLst/>
    <dgm:txFillClrLst/>
    <dgm:txEffectClrLst/>
  </dgm:styleLbl>
  <dgm:styleLbl name="parChTrans2D3">
    <dgm:fillClrLst meth="repeat">
      <a:schemeClr val="accent5"/>
    </dgm:fillClrLst>
    <dgm:linClrLst meth="repeat">
      <a:schemeClr val="lt1"/>
    </dgm:linClrLst>
    <dgm:effectClrLst/>
    <dgm:txLinClrLst/>
    <dgm:txFillClrLst/>
    <dgm:txEffectClrLst/>
  </dgm:styleLbl>
  <dgm:styleLbl name="parChTrans2D4">
    <dgm:fillClrLst meth="repeat">
      <a:schemeClr val="accent6"/>
    </dgm:fillClrLst>
    <dgm:linClrLst meth="repeat">
      <a:schemeClr val="lt1"/>
    </dgm:linClrLst>
    <dgm:effectClrLst/>
    <dgm:txLinClrLst/>
    <dgm:txFillClrLst meth="repeat">
      <a:schemeClr val="lt1"/>
    </dgm:txFillClrLst>
    <dgm:txEffectClrLst/>
  </dgm:styleLbl>
  <dgm:styleLbl name="parChTrans1D1">
    <dgm:fillClrLst meth="repeat">
      <a:schemeClr val="accent4"/>
    </dgm:fillClrLst>
    <dgm:linClrLst meth="repeat">
      <a:schemeClr val="accent4"/>
    </dgm:linClrLst>
    <dgm:effectClrLst/>
    <dgm:txLinClrLst/>
    <dgm:txFillClrLst meth="repeat">
      <a:schemeClr val="tx1"/>
    </dgm:txFillClrLst>
    <dgm:txEffectClrLst/>
  </dgm:styleLbl>
  <dgm:styleLbl name="parChTrans1D2">
    <dgm:fillClrLst meth="repeat">
      <a:schemeClr val="accent4">
        <a:tint val="90000"/>
      </a:schemeClr>
    </dgm:fillClrLst>
    <dgm:linClrLst meth="repeat">
      <a:schemeClr val="accent5"/>
    </dgm:linClrLst>
    <dgm:effectClrLst/>
    <dgm:txLinClrLst/>
    <dgm:txFillClrLst meth="repeat">
      <a:schemeClr val="tx1"/>
    </dgm:txFillClrLst>
    <dgm:txEffectClrLst/>
  </dgm:styleLbl>
  <dgm:styleLbl name="parChTrans1D3">
    <dgm:fillClrLst meth="repeat">
      <a:schemeClr val="accent4">
        <a:tint val="70000"/>
      </a:schemeClr>
    </dgm:fillClrLst>
    <dgm:linClrLst meth="repeat">
      <a:schemeClr val="accent6"/>
    </dgm:linClrLst>
    <dgm:effectClrLst/>
    <dgm:txLinClrLst/>
    <dgm:txFillClrLst meth="repeat">
      <a:schemeClr val="tx1"/>
    </dgm:txFillClrLst>
    <dgm:txEffectClrLst/>
  </dgm:styleLbl>
  <dgm:styleLbl name="parChTrans1D4">
    <dgm:fillClrLst meth="repeat">
      <a:schemeClr val="accent4">
        <a:tint val="50000"/>
      </a:schemeClr>
    </dgm:fillClrLst>
    <dgm:linClrLst meth="repeat">
      <a:schemeClr val="accent1"/>
    </dgm:linClrLst>
    <dgm:effectClrLst/>
    <dgm:txLinClrLst/>
    <dgm:txFillClrLst meth="repeat">
      <a:schemeClr val="tx1"/>
    </dgm:txFillClrLst>
    <dgm:txEffectClrLst/>
  </dgm:styleLbl>
  <dgm:styleLbl name="fgAcc1">
    <dgm:fillClrLst meth="repeat">
      <a:schemeClr val="lt1">
        <a:alpha val="90000"/>
      </a:schemeClr>
    </dgm:fillClrLst>
    <dgm:linClrLst>
      <a:schemeClr val="accent4"/>
      <a:schemeClr val="accent5"/>
    </dgm:linClrLst>
    <dgm:effectClrLst/>
    <dgm:txLinClrLst/>
    <dgm:txFillClrLst meth="repeat">
      <a:schemeClr val="dk1"/>
    </dgm:txFillClrLst>
    <dgm:txEffectClrLst/>
  </dgm:styleLbl>
  <dgm:styleLbl name="conFgAcc1">
    <dgm:fillClrLst meth="repeat">
      <a:schemeClr val="lt1">
        <a:alpha val="90000"/>
      </a:schemeClr>
    </dgm:fillClrLst>
    <dgm:linClrLst>
      <a:schemeClr val="accent4"/>
      <a:schemeClr val="accent5"/>
    </dgm:linClrLst>
    <dgm:effectClrLst/>
    <dgm:txLinClrLst/>
    <dgm:txFillClrLst meth="repeat">
      <a:schemeClr val="dk1"/>
    </dgm:txFillClrLst>
    <dgm:txEffectClrLst/>
  </dgm:styleLbl>
  <dgm:styleLbl name="alignAcc1">
    <dgm:fillClrLst meth="repeat">
      <a:schemeClr val="lt1">
        <a:alpha val="90000"/>
      </a:schemeClr>
    </dgm:fillClrLst>
    <dgm:linClrLst>
      <a:schemeClr val="accent4"/>
      <a:schemeClr val="accent5"/>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4"/>
    </dgm:linClrLst>
    <dgm:effectClrLst/>
    <dgm:txLinClrLst/>
    <dgm:txFillClrLst meth="repeat">
      <a:schemeClr val="dk1"/>
    </dgm:txFillClrLst>
    <dgm:txEffectClrLst/>
  </dgm:styleLbl>
  <dgm:styleLbl name="bgAcc1">
    <dgm:fillClrLst meth="repeat">
      <a:schemeClr val="lt1">
        <a:alpha val="90000"/>
      </a:schemeClr>
    </dgm:fillClrLst>
    <dgm:linClrLst>
      <a:schemeClr val="accent4"/>
      <a:schemeClr val="accent5"/>
    </dgm:linClrLst>
    <dgm:effectClrLst/>
    <dgm:txLinClrLst/>
    <dgm:txFillClrLst meth="repeat">
      <a:schemeClr val="dk1"/>
    </dgm:txFillClrLst>
    <dgm:txEffectClrLst/>
  </dgm:styleLbl>
  <dgm:styleLbl name="solidFgAcc1">
    <dgm:fillClrLst meth="repeat">
      <a:schemeClr val="lt1"/>
    </dgm:fillClrLst>
    <dgm:linClrLst>
      <a:schemeClr val="accent4"/>
      <a:schemeClr val="accent5"/>
    </dgm:linClrLst>
    <dgm:effectClrLst/>
    <dgm:txLinClrLst/>
    <dgm:txFillClrLst meth="repeat">
      <a:schemeClr val="dk1"/>
    </dgm:txFillClrLst>
    <dgm:txEffectClrLst/>
  </dgm:styleLbl>
  <dgm:styleLbl name="solidAlignAcc1">
    <dgm:fillClrLst meth="repeat">
      <a:schemeClr val="lt1"/>
    </dgm:fillClrLst>
    <dgm:linClrLst>
      <a:schemeClr val="accent4"/>
      <a:schemeClr val="accent5"/>
    </dgm:linClrLst>
    <dgm:effectClrLst/>
    <dgm:txLinClrLst/>
    <dgm:txFillClrLst meth="repeat">
      <a:schemeClr val="dk1"/>
    </dgm:txFillClrLst>
    <dgm:txEffectClrLst/>
  </dgm:styleLbl>
  <dgm:styleLbl name="solidBgAcc1">
    <dgm:fillClrLst meth="repeat">
      <a:schemeClr val="lt1"/>
    </dgm:fillClrLst>
    <dgm:linClrLst>
      <a:schemeClr val="accent4"/>
      <a:schemeClr val="accent5"/>
    </dgm:linClrLst>
    <dgm:effectClrLst/>
    <dgm:txLinClrLst/>
    <dgm:txFillClrLst meth="repeat">
      <a:schemeClr val="dk1"/>
    </dgm:txFillClrLst>
    <dgm:txEffectClrLst/>
  </dgm:styleLbl>
  <dgm:styleLbl name="fgAccFollowNode1">
    <dgm:fillClrLst>
      <a:schemeClr val="accent4">
        <a:tint val="40000"/>
        <a:alpha val="90000"/>
      </a:schemeClr>
      <a:schemeClr val="accent5">
        <a:tint val="40000"/>
        <a:alpha val="90000"/>
      </a:schemeClr>
    </dgm:fillClrLst>
    <dgm:linClrLst>
      <a:schemeClr val="accent4">
        <a:tint val="40000"/>
        <a:alpha val="90000"/>
      </a:schemeClr>
      <a:schemeClr val="accent5">
        <a:tint val="40000"/>
        <a:alpha val="90000"/>
      </a:schemeClr>
    </dgm:linClrLst>
    <dgm:effectClrLst/>
    <dgm:txLinClrLst/>
    <dgm:txFillClrLst meth="repeat">
      <a:schemeClr val="dk1"/>
    </dgm:txFillClrLst>
    <dgm:txEffectClrLst/>
  </dgm:styleLbl>
  <dgm:styleLbl name="alignAccFollowNode1">
    <dgm:fillClrLst>
      <a:schemeClr val="accent4">
        <a:tint val="40000"/>
        <a:alpha val="90000"/>
      </a:schemeClr>
      <a:schemeClr val="accent5">
        <a:tint val="40000"/>
        <a:alpha val="90000"/>
      </a:schemeClr>
    </dgm:fillClrLst>
    <dgm:linClrLst>
      <a:schemeClr val="accent4">
        <a:tint val="40000"/>
        <a:alpha val="90000"/>
      </a:schemeClr>
      <a:schemeClr val="accent5">
        <a:tint val="40000"/>
        <a:alpha val="90000"/>
      </a:schemeClr>
    </dgm:linClrLst>
    <dgm:effectClrLst/>
    <dgm:txLinClrLst/>
    <dgm:txFillClrLst meth="repeat">
      <a:schemeClr val="dk1"/>
    </dgm:txFillClrLst>
    <dgm:txEffectClrLst/>
  </dgm:styleLbl>
  <dgm:styleLbl name="bgAccFollowNode1">
    <dgm:fillClrLst>
      <a:schemeClr val="accent4">
        <a:tint val="40000"/>
        <a:alpha val="90000"/>
      </a:schemeClr>
      <a:schemeClr val="accent5">
        <a:tint val="40000"/>
        <a:alpha val="90000"/>
      </a:schemeClr>
    </dgm:fillClrLst>
    <dgm:linClrLst>
      <a:schemeClr val="accent4">
        <a:tint val="40000"/>
        <a:alpha val="90000"/>
      </a:schemeClr>
      <a:schemeClr val="accent5">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3"/>
    </dgm:linClrLst>
    <dgm:effectClrLst/>
    <dgm:txLinClrLst/>
    <dgm:txFillClrLst meth="repeat">
      <a:schemeClr val="dk1"/>
    </dgm:txFillClrLst>
    <dgm:txEffectClrLst/>
  </dgm:styleLbl>
  <dgm:styleLbl name="fgAcc2">
    <dgm:fillClrLst meth="repeat">
      <a:schemeClr val="lt1">
        <a:alpha val="90000"/>
      </a:schemeClr>
    </dgm:fillClrLst>
    <dgm:linClrLst>
      <a:schemeClr val="accent5"/>
    </dgm:linClrLst>
    <dgm:effectClrLst/>
    <dgm:txLinClrLst/>
    <dgm:txFillClrLst meth="repeat">
      <a:schemeClr val="dk1"/>
    </dgm:txFillClrLst>
    <dgm:txEffectClrLst/>
  </dgm:styleLbl>
  <dgm:styleLbl name="fgAcc3">
    <dgm:fillClrLst meth="repeat">
      <a:schemeClr val="lt1">
        <a:alpha val="90000"/>
      </a:schemeClr>
    </dgm:fillClrLst>
    <dgm:linClrLst>
      <a:schemeClr val="accent6"/>
    </dgm:linClrLst>
    <dgm:effectClrLst/>
    <dgm:txLinClrLst/>
    <dgm:txFillClrLst meth="repeat">
      <a:schemeClr val="dk1"/>
    </dgm:txFillClrLst>
    <dgm:txEffectClrLst/>
  </dgm:styleLbl>
  <dgm:styleLbl name="fgAcc4">
    <dgm:fillClrLst meth="repeat">
      <a:schemeClr val="lt1">
        <a:alpha val="90000"/>
      </a:schemeClr>
    </dgm:fillClrLst>
    <dgm:linClrLst>
      <a:schemeClr val="accent1"/>
    </dgm:linClrLst>
    <dgm:effectClrLst/>
    <dgm:txLinClrLst/>
    <dgm:txFillClrLst meth="repeat">
      <a:schemeClr val="dk1"/>
    </dgm:txFillClrLst>
    <dgm:txEffectClrLst/>
  </dgm:styleLbl>
  <dgm:styleLbl name="bgShp">
    <dgm:fillClrLst meth="repeat">
      <a:schemeClr val="accent4">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4">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4">
        <a:tint val="50000"/>
        <a:alpha val="40000"/>
      </a:schemeClr>
    </dgm:fillClrLst>
    <dgm:linClrLst meth="repeat">
      <a:schemeClr val="accent4"/>
    </dgm:linClrLst>
    <dgm:effectClrLst/>
    <dgm:txLinClrLst/>
    <dgm:txFillClrLst meth="repeat">
      <a:schemeClr val="lt1"/>
    </dgm:txFillClrLst>
    <dgm:txEffectClrLst/>
  </dgm:styleLbl>
  <dgm:styleLbl name="fgShp">
    <dgm:fillClrLst meth="repeat">
      <a:schemeClr val="accent4">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F50B4241-9DE5-4E38-AFF3-7A460B888CC7}" type="doc">
      <dgm:prSet loTypeId="urn:microsoft.com/office/officeart/2005/8/layout/orgChart1" loCatId="hierarchy" qsTypeId="urn:microsoft.com/office/officeart/2005/8/quickstyle/simple4" qsCatId="simple" csTypeId="urn:microsoft.com/office/officeart/2005/8/colors/colorful4" csCatId="colorful" phldr="1"/>
      <dgm:spPr/>
      <dgm:t>
        <a:bodyPr/>
        <a:lstStyle/>
        <a:p>
          <a:endParaRPr lang="en-US"/>
        </a:p>
      </dgm:t>
    </dgm:pt>
    <dgm:pt modelId="{57C7DAAF-6496-4D59-9F75-D52BE35292CB}">
      <dgm:prSet phldrT="[Text]" custT="1"/>
      <dgm:spPr>
        <a:solidFill>
          <a:srgbClr val="002060"/>
        </a:solidFill>
      </dgm:spPr>
      <dgm:t>
        <a:bodyPr/>
        <a:lstStyle/>
        <a:p>
          <a:r>
            <a:rPr lang="ka-GE" sz="4000" b="1">
              <a:solidFill>
                <a:srgbClr val="FFC000"/>
              </a:solidFill>
            </a:rPr>
            <a:t>სსიპ  შრომის ინსპექციის სააგენტოს უფროსი</a:t>
          </a:r>
          <a:endParaRPr lang="en-US" sz="4000" b="1">
            <a:solidFill>
              <a:srgbClr val="FFC000"/>
            </a:solidFill>
          </a:endParaRPr>
        </a:p>
      </dgm:t>
    </dgm:pt>
    <dgm:pt modelId="{768C3C75-6609-4565-B827-3CB01A13D658}" type="parTrans" cxnId="{5D3F0646-CEF8-4166-AAA5-619BF1E92920}">
      <dgm:prSet/>
      <dgm:spPr/>
      <dgm:t>
        <a:bodyPr/>
        <a:lstStyle/>
        <a:p>
          <a:endParaRPr lang="en-US" sz="1100" b="0"/>
        </a:p>
      </dgm:t>
    </dgm:pt>
    <dgm:pt modelId="{F511FF76-4DA9-44AA-84EC-92481F71D214}" type="sibTrans" cxnId="{5D3F0646-CEF8-4166-AAA5-619BF1E92920}">
      <dgm:prSet/>
      <dgm:spPr/>
      <dgm:t>
        <a:bodyPr/>
        <a:lstStyle/>
        <a:p>
          <a:endParaRPr lang="en-US" sz="1100" b="0"/>
        </a:p>
      </dgm:t>
    </dgm:pt>
    <dgm:pt modelId="{8BC25F30-48E2-4B0E-900B-AA04E91413C6}" type="asst">
      <dgm:prSet phldrT="[Text]" custT="1"/>
      <dgm:spPr>
        <a:solidFill>
          <a:schemeClr val="accent2">
            <a:lumMod val="40000"/>
            <a:lumOff val="60000"/>
          </a:schemeClr>
        </a:solidFill>
      </dgm:spPr>
      <dgm:t>
        <a:bodyPr/>
        <a:lstStyle/>
        <a:p>
          <a:r>
            <a:rPr lang="ka-GE" sz="2000" b="0">
              <a:solidFill>
                <a:sysClr val="windowText" lastClr="000000"/>
              </a:solidFill>
            </a:rPr>
            <a:t>მრჩეველი</a:t>
          </a:r>
          <a:endParaRPr lang="en-US" sz="2000" b="0">
            <a:solidFill>
              <a:sysClr val="windowText" lastClr="000000"/>
            </a:solidFill>
          </a:endParaRPr>
        </a:p>
      </dgm:t>
    </dgm:pt>
    <dgm:pt modelId="{18BB245D-E658-465B-9800-923BB5465727}" type="parTrans" cxnId="{FD9E2F10-2173-477A-8027-331D8FC41C4F}">
      <dgm:prSet/>
      <dgm:spPr/>
      <dgm:t>
        <a:bodyPr/>
        <a:lstStyle/>
        <a:p>
          <a:endParaRPr lang="en-US" sz="2000" b="0">
            <a:solidFill>
              <a:sysClr val="windowText" lastClr="000000"/>
            </a:solidFill>
          </a:endParaRPr>
        </a:p>
      </dgm:t>
    </dgm:pt>
    <dgm:pt modelId="{3DB80633-DBF0-4414-95F9-5A4D5511BD2E}" type="sibTrans" cxnId="{FD9E2F10-2173-477A-8027-331D8FC41C4F}">
      <dgm:prSet/>
      <dgm:spPr/>
      <dgm:t>
        <a:bodyPr/>
        <a:lstStyle/>
        <a:p>
          <a:endParaRPr lang="en-US" sz="1100" b="0"/>
        </a:p>
      </dgm:t>
    </dgm:pt>
    <dgm:pt modelId="{620AFB18-E7D5-496B-A60A-7CAB8E0B3339}">
      <dgm:prSet custT="1"/>
      <dgm:spPr>
        <a:solidFill>
          <a:srgbClr val="FFC000"/>
        </a:solidFill>
      </dgm:spPr>
      <dgm:t>
        <a:bodyPr/>
        <a:lstStyle/>
        <a:p>
          <a:r>
            <a:rPr lang="ka-GE" sz="2000" b="1">
              <a:solidFill>
                <a:sysClr val="windowText" lastClr="000000"/>
              </a:solidFill>
            </a:rPr>
            <a:t>სამართლებრივი უზრუნველყოფის დეპარტამენტი</a:t>
          </a:r>
          <a:endParaRPr lang="en-US" sz="2000" b="1">
            <a:solidFill>
              <a:sysClr val="windowText" lastClr="000000"/>
            </a:solidFill>
          </a:endParaRPr>
        </a:p>
      </dgm:t>
    </dgm:pt>
    <dgm:pt modelId="{2B7C60C3-028D-4338-B7D5-3A625F5B3CA1}" type="parTrans" cxnId="{316DC804-92F0-4E2D-8365-610AC9A934ED}">
      <dgm:prSet/>
      <dgm:spPr/>
      <dgm:t>
        <a:bodyPr/>
        <a:lstStyle/>
        <a:p>
          <a:endParaRPr lang="en-US" sz="2000" b="0">
            <a:solidFill>
              <a:sysClr val="windowText" lastClr="000000"/>
            </a:solidFill>
          </a:endParaRPr>
        </a:p>
      </dgm:t>
    </dgm:pt>
    <dgm:pt modelId="{C4638E46-6890-4ECD-9C5D-8D1DEF8137A1}" type="sibTrans" cxnId="{316DC804-92F0-4E2D-8365-610AC9A934ED}">
      <dgm:prSet/>
      <dgm:spPr/>
      <dgm:t>
        <a:bodyPr/>
        <a:lstStyle/>
        <a:p>
          <a:endParaRPr lang="en-US" sz="1100" b="0"/>
        </a:p>
      </dgm:t>
    </dgm:pt>
    <dgm:pt modelId="{2EF8120F-CE4F-40BD-81C8-B2839689BF38}">
      <dgm:prSet custT="1"/>
      <dgm:spPr>
        <a:solidFill>
          <a:srgbClr val="00B050"/>
        </a:solidFill>
      </dgm:spPr>
      <dgm:t>
        <a:bodyPr/>
        <a:lstStyle/>
        <a:p>
          <a:r>
            <a:rPr lang="ka-GE" sz="2000" b="1">
              <a:solidFill>
                <a:sysClr val="windowText" lastClr="000000"/>
              </a:solidFill>
            </a:rPr>
            <a:t>სააგენტოს უფროსის პირველი მოადგილე</a:t>
          </a:r>
          <a:endParaRPr lang="en-US" sz="2000" b="1">
            <a:solidFill>
              <a:sysClr val="windowText" lastClr="000000"/>
            </a:solidFill>
          </a:endParaRPr>
        </a:p>
      </dgm:t>
    </dgm:pt>
    <dgm:pt modelId="{42AA6DCC-F0BC-4AB6-B7D6-D3B31CD5E696}" type="sibTrans" cxnId="{5E1C1B15-BCC3-4684-8A7A-0E9ED3911647}">
      <dgm:prSet/>
      <dgm:spPr/>
      <dgm:t>
        <a:bodyPr/>
        <a:lstStyle/>
        <a:p>
          <a:endParaRPr lang="en-US" sz="1100" b="0"/>
        </a:p>
      </dgm:t>
    </dgm:pt>
    <dgm:pt modelId="{3AE4BEDB-ED0B-4725-ADD8-39662D9990A3}" type="parTrans" cxnId="{5E1C1B15-BCC3-4684-8A7A-0E9ED3911647}">
      <dgm:prSet/>
      <dgm:spPr/>
      <dgm:t>
        <a:bodyPr/>
        <a:lstStyle/>
        <a:p>
          <a:endParaRPr lang="en-US" sz="2000" b="0">
            <a:solidFill>
              <a:sysClr val="windowText" lastClr="000000"/>
            </a:solidFill>
          </a:endParaRPr>
        </a:p>
      </dgm:t>
    </dgm:pt>
    <dgm:pt modelId="{DFB3405B-D179-4D92-AAD9-437F389D112C}">
      <dgm:prSet custT="1"/>
      <dgm:spPr>
        <a:solidFill>
          <a:srgbClr val="FFC000"/>
        </a:solidFill>
      </dgm:spPr>
      <dgm:t>
        <a:bodyPr/>
        <a:lstStyle/>
        <a:p>
          <a:r>
            <a:rPr lang="ka-GE" sz="2000" b="1">
              <a:solidFill>
                <a:sysClr val="windowText" lastClr="000000"/>
              </a:solidFill>
            </a:rPr>
            <a:t>შრომის უსაფრთხოებაზე ზედამხედველობის  დეპარტამენტი</a:t>
          </a:r>
          <a:endParaRPr lang="en-US" sz="2000" b="1">
            <a:solidFill>
              <a:sysClr val="windowText" lastClr="000000"/>
            </a:solidFill>
          </a:endParaRPr>
        </a:p>
      </dgm:t>
    </dgm:pt>
    <dgm:pt modelId="{DF14B425-8BC0-4F88-9494-954C0AF1BA90}" type="parTrans" cxnId="{7BDBC10B-C92A-445C-A259-DCC032C6A827}">
      <dgm:prSet/>
      <dgm:spPr/>
      <dgm:t>
        <a:bodyPr/>
        <a:lstStyle/>
        <a:p>
          <a:endParaRPr lang="en-GB" sz="2000" b="0">
            <a:solidFill>
              <a:sysClr val="windowText" lastClr="000000"/>
            </a:solidFill>
          </a:endParaRPr>
        </a:p>
      </dgm:t>
    </dgm:pt>
    <dgm:pt modelId="{2F8E6B92-89EE-4C77-937F-5D9FA6ED1CA0}" type="sibTrans" cxnId="{7BDBC10B-C92A-445C-A259-DCC032C6A827}">
      <dgm:prSet/>
      <dgm:spPr/>
      <dgm:t>
        <a:bodyPr/>
        <a:lstStyle/>
        <a:p>
          <a:endParaRPr lang="en-GB" sz="1100" b="0"/>
        </a:p>
      </dgm:t>
    </dgm:pt>
    <dgm:pt modelId="{9F0D57FE-58CD-441E-8189-15B5BBC6117E}">
      <dgm:prSet custT="1"/>
      <dgm:spPr>
        <a:solidFill>
          <a:srgbClr val="00B050"/>
        </a:solidFill>
      </dgm:spPr>
      <dgm:t>
        <a:bodyPr/>
        <a:lstStyle/>
        <a:p>
          <a:r>
            <a:rPr lang="ka-GE" sz="2000" b="1">
              <a:solidFill>
                <a:sysClr val="windowText" lastClr="000000"/>
              </a:solidFill>
            </a:rPr>
            <a:t>სააგენტოს უფროსის  მოადგილე</a:t>
          </a:r>
          <a:endParaRPr lang="en-US" sz="2000" b="1">
            <a:solidFill>
              <a:sysClr val="windowText" lastClr="000000"/>
            </a:solidFill>
          </a:endParaRPr>
        </a:p>
      </dgm:t>
    </dgm:pt>
    <dgm:pt modelId="{0D61DB5B-4880-4FF2-87ED-CA4875FAD99C}" type="parTrans" cxnId="{7A9B7C72-B9D0-40E5-8C36-78C4AF4AB752}">
      <dgm:prSet/>
      <dgm:spPr/>
      <dgm:t>
        <a:bodyPr/>
        <a:lstStyle/>
        <a:p>
          <a:endParaRPr lang="en-US" sz="2000" b="0">
            <a:solidFill>
              <a:sysClr val="windowText" lastClr="000000"/>
            </a:solidFill>
          </a:endParaRPr>
        </a:p>
      </dgm:t>
    </dgm:pt>
    <dgm:pt modelId="{DE6DF326-E97B-4B14-B138-267142900CB6}" type="sibTrans" cxnId="{7A9B7C72-B9D0-40E5-8C36-78C4AF4AB752}">
      <dgm:prSet/>
      <dgm:spPr/>
      <dgm:t>
        <a:bodyPr/>
        <a:lstStyle/>
        <a:p>
          <a:endParaRPr lang="en-US" sz="1100" b="0"/>
        </a:p>
      </dgm:t>
    </dgm:pt>
    <dgm:pt modelId="{D7728D60-510A-4B6F-9709-AD8869B5AC90}">
      <dgm:prSet custT="1"/>
      <dgm:spPr>
        <a:solidFill>
          <a:srgbClr val="1B69AF"/>
        </a:solidFill>
      </dgm:spPr>
      <dgm:t>
        <a:bodyPr/>
        <a:lstStyle/>
        <a:p>
          <a:r>
            <a:rPr lang="ka-GE" sz="2000" b="0">
              <a:solidFill>
                <a:sysClr val="windowText" lastClr="000000"/>
              </a:solidFill>
            </a:rPr>
            <a:t>სამშენებლო სექტორზე ზედამხედველობის სამმართველო</a:t>
          </a:r>
          <a:endParaRPr lang="en-US" sz="2000" b="0">
            <a:solidFill>
              <a:sysClr val="windowText" lastClr="000000"/>
            </a:solidFill>
          </a:endParaRPr>
        </a:p>
      </dgm:t>
    </dgm:pt>
    <dgm:pt modelId="{0B0AEA54-11A6-4550-A501-F49DA15693F3}" type="parTrans" cxnId="{72B05BC2-6A61-4A7B-AE25-D0FFF9C3AA89}">
      <dgm:prSet/>
      <dgm:spPr/>
      <dgm:t>
        <a:bodyPr/>
        <a:lstStyle/>
        <a:p>
          <a:endParaRPr lang="en-US" sz="2000" b="0">
            <a:solidFill>
              <a:sysClr val="windowText" lastClr="000000"/>
            </a:solidFill>
          </a:endParaRPr>
        </a:p>
      </dgm:t>
    </dgm:pt>
    <dgm:pt modelId="{F7CC8E48-46AA-4D39-89FB-B90B70FCAF03}" type="sibTrans" cxnId="{72B05BC2-6A61-4A7B-AE25-D0FFF9C3AA89}">
      <dgm:prSet/>
      <dgm:spPr/>
      <dgm:t>
        <a:bodyPr/>
        <a:lstStyle/>
        <a:p>
          <a:endParaRPr lang="en-US" sz="1100" b="0"/>
        </a:p>
      </dgm:t>
    </dgm:pt>
    <dgm:pt modelId="{D2D65DA0-9AE6-42CC-A741-8BB72FD9EAC4}">
      <dgm:prSet phldrT="[Text]" custT="1"/>
      <dgm:spPr>
        <a:solidFill>
          <a:srgbClr val="FFC000"/>
        </a:solidFill>
      </dgm:spPr>
      <dgm:t>
        <a:bodyPr/>
        <a:lstStyle/>
        <a:p>
          <a:r>
            <a:rPr lang="ka-GE" sz="2000" b="1">
              <a:solidFill>
                <a:sysClr val="windowText" lastClr="000000"/>
              </a:solidFill>
            </a:rPr>
            <a:t>მონიტორინგისა და ზედამხედველობის დეპარტამენტი</a:t>
          </a:r>
          <a:endParaRPr lang="en-US" sz="2000" b="1">
            <a:solidFill>
              <a:sysClr val="windowText" lastClr="000000"/>
            </a:solidFill>
          </a:endParaRPr>
        </a:p>
      </dgm:t>
    </dgm:pt>
    <dgm:pt modelId="{8DC61325-20BE-4E31-A0F5-FC58B006E02E}" type="sibTrans" cxnId="{B7333F97-2F43-4F3E-8DF5-39C29486D226}">
      <dgm:prSet/>
      <dgm:spPr/>
      <dgm:t>
        <a:bodyPr/>
        <a:lstStyle/>
        <a:p>
          <a:endParaRPr lang="en-US" sz="1100" b="0"/>
        </a:p>
      </dgm:t>
    </dgm:pt>
    <dgm:pt modelId="{6D9B8DA5-C056-4616-A41B-5A381320A2A5}" type="parTrans" cxnId="{B7333F97-2F43-4F3E-8DF5-39C29486D226}">
      <dgm:prSet/>
      <dgm:spPr/>
      <dgm:t>
        <a:bodyPr/>
        <a:lstStyle/>
        <a:p>
          <a:endParaRPr lang="en-US" sz="2000" b="0">
            <a:solidFill>
              <a:sysClr val="windowText" lastClr="000000"/>
            </a:solidFill>
          </a:endParaRPr>
        </a:p>
      </dgm:t>
    </dgm:pt>
    <dgm:pt modelId="{395F6431-4151-4C8B-944C-D4B317CFBDA9}">
      <dgm:prSet phldrT="[Text]" custT="1"/>
      <dgm:spPr>
        <a:solidFill>
          <a:srgbClr val="0070C0"/>
        </a:solidFill>
      </dgm:spPr>
      <dgm:t>
        <a:bodyPr/>
        <a:lstStyle/>
        <a:p>
          <a:r>
            <a:rPr lang="ka-GE" sz="1600" b="0">
              <a:solidFill>
                <a:sysClr val="windowText" lastClr="000000"/>
              </a:solidFill>
            </a:rPr>
            <a:t>ოპერატიული ინფორმაციისა და მონიტორინგის სამმართველო</a:t>
          </a:r>
          <a:endParaRPr lang="en-US" sz="1600" b="0">
            <a:solidFill>
              <a:sysClr val="windowText" lastClr="000000"/>
            </a:solidFill>
          </a:endParaRPr>
        </a:p>
      </dgm:t>
    </dgm:pt>
    <dgm:pt modelId="{D6C1C2B5-0348-48D3-9F37-E032419CF6A6}" type="sibTrans" cxnId="{F544AB61-17D5-4F5D-A90C-F6D254C68356}">
      <dgm:prSet/>
      <dgm:spPr/>
      <dgm:t>
        <a:bodyPr/>
        <a:lstStyle/>
        <a:p>
          <a:endParaRPr lang="en-US" sz="1100" b="0"/>
        </a:p>
      </dgm:t>
    </dgm:pt>
    <dgm:pt modelId="{08218077-9979-402D-A116-B5308B4ED717}" type="parTrans" cxnId="{F544AB61-17D5-4F5D-A90C-F6D254C68356}">
      <dgm:prSet/>
      <dgm:spPr/>
      <dgm:t>
        <a:bodyPr/>
        <a:lstStyle/>
        <a:p>
          <a:endParaRPr lang="en-US" sz="2000" b="0">
            <a:solidFill>
              <a:sysClr val="windowText" lastClr="000000"/>
            </a:solidFill>
          </a:endParaRPr>
        </a:p>
      </dgm:t>
    </dgm:pt>
    <dgm:pt modelId="{C011E921-98A8-488F-9827-539F2C990BB3}">
      <dgm:prSet custT="1"/>
      <dgm:spPr>
        <a:solidFill>
          <a:srgbClr val="0070C0"/>
        </a:solidFill>
      </dgm:spPr>
      <dgm:t>
        <a:bodyPr/>
        <a:lstStyle/>
        <a:p>
          <a:r>
            <a:rPr lang="ka-GE" sz="2000" b="0">
              <a:solidFill>
                <a:sysClr val="windowText" lastClr="000000"/>
              </a:solidFill>
            </a:rPr>
            <a:t>ადმინისტრაციული საჩივრების განხილვის სამმართველო</a:t>
          </a:r>
          <a:endParaRPr lang="en-US" sz="2000" b="0">
            <a:solidFill>
              <a:sysClr val="windowText" lastClr="000000"/>
            </a:solidFill>
          </a:endParaRPr>
        </a:p>
      </dgm:t>
    </dgm:pt>
    <dgm:pt modelId="{2A5BD611-911D-40B4-BC02-9CAE6BFD6503}" type="parTrans" cxnId="{625D939F-91C8-4649-8401-200641F51261}">
      <dgm:prSet/>
      <dgm:spPr/>
      <dgm:t>
        <a:bodyPr/>
        <a:lstStyle/>
        <a:p>
          <a:endParaRPr lang="en-US" sz="2000">
            <a:solidFill>
              <a:sysClr val="windowText" lastClr="000000"/>
            </a:solidFill>
          </a:endParaRPr>
        </a:p>
      </dgm:t>
    </dgm:pt>
    <dgm:pt modelId="{2074162B-991A-413E-A208-C7D7C41EA1C2}" type="sibTrans" cxnId="{625D939F-91C8-4649-8401-200641F51261}">
      <dgm:prSet/>
      <dgm:spPr/>
      <dgm:t>
        <a:bodyPr/>
        <a:lstStyle/>
        <a:p>
          <a:endParaRPr lang="en-US" sz="1100"/>
        </a:p>
      </dgm:t>
    </dgm:pt>
    <dgm:pt modelId="{485231B6-7DFD-4B64-842B-FE23B1D00B83}">
      <dgm:prSet custT="1"/>
      <dgm:spPr>
        <a:solidFill>
          <a:srgbClr val="0070C0"/>
        </a:solidFill>
      </dgm:spPr>
      <dgm:t>
        <a:bodyPr/>
        <a:lstStyle/>
        <a:p>
          <a:r>
            <a:rPr lang="ka-GE" sz="2000" b="0">
              <a:solidFill>
                <a:sysClr val="windowText" lastClr="000000"/>
              </a:solidFill>
            </a:rPr>
            <a:t>სასამართლო დავები წარმართვის, დოკუმენტაციის სამართლებრივი რევიზიისა და ვიზირების სამმართველო</a:t>
          </a:r>
          <a:endParaRPr lang="en-US" sz="2000" b="0">
            <a:solidFill>
              <a:sysClr val="windowText" lastClr="000000"/>
            </a:solidFill>
          </a:endParaRPr>
        </a:p>
      </dgm:t>
    </dgm:pt>
    <dgm:pt modelId="{F25B572E-68AA-4823-9DB8-6F4EBA29AAEE}" type="parTrans" cxnId="{9D8B48C9-5EAB-4840-BFCA-F45B592B4ECA}">
      <dgm:prSet/>
      <dgm:spPr/>
      <dgm:t>
        <a:bodyPr/>
        <a:lstStyle/>
        <a:p>
          <a:endParaRPr lang="en-US" sz="2000">
            <a:solidFill>
              <a:sysClr val="windowText" lastClr="000000"/>
            </a:solidFill>
          </a:endParaRPr>
        </a:p>
      </dgm:t>
    </dgm:pt>
    <dgm:pt modelId="{971DE22F-6EE8-40D6-A41F-D0610EC8CA68}" type="sibTrans" cxnId="{9D8B48C9-5EAB-4840-BFCA-F45B592B4ECA}">
      <dgm:prSet/>
      <dgm:spPr/>
      <dgm:t>
        <a:bodyPr/>
        <a:lstStyle/>
        <a:p>
          <a:endParaRPr lang="en-US" sz="1100"/>
        </a:p>
      </dgm:t>
    </dgm:pt>
    <dgm:pt modelId="{74468C0D-EACD-4154-8CD7-CB254442ADE0}">
      <dgm:prSet custT="1"/>
      <dgm:spPr>
        <a:solidFill>
          <a:srgbClr val="0070C0"/>
        </a:solidFill>
      </dgm:spPr>
      <dgm:t>
        <a:bodyPr/>
        <a:lstStyle/>
        <a:p>
          <a:r>
            <a:rPr lang="ka-GE" sz="2000" b="0">
              <a:solidFill>
                <a:sysClr val="windowText" lastClr="000000"/>
              </a:solidFill>
            </a:rPr>
            <a:t>სახელმწიფო შესყიდვების სამმართველო</a:t>
          </a:r>
          <a:endParaRPr lang="en-US" sz="2000" b="0">
            <a:solidFill>
              <a:sysClr val="windowText" lastClr="000000"/>
            </a:solidFill>
          </a:endParaRPr>
        </a:p>
      </dgm:t>
    </dgm:pt>
    <dgm:pt modelId="{207F90B6-195D-49E8-B9B6-63EFD4F53A70}" type="parTrans" cxnId="{04B1EA9D-461A-410C-A7E2-F251BC50D79B}">
      <dgm:prSet/>
      <dgm:spPr/>
      <dgm:t>
        <a:bodyPr/>
        <a:lstStyle/>
        <a:p>
          <a:endParaRPr lang="en-US" sz="2000">
            <a:solidFill>
              <a:sysClr val="windowText" lastClr="000000"/>
            </a:solidFill>
          </a:endParaRPr>
        </a:p>
      </dgm:t>
    </dgm:pt>
    <dgm:pt modelId="{F969A860-6AE3-4CB0-8316-7100754F1577}" type="sibTrans" cxnId="{04B1EA9D-461A-410C-A7E2-F251BC50D79B}">
      <dgm:prSet/>
      <dgm:spPr/>
      <dgm:t>
        <a:bodyPr/>
        <a:lstStyle/>
        <a:p>
          <a:endParaRPr lang="en-US" sz="1100"/>
        </a:p>
      </dgm:t>
    </dgm:pt>
    <dgm:pt modelId="{F682947A-19EA-4D83-A517-73C1134D0E9B}">
      <dgm:prSet custT="1"/>
      <dgm:spPr>
        <a:solidFill>
          <a:srgbClr val="0070C0"/>
        </a:solidFill>
      </dgm:spPr>
      <dgm:t>
        <a:bodyPr/>
        <a:lstStyle/>
        <a:p>
          <a:r>
            <a:rPr lang="ka-GE" sz="2000" b="0">
              <a:solidFill>
                <a:sysClr val="windowText" lastClr="000000"/>
              </a:solidFill>
            </a:rPr>
            <a:t>ფინანსური რესურსების მართვისა და აღრიცხვის სამმართველო</a:t>
          </a:r>
          <a:endParaRPr lang="en-US" sz="2000" b="0">
            <a:solidFill>
              <a:sysClr val="windowText" lastClr="000000"/>
            </a:solidFill>
          </a:endParaRPr>
        </a:p>
      </dgm:t>
    </dgm:pt>
    <dgm:pt modelId="{9AA8DB4F-E888-48AB-8DE6-15B38ED18D82}" type="parTrans" cxnId="{086A409C-D823-4D4D-B62A-1A0F46BE5080}">
      <dgm:prSet/>
      <dgm:spPr/>
      <dgm:t>
        <a:bodyPr/>
        <a:lstStyle/>
        <a:p>
          <a:endParaRPr lang="en-US" sz="2000">
            <a:solidFill>
              <a:sysClr val="windowText" lastClr="000000"/>
            </a:solidFill>
          </a:endParaRPr>
        </a:p>
      </dgm:t>
    </dgm:pt>
    <dgm:pt modelId="{FD8451DD-ACBD-4AD5-A31A-3AF477F2CE72}" type="sibTrans" cxnId="{086A409C-D823-4D4D-B62A-1A0F46BE5080}">
      <dgm:prSet/>
      <dgm:spPr/>
      <dgm:t>
        <a:bodyPr/>
        <a:lstStyle/>
        <a:p>
          <a:endParaRPr lang="en-US" sz="1100"/>
        </a:p>
      </dgm:t>
    </dgm:pt>
    <dgm:pt modelId="{0074CD5D-DDA3-4D97-B180-FF9AC2979862}">
      <dgm:prSet custT="1"/>
      <dgm:spPr>
        <a:solidFill>
          <a:srgbClr val="0070C0"/>
        </a:solidFill>
      </dgm:spPr>
      <dgm:t>
        <a:bodyPr/>
        <a:lstStyle/>
        <a:p>
          <a:r>
            <a:rPr lang="ka-GE" sz="1600" b="0">
              <a:solidFill>
                <a:sysClr val="windowText" lastClr="000000"/>
              </a:solidFill>
            </a:rPr>
            <a:t>შრომის უსაფრთხოების სპეციალისტის აკრედიტებულ პროგრამაზე ზედამხედველობის ცენტრი</a:t>
          </a:r>
          <a:endParaRPr lang="en-US" sz="1600" b="0">
            <a:solidFill>
              <a:sysClr val="windowText" lastClr="000000"/>
            </a:solidFill>
          </a:endParaRPr>
        </a:p>
      </dgm:t>
    </dgm:pt>
    <dgm:pt modelId="{B89298B9-5A75-46ED-9208-A610FEE79A25}" type="parTrans" cxnId="{A8724633-2CD1-441B-BFE4-8DA5F515E5C7}">
      <dgm:prSet/>
      <dgm:spPr/>
      <dgm:t>
        <a:bodyPr/>
        <a:lstStyle/>
        <a:p>
          <a:endParaRPr lang="en-US" sz="2000">
            <a:solidFill>
              <a:sysClr val="windowText" lastClr="000000"/>
            </a:solidFill>
          </a:endParaRPr>
        </a:p>
      </dgm:t>
    </dgm:pt>
    <dgm:pt modelId="{FD417E11-8389-4D09-B497-5594E2A2E0D8}" type="sibTrans" cxnId="{A8724633-2CD1-441B-BFE4-8DA5F515E5C7}">
      <dgm:prSet/>
      <dgm:spPr/>
      <dgm:t>
        <a:bodyPr/>
        <a:lstStyle/>
        <a:p>
          <a:endParaRPr lang="en-US" sz="1100"/>
        </a:p>
      </dgm:t>
    </dgm:pt>
    <dgm:pt modelId="{A6ABCFDD-BDEE-4694-A42F-0F53ECF6AA3A}">
      <dgm:prSet custT="1"/>
      <dgm:spPr>
        <a:solidFill>
          <a:srgbClr val="FFC000"/>
        </a:solidFill>
      </dgm:spPr>
      <dgm:t>
        <a:bodyPr/>
        <a:lstStyle/>
        <a:p>
          <a:r>
            <a:rPr lang="ka-GE" sz="2000" b="1">
              <a:solidFill>
                <a:sysClr val="windowText" lastClr="000000"/>
              </a:solidFill>
            </a:rPr>
            <a:t>საფინანსო-ეკონომოკური </a:t>
          </a:r>
        </a:p>
        <a:p>
          <a:r>
            <a:rPr lang="ka-GE" sz="2000" b="1">
              <a:solidFill>
                <a:sysClr val="windowText" lastClr="000000"/>
              </a:solidFill>
            </a:rPr>
            <a:t>დეპარტამენტი</a:t>
          </a:r>
          <a:endParaRPr lang="en-US" sz="2000" b="1">
            <a:solidFill>
              <a:sysClr val="windowText" lastClr="000000"/>
            </a:solidFill>
          </a:endParaRPr>
        </a:p>
      </dgm:t>
    </dgm:pt>
    <dgm:pt modelId="{267615FC-361C-4B62-89AE-33A44E544984}" type="sibTrans" cxnId="{C633C6FF-DD06-42A5-8E0B-A8140A8C40A0}">
      <dgm:prSet/>
      <dgm:spPr/>
      <dgm:t>
        <a:bodyPr/>
        <a:lstStyle/>
        <a:p>
          <a:endParaRPr lang="en-US" sz="1100"/>
        </a:p>
      </dgm:t>
    </dgm:pt>
    <dgm:pt modelId="{A16202ED-A584-40D8-AE4F-24A646F981FB}" type="parTrans" cxnId="{C633C6FF-DD06-42A5-8E0B-A8140A8C40A0}">
      <dgm:prSet/>
      <dgm:spPr/>
      <dgm:t>
        <a:bodyPr/>
        <a:lstStyle/>
        <a:p>
          <a:endParaRPr lang="en-US" sz="2000">
            <a:solidFill>
              <a:sysClr val="windowText" lastClr="000000"/>
            </a:solidFill>
          </a:endParaRPr>
        </a:p>
      </dgm:t>
    </dgm:pt>
    <dgm:pt modelId="{FBF410C8-F190-4E7B-A5B8-F329B92082A5}">
      <dgm:prSet custT="1"/>
      <dgm:spPr>
        <a:solidFill>
          <a:srgbClr val="0070C0"/>
        </a:solidFill>
      </dgm:spPr>
      <dgm:t>
        <a:bodyPr/>
        <a:lstStyle/>
        <a:p>
          <a:r>
            <a:rPr lang="ka-GE" sz="2000" b="0">
              <a:solidFill>
                <a:sysClr val="windowText" lastClr="000000"/>
              </a:solidFill>
            </a:rPr>
            <a:t>ადამიანური რესურსების მართვისა და ინფორმაციული ტექნოლოგიების სამმართველო</a:t>
          </a:r>
          <a:endParaRPr lang="en-US" sz="2000" b="0">
            <a:solidFill>
              <a:sysClr val="windowText" lastClr="000000"/>
            </a:solidFill>
          </a:endParaRPr>
        </a:p>
      </dgm:t>
    </dgm:pt>
    <dgm:pt modelId="{EB4E4849-35B8-4C97-A7FC-C36BB1DA9F6D}" type="parTrans" cxnId="{D9307C7F-9B34-426D-BFED-61993FAAF0EB}">
      <dgm:prSet/>
      <dgm:spPr/>
      <dgm:t>
        <a:bodyPr/>
        <a:lstStyle/>
        <a:p>
          <a:endParaRPr lang="en-GB" sz="2000">
            <a:solidFill>
              <a:sysClr val="windowText" lastClr="000000"/>
            </a:solidFill>
          </a:endParaRPr>
        </a:p>
      </dgm:t>
    </dgm:pt>
    <dgm:pt modelId="{468D652B-A74A-4669-BDD8-800E47C9DFF8}" type="sibTrans" cxnId="{D9307C7F-9B34-426D-BFED-61993FAAF0EB}">
      <dgm:prSet/>
      <dgm:spPr/>
      <dgm:t>
        <a:bodyPr/>
        <a:lstStyle/>
        <a:p>
          <a:endParaRPr lang="en-GB"/>
        </a:p>
      </dgm:t>
    </dgm:pt>
    <dgm:pt modelId="{3AED530B-33D4-4E62-885A-134E1465DA15}">
      <dgm:prSet custT="1"/>
      <dgm:spPr>
        <a:solidFill>
          <a:srgbClr val="1B69AF"/>
        </a:solidFill>
      </dgm:spPr>
      <dgm:t>
        <a:bodyPr/>
        <a:lstStyle/>
        <a:p>
          <a:r>
            <a:rPr lang="ka-GE" sz="2000" b="0">
              <a:solidFill>
                <a:sysClr val="windowText" lastClr="000000"/>
              </a:solidFill>
            </a:rPr>
            <a:t>საქმისწარმოების და დოკუმენტბრუნვის სამმართველო</a:t>
          </a:r>
          <a:endParaRPr lang="en-US" sz="2000" b="0">
            <a:solidFill>
              <a:sysClr val="windowText" lastClr="000000"/>
            </a:solidFill>
          </a:endParaRPr>
        </a:p>
      </dgm:t>
    </dgm:pt>
    <dgm:pt modelId="{6F90B8DD-4281-4190-B571-CB5FA5976EDE}" type="parTrans" cxnId="{5F2E216E-06F0-4028-AA89-970739FD37ED}">
      <dgm:prSet/>
      <dgm:spPr/>
      <dgm:t>
        <a:bodyPr/>
        <a:lstStyle/>
        <a:p>
          <a:endParaRPr lang="en-GB" sz="2000">
            <a:solidFill>
              <a:sysClr val="windowText" lastClr="000000"/>
            </a:solidFill>
          </a:endParaRPr>
        </a:p>
      </dgm:t>
    </dgm:pt>
    <dgm:pt modelId="{6716E2B4-AE5B-4D4B-8488-E7177113496A}" type="sibTrans" cxnId="{5F2E216E-06F0-4028-AA89-970739FD37ED}">
      <dgm:prSet/>
      <dgm:spPr/>
      <dgm:t>
        <a:bodyPr/>
        <a:lstStyle/>
        <a:p>
          <a:endParaRPr lang="en-GB"/>
        </a:p>
      </dgm:t>
    </dgm:pt>
    <dgm:pt modelId="{2A798E08-81C8-4567-B81C-0ADEC5C0C8E6}">
      <dgm:prSet custT="1"/>
      <dgm:spPr/>
      <dgm:t>
        <a:bodyPr/>
        <a:lstStyle/>
        <a:p>
          <a:r>
            <a:rPr lang="ka-GE" sz="2000">
              <a:solidFill>
                <a:sysClr val="windowText" lastClr="000000"/>
              </a:solidFill>
            </a:rPr>
            <a:t>იმერეთის რეგიონული სამმართველო</a:t>
          </a:r>
          <a:endParaRPr lang="en-US" sz="2000" b="0">
            <a:solidFill>
              <a:sysClr val="windowText" lastClr="000000"/>
            </a:solidFill>
          </a:endParaRPr>
        </a:p>
      </dgm:t>
    </dgm:pt>
    <dgm:pt modelId="{8D05D02D-0348-42BB-956B-3DFBF877F8FD}" type="parTrans" cxnId="{28759CB8-0745-4174-AD49-8022E81E9519}">
      <dgm:prSet/>
      <dgm:spPr/>
      <dgm:t>
        <a:bodyPr/>
        <a:lstStyle/>
        <a:p>
          <a:endParaRPr lang="en-GB" sz="2000">
            <a:solidFill>
              <a:sysClr val="windowText" lastClr="000000"/>
            </a:solidFill>
          </a:endParaRPr>
        </a:p>
      </dgm:t>
    </dgm:pt>
    <dgm:pt modelId="{8CE6FE84-7F5A-427E-B9DE-5D710401DB94}" type="sibTrans" cxnId="{28759CB8-0745-4174-AD49-8022E81E9519}">
      <dgm:prSet/>
      <dgm:spPr/>
      <dgm:t>
        <a:bodyPr/>
        <a:lstStyle/>
        <a:p>
          <a:endParaRPr lang="en-GB"/>
        </a:p>
      </dgm:t>
    </dgm:pt>
    <dgm:pt modelId="{BF5657B0-1F63-4B9A-8F46-771DB7A550A7}">
      <dgm:prSet custT="1"/>
      <dgm:spPr/>
      <dgm:t>
        <a:bodyPr/>
        <a:lstStyle/>
        <a:p>
          <a:r>
            <a:rPr lang="ka-GE" sz="2000">
              <a:solidFill>
                <a:sysClr val="windowText" lastClr="000000"/>
              </a:solidFill>
            </a:rPr>
            <a:t>აჭარის რეგიონული სამმართველო</a:t>
          </a:r>
          <a:endParaRPr lang="en-US" sz="2000">
            <a:solidFill>
              <a:sysClr val="windowText" lastClr="000000"/>
            </a:solidFill>
          </a:endParaRPr>
        </a:p>
      </dgm:t>
    </dgm:pt>
    <dgm:pt modelId="{87732EB2-B540-42B5-AD37-98578505C86A}" type="parTrans" cxnId="{D96404FD-0AD3-4BBF-B50B-D078DDE3F0F5}">
      <dgm:prSet/>
      <dgm:spPr/>
      <dgm:t>
        <a:bodyPr/>
        <a:lstStyle/>
        <a:p>
          <a:endParaRPr lang="en-GB" sz="2000">
            <a:solidFill>
              <a:sysClr val="windowText" lastClr="000000"/>
            </a:solidFill>
          </a:endParaRPr>
        </a:p>
      </dgm:t>
    </dgm:pt>
    <dgm:pt modelId="{00BE6B65-082A-4012-8553-DB454D37277D}" type="sibTrans" cxnId="{D96404FD-0AD3-4BBF-B50B-D078DDE3F0F5}">
      <dgm:prSet/>
      <dgm:spPr/>
      <dgm:t>
        <a:bodyPr/>
        <a:lstStyle/>
        <a:p>
          <a:endParaRPr lang="en-GB"/>
        </a:p>
      </dgm:t>
    </dgm:pt>
    <dgm:pt modelId="{06EE5EAF-B863-4809-B635-E987720EC3E8}">
      <dgm:prSet custT="1"/>
      <dgm:spPr>
        <a:solidFill>
          <a:srgbClr val="1B69AF"/>
        </a:solidFill>
      </dgm:spPr>
      <dgm:t>
        <a:bodyPr/>
        <a:lstStyle/>
        <a:p>
          <a:r>
            <a:rPr lang="ka-GE" sz="2000" b="0">
              <a:solidFill>
                <a:sysClr val="windowText" lastClr="000000"/>
              </a:solidFill>
            </a:rPr>
            <a:t>მსუბუქ  მრეწველობასა და მომსახურების სექტორზე ზედამხედველობის სამმართველო</a:t>
          </a:r>
          <a:endParaRPr lang="en-US" sz="2000" b="0">
            <a:solidFill>
              <a:sysClr val="windowText" lastClr="000000"/>
            </a:solidFill>
          </a:endParaRPr>
        </a:p>
      </dgm:t>
    </dgm:pt>
    <dgm:pt modelId="{24A204C0-C03F-4113-88AB-50AEE48AF571}" type="sibTrans" cxnId="{28125A80-FD9D-4C2D-AE5F-2A234070EE54}">
      <dgm:prSet/>
      <dgm:spPr/>
      <dgm:t>
        <a:bodyPr/>
        <a:lstStyle/>
        <a:p>
          <a:endParaRPr lang="en-US"/>
        </a:p>
      </dgm:t>
    </dgm:pt>
    <dgm:pt modelId="{4D0D86E3-3542-4C97-8E23-544CE1E7D1DB}" type="parTrans" cxnId="{28125A80-FD9D-4C2D-AE5F-2A234070EE54}">
      <dgm:prSet/>
      <dgm:spPr/>
      <dgm:t>
        <a:bodyPr/>
        <a:lstStyle/>
        <a:p>
          <a:endParaRPr lang="en-US">
            <a:solidFill>
              <a:sysClr val="windowText" lastClr="000000"/>
            </a:solidFill>
          </a:endParaRPr>
        </a:p>
      </dgm:t>
    </dgm:pt>
    <dgm:pt modelId="{AE4BA2E6-4EDD-46A0-A0A5-CC325458884F}">
      <dgm:prSet custT="1"/>
      <dgm:spPr>
        <a:solidFill>
          <a:srgbClr val="1B69AF"/>
        </a:solidFill>
      </dgm:spPr>
      <dgm:t>
        <a:bodyPr/>
        <a:lstStyle/>
        <a:p>
          <a:r>
            <a:rPr lang="ka-GE" sz="2000" b="0">
              <a:solidFill>
                <a:sysClr val="windowText" lastClr="000000"/>
              </a:solidFill>
            </a:rPr>
            <a:t>სამთომოპოვებით და მძიმე  მრეწველობაზე ზედამხედველობის სამმართველო</a:t>
          </a:r>
          <a:endParaRPr lang="en-US" sz="2000" b="0">
            <a:solidFill>
              <a:sysClr val="windowText" lastClr="000000"/>
            </a:solidFill>
          </a:endParaRPr>
        </a:p>
      </dgm:t>
    </dgm:pt>
    <dgm:pt modelId="{3814C9E4-2F31-48A2-A12B-90FDD707F661}" type="sibTrans" cxnId="{6CA447CC-CA6F-422D-A08E-BC5736FA1C88}">
      <dgm:prSet/>
      <dgm:spPr/>
      <dgm:t>
        <a:bodyPr/>
        <a:lstStyle/>
        <a:p>
          <a:endParaRPr lang="en-US" sz="1100" b="0"/>
        </a:p>
      </dgm:t>
    </dgm:pt>
    <dgm:pt modelId="{8A8B83E6-3D67-4A59-A308-BC811F19B4D9}" type="parTrans" cxnId="{6CA447CC-CA6F-422D-A08E-BC5736FA1C88}">
      <dgm:prSet/>
      <dgm:spPr/>
      <dgm:t>
        <a:bodyPr/>
        <a:lstStyle/>
        <a:p>
          <a:endParaRPr lang="en-US" sz="2000" b="0">
            <a:solidFill>
              <a:sysClr val="windowText" lastClr="000000"/>
            </a:solidFill>
          </a:endParaRPr>
        </a:p>
      </dgm:t>
    </dgm:pt>
    <dgm:pt modelId="{1A3A31DC-9626-40EA-BF2A-D9E864BC7EF7}">
      <dgm:prSet custT="1"/>
      <dgm:spPr>
        <a:solidFill>
          <a:srgbClr val="0070C0"/>
        </a:solidFill>
      </dgm:spPr>
      <dgm:t>
        <a:bodyPr/>
        <a:lstStyle/>
        <a:p>
          <a:r>
            <a:rPr lang="ka-GE" sz="2000" b="0">
              <a:solidFill>
                <a:sysClr val="windowText" lastClr="000000"/>
              </a:solidFill>
            </a:rPr>
            <a:t>საერთაშორისო და საზოგადოებასთან ურთიერთობის, სტატისტიკისა და ანალიტიკის სამმართველო</a:t>
          </a:r>
          <a:endParaRPr lang="en-US" sz="2000" b="0">
            <a:solidFill>
              <a:sysClr val="windowText" lastClr="000000"/>
            </a:solidFill>
          </a:endParaRPr>
        </a:p>
      </dgm:t>
    </dgm:pt>
    <dgm:pt modelId="{C1BA7726-2492-401A-B22A-09B4C8FE9920}" type="parTrans" cxnId="{E1821638-7F25-431A-8BA9-702BEB05BCDF}">
      <dgm:prSet/>
      <dgm:spPr/>
      <dgm:t>
        <a:bodyPr/>
        <a:lstStyle/>
        <a:p>
          <a:endParaRPr lang="en-US">
            <a:solidFill>
              <a:sysClr val="windowText" lastClr="000000"/>
            </a:solidFill>
          </a:endParaRPr>
        </a:p>
      </dgm:t>
    </dgm:pt>
    <dgm:pt modelId="{BC3E025D-C02D-4A70-B9C1-118BDC1C508A}" type="sibTrans" cxnId="{E1821638-7F25-431A-8BA9-702BEB05BCDF}">
      <dgm:prSet/>
      <dgm:spPr/>
      <dgm:t>
        <a:bodyPr/>
        <a:lstStyle/>
        <a:p>
          <a:endParaRPr lang="en-US"/>
        </a:p>
      </dgm:t>
    </dgm:pt>
    <dgm:pt modelId="{7A26AB7C-0D0E-46DC-85D3-094320A80B91}">
      <dgm:prSet custT="1"/>
      <dgm:spPr/>
      <dgm:t>
        <a:bodyPr/>
        <a:lstStyle/>
        <a:p>
          <a:r>
            <a:rPr lang="ka-GE">
              <a:solidFill>
                <a:sysClr val="windowText" lastClr="000000"/>
              </a:solidFill>
            </a:rPr>
            <a:t>მატერიალურ-ტექნიკური უზრუნველყოფის </a:t>
          </a:r>
          <a:r>
            <a:rPr lang="ka-GE" sz="2000">
              <a:solidFill>
                <a:sysClr val="windowText" lastClr="000000"/>
              </a:solidFill>
            </a:rPr>
            <a:t>სამმართველო</a:t>
          </a:r>
          <a:endParaRPr lang="en-US" sz="2000">
            <a:solidFill>
              <a:sysClr val="windowText" lastClr="000000"/>
            </a:solidFill>
          </a:endParaRPr>
        </a:p>
      </dgm:t>
    </dgm:pt>
    <dgm:pt modelId="{7521C0F9-A192-4C7C-90ED-A62FD8895579}" type="parTrans" cxnId="{E717837D-2739-4ADE-8937-46B2715C1579}">
      <dgm:prSet/>
      <dgm:spPr/>
      <dgm:t>
        <a:bodyPr/>
        <a:lstStyle/>
        <a:p>
          <a:endParaRPr lang="en-US">
            <a:solidFill>
              <a:sysClr val="windowText" lastClr="000000"/>
            </a:solidFill>
          </a:endParaRPr>
        </a:p>
      </dgm:t>
    </dgm:pt>
    <dgm:pt modelId="{D9F8BD0A-77D1-42BC-92E5-89266C28666D}" type="sibTrans" cxnId="{E717837D-2739-4ADE-8937-46B2715C1579}">
      <dgm:prSet/>
      <dgm:spPr/>
      <dgm:t>
        <a:bodyPr/>
        <a:lstStyle/>
        <a:p>
          <a:endParaRPr lang="en-US"/>
        </a:p>
      </dgm:t>
    </dgm:pt>
    <dgm:pt modelId="{37D7C6D5-7B57-4B34-9C9A-6C8A05C2BE03}">
      <dgm:prSet custT="1"/>
      <dgm:spPr>
        <a:solidFill>
          <a:schemeClr val="accent2"/>
        </a:solidFill>
      </dgm:spPr>
      <dgm:t>
        <a:bodyPr/>
        <a:lstStyle/>
        <a:p>
          <a:r>
            <a:rPr lang="ka-GE" sz="1600" b="0">
              <a:solidFill>
                <a:sysClr val="windowText" lastClr="000000"/>
              </a:solidFill>
            </a:rPr>
            <a:t>სამუშაო ადგილებზე დისკრიმინაციის, სექსუალური შევიწროების აკრძალვისა და გენდრული თანასწორობის  ზედამხედველობის განყოფილება</a:t>
          </a:r>
          <a:endParaRPr lang="en-US" sz="1600" b="0">
            <a:solidFill>
              <a:sysClr val="windowText" lastClr="000000"/>
            </a:solidFill>
          </a:endParaRPr>
        </a:p>
      </dgm:t>
    </dgm:pt>
    <dgm:pt modelId="{24026FAE-5850-4C99-92FE-5269A360DC4F}" type="sibTrans" cxnId="{A3D41F4B-AB67-48B7-B2C3-579CF4DB6054}">
      <dgm:prSet/>
      <dgm:spPr/>
      <dgm:t>
        <a:bodyPr/>
        <a:lstStyle/>
        <a:p>
          <a:endParaRPr lang="en-US"/>
        </a:p>
      </dgm:t>
    </dgm:pt>
    <dgm:pt modelId="{6A609886-A1B1-4EC7-B8E5-5FA96C1DF23E}" type="parTrans" cxnId="{A3D41F4B-AB67-48B7-B2C3-579CF4DB6054}">
      <dgm:prSet/>
      <dgm:spPr/>
      <dgm:t>
        <a:bodyPr/>
        <a:lstStyle/>
        <a:p>
          <a:endParaRPr lang="en-US">
            <a:solidFill>
              <a:sysClr val="windowText" lastClr="000000"/>
            </a:solidFill>
          </a:endParaRPr>
        </a:p>
      </dgm:t>
    </dgm:pt>
    <dgm:pt modelId="{8BC5E1ED-8D45-40CD-949D-ADCEB258B0BF}">
      <dgm:prSet custT="1"/>
      <dgm:spPr>
        <a:solidFill>
          <a:schemeClr val="accent2"/>
        </a:solidFill>
      </dgm:spPr>
      <dgm:t>
        <a:bodyPr/>
        <a:lstStyle/>
        <a:p>
          <a:r>
            <a:rPr lang="ka-GE" sz="1600" b="0">
              <a:solidFill>
                <a:sysClr val="windowText" lastClr="000000"/>
              </a:solidFill>
            </a:rPr>
            <a:t>იძულებითი შრომის, შრომითი ექსპლუატაციის ზედამხედველობის განყოფილება</a:t>
          </a:r>
          <a:endParaRPr lang="en-US" sz="1600" b="0">
            <a:solidFill>
              <a:sysClr val="windowText" lastClr="000000"/>
            </a:solidFill>
          </a:endParaRPr>
        </a:p>
      </dgm:t>
    </dgm:pt>
    <dgm:pt modelId="{AD9B6637-D4AB-4FED-B287-F1FBC8CBF283}" type="sibTrans" cxnId="{CB706B53-9F35-4C86-BA7B-735F5DD1D7A0}">
      <dgm:prSet/>
      <dgm:spPr/>
      <dgm:t>
        <a:bodyPr/>
        <a:lstStyle/>
        <a:p>
          <a:endParaRPr lang="en-GB" sz="1100"/>
        </a:p>
      </dgm:t>
    </dgm:pt>
    <dgm:pt modelId="{D8590C4E-AB74-436A-BE81-2023E3DACD73}" type="parTrans" cxnId="{CB706B53-9F35-4C86-BA7B-735F5DD1D7A0}">
      <dgm:prSet/>
      <dgm:spPr/>
      <dgm:t>
        <a:bodyPr/>
        <a:lstStyle/>
        <a:p>
          <a:endParaRPr lang="en-GB" sz="2000">
            <a:solidFill>
              <a:sysClr val="windowText" lastClr="000000"/>
            </a:solidFill>
          </a:endParaRPr>
        </a:p>
      </dgm:t>
    </dgm:pt>
    <dgm:pt modelId="{E18A16EF-3AE1-44DE-98BB-FB34D5C0724B}">
      <dgm:prSet custT="1"/>
      <dgm:spPr>
        <a:solidFill>
          <a:srgbClr val="FFC000"/>
        </a:solidFill>
      </dgm:spPr>
      <dgm:t>
        <a:bodyPr/>
        <a:lstStyle/>
        <a:p>
          <a:r>
            <a:rPr lang="ka-GE" sz="2000" b="1">
              <a:solidFill>
                <a:sysClr val="windowText" lastClr="000000"/>
              </a:solidFill>
            </a:rPr>
            <a:t>ადმინისტრაციული  დეპარტამენტი</a:t>
          </a:r>
          <a:endParaRPr lang="en-US" sz="2000" b="0">
            <a:solidFill>
              <a:sysClr val="windowText" lastClr="000000"/>
            </a:solidFill>
          </a:endParaRPr>
        </a:p>
      </dgm:t>
    </dgm:pt>
    <dgm:pt modelId="{CF0F4F6C-DF20-4BBF-A151-97127DA49C5E}" type="sibTrans" cxnId="{73B3BCF1-4C01-4984-B07D-5720FAD44926}">
      <dgm:prSet/>
      <dgm:spPr/>
      <dgm:t>
        <a:bodyPr/>
        <a:lstStyle/>
        <a:p>
          <a:endParaRPr lang="en-GB"/>
        </a:p>
      </dgm:t>
    </dgm:pt>
    <dgm:pt modelId="{52FE72ED-C5D8-42B5-B6A6-80E4E80F8FC6}" type="parTrans" cxnId="{73B3BCF1-4C01-4984-B07D-5720FAD44926}">
      <dgm:prSet/>
      <dgm:spPr/>
      <dgm:t>
        <a:bodyPr/>
        <a:lstStyle/>
        <a:p>
          <a:endParaRPr lang="en-GB" sz="2000">
            <a:solidFill>
              <a:sysClr val="windowText" lastClr="000000"/>
            </a:solidFill>
          </a:endParaRPr>
        </a:p>
      </dgm:t>
    </dgm:pt>
    <dgm:pt modelId="{538AA1A4-CCE2-4DAC-BF29-F325E4042E5E}">
      <dgm:prSet custT="1"/>
      <dgm:spPr>
        <a:solidFill>
          <a:srgbClr val="FFC000"/>
        </a:solidFill>
      </dgm:spPr>
      <dgm:t>
        <a:bodyPr/>
        <a:lstStyle/>
        <a:p>
          <a:r>
            <a:rPr lang="ka-GE" sz="2000" b="1">
              <a:solidFill>
                <a:sysClr val="windowText" lastClr="000000"/>
              </a:solidFill>
            </a:rPr>
            <a:t>შრომით უფლებების ზედამხედველობის დეპარტამენტი</a:t>
          </a:r>
          <a:endParaRPr lang="en-US" sz="2000" b="1">
            <a:solidFill>
              <a:sysClr val="windowText" lastClr="000000"/>
            </a:solidFill>
          </a:endParaRPr>
        </a:p>
      </dgm:t>
    </dgm:pt>
    <dgm:pt modelId="{E0CCB6BC-2E29-468B-B797-118143CD78DA}" type="sibTrans" cxnId="{0A626E2C-FC3C-4050-B258-37F67263D8C0}">
      <dgm:prSet/>
      <dgm:spPr/>
      <dgm:t>
        <a:bodyPr/>
        <a:lstStyle/>
        <a:p>
          <a:endParaRPr lang="en-GB" sz="1100"/>
        </a:p>
      </dgm:t>
    </dgm:pt>
    <dgm:pt modelId="{8440DBF0-D597-4740-8C49-7B048B517D0C}" type="parTrans" cxnId="{0A626E2C-FC3C-4050-B258-37F67263D8C0}">
      <dgm:prSet/>
      <dgm:spPr/>
      <dgm:t>
        <a:bodyPr/>
        <a:lstStyle/>
        <a:p>
          <a:endParaRPr lang="en-GB" sz="2000">
            <a:solidFill>
              <a:sysClr val="windowText" lastClr="000000"/>
            </a:solidFill>
          </a:endParaRPr>
        </a:p>
      </dgm:t>
    </dgm:pt>
    <dgm:pt modelId="{7DC7A48B-5CF1-47FD-8E10-5C350571DF85}">
      <dgm:prSet custT="1"/>
      <dgm:spPr>
        <a:solidFill>
          <a:srgbClr val="1B69AF"/>
        </a:solidFill>
      </dgm:spPr>
      <dgm:t>
        <a:bodyPr/>
        <a:lstStyle/>
        <a:p>
          <a:r>
            <a:rPr lang="ka-GE" sz="1600" b="0">
              <a:solidFill>
                <a:sysClr val="windowText" lastClr="000000"/>
              </a:solidFill>
            </a:rPr>
            <a:t>შრომის კოდექსზე ზედამხედველობის სამმართველო</a:t>
          </a:r>
          <a:endParaRPr lang="en-US" sz="1600" b="0">
            <a:solidFill>
              <a:sysClr val="windowText" lastClr="000000"/>
            </a:solidFill>
          </a:endParaRPr>
        </a:p>
      </dgm:t>
    </dgm:pt>
    <dgm:pt modelId="{52018902-748D-4596-BE6F-6759FD68F5EF}" type="sibTrans" cxnId="{47182EF2-67FE-4740-9CFA-536B63C64FC9}">
      <dgm:prSet/>
      <dgm:spPr/>
      <dgm:t>
        <a:bodyPr/>
        <a:lstStyle/>
        <a:p>
          <a:endParaRPr lang="en-US"/>
        </a:p>
      </dgm:t>
    </dgm:pt>
    <dgm:pt modelId="{9F410E7E-2ABF-48B3-A8C8-D0D872F45265}" type="parTrans" cxnId="{47182EF2-67FE-4740-9CFA-536B63C64FC9}">
      <dgm:prSet/>
      <dgm:spPr/>
      <dgm:t>
        <a:bodyPr/>
        <a:lstStyle/>
        <a:p>
          <a:endParaRPr lang="en-US">
            <a:solidFill>
              <a:sysClr val="windowText" lastClr="000000"/>
            </a:solidFill>
          </a:endParaRPr>
        </a:p>
      </dgm:t>
    </dgm:pt>
    <dgm:pt modelId="{AB05D4CA-0CA9-458A-A5FB-B5B96DD29F83}" type="pres">
      <dgm:prSet presAssocID="{F50B4241-9DE5-4E38-AFF3-7A460B888CC7}" presName="hierChild1" presStyleCnt="0">
        <dgm:presLayoutVars>
          <dgm:orgChart val="1"/>
          <dgm:chPref val="1"/>
          <dgm:dir/>
          <dgm:animOne val="branch"/>
          <dgm:animLvl val="lvl"/>
          <dgm:resizeHandles/>
        </dgm:presLayoutVars>
      </dgm:prSet>
      <dgm:spPr/>
      <dgm:t>
        <a:bodyPr/>
        <a:lstStyle/>
        <a:p>
          <a:endParaRPr lang="en-US"/>
        </a:p>
      </dgm:t>
    </dgm:pt>
    <dgm:pt modelId="{85D7E262-8CE6-462B-977F-50B1CFE53E76}" type="pres">
      <dgm:prSet presAssocID="{57C7DAAF-6496-4D59-9F75-D52BE35292CB}" presName="hierRoot1" presStyleCnt="0">
        <dgm:presLayoutVars>
          <dgm:hierBranch val="hang"/>
        </dgm:presLayoutVars>
      </dgm:prSet>
      <dgm:spPr/>
      <dgm:t>
        <a:bodyPr/>
        <a:lstStyle/>
        <a:p>
          <a:endParaRPr lang="en-GB"/>
        </a:p>
      </dgm:t>
    </dgm:pt>
    <dgm:pt modelId="{9D545FF3-F5BB-4D2E-AC81-0FC1FAD87B46}" type="pres">
      <dgm:prSet presAssocID="{57C7DAAF-6496-4D59-9F75-D52BE35292CB}" presName="rootComposite1" presStyleCnt="0"/>
      <dgm:spPr/>
      <dgm:t>
        <a:bodyPr/>
        <a:lstStyle/>
        <a:p>
          <a:endParaRPr lang="en-GB"/>
        </a:p>
      </dgm:t>
    </dgm:pt>
    <dgm:pt modelId="{F08CF62B-97F5-480D-B410-FE1680C47B92}" type="pres">
      <dgm:prSet presAssocID="{57C7DAAF-6496-4D59-9F75-D52BE35292CB}" presName="rootText1" presStyleLbl="node0" presStyleIdx="0" presStyleCnt="1" custScaleX="2000000" custScaleY="2000000" custLinFactX="113752" custLinFactY="55532" custLinFactNeighborX="200000" custLinFactNeighborY="100000">
        <dgm:presLayoutVars>
          <dgm:chPref val="3"/>
        </dgm:presLayoutVars>
      </dgm:prSet>
      <dgm:spPr/>
      <dgm:t>
        <a:bodyPr/>
        <a:lstStyle/>
        <a:p>
          <a:endParaRPr lang="en-US"/>
        </a:p>
      </dgm:t>
    </dgm:pt>
    <dgm:pt modelId="{9A3CF4AD-789E-4944-8B3D-E4A45CD04C36}" type="pres">
      <dgm:prSet presAssocID="{57C7DAAF-6496-4D59-9F75-D52BE35292CB}" presName="rootConnector1" presStyleLbl="node1" presStyleIdx="0" presStyleCnt="0"/>
      <dgm:spPr/>
      <dgm:t>
        <a:bodyPr/>
        <a:lstStyle/>
        <a:p>
          <a:endParaRPr lang="en-US"/>
        </a:p>
      </dgm:t>
    </dgm:pt>
    <dgm:pt modelId="{2AF5D27E-192C-4577-9B90-BF170BE7C983}" type="pres">
      <dgm:prSet presAssocID="{57C7DAAF-6496-4D59-9F75-D52BE35292CB}" presName="hierChild2" presStyleCnt="0"/>
      <dgm:spPr/>
      <dgm:t>
        <a:bodyPr/>
        <a:lstStyle/>
        <a:p>
          <a:endParaRPr lang="en-GB"/>
        </a:p>
      </dgm:t>
    </dgm:pt>
    <dgm:pt modelId="{7CB431A8-75C6-4C63-968D-007CB3F39A97}" type="pres">
      <dgm:prSet presAssocID="{3AE4BEDB-ED0B-4725-ADD8-39662D9990A3}" presName="Name48" presStyleLbl="parChTrans1D2" presStyleIdx="0" presStyleCnt="5"/>
      <dgm:spPr/>
      <dgm:t>
        <a:bodyPr/>
        <a:lstStyle/>
        <a:p>
          <a:endParaRPr lang="en-GB"/>
        </a:p>
      </dgm:t>
    </dgm:pt>
    <dgm:pt modelId="{42F71C30-5614-41B1-B331-2B4984C1F2FB}" type="pres">
      <dgm:prSet presAssocID="{2EF8120F-CE4F-40BD-81C8-B2839689BF38}" presName="hierRoot2" presStyleCnt="0">
        <dgm:presLayoutVars>
          <dgm:hierBranch val="init"/>
        </dgm:presLayoutVars>
      </dgm:prSet>
      <dgm:spPr/>
      <dgm:t>
        <a:bodyPr/>
        <a:lstStyle/>
        <a:p>
          <a:endParaRPr lang="en-GB"/>
        </a:p>
      </dgm:t>
    </dgm:pt>
    <dgm:pt modelId="{72AF9BE6-8CCE-40C8-A21D-44DD11417357}" type="pres">
      <dgm:prSet presAssocID="{2EF8120F-CE4F-40BD-81C8-B2839689BF38}" presName="rootComposite" presStyleCnt="0"/>
      <dgm:spPr/>
      <dgm:t>
        <a:bodyPr/>
        <a:lstStyle/>
        <a:p>
          <a:endParaRPr lang="en-GB"/>
        </a:p>
      </dgm:t>
    </dgm:pt>
    <dgm:pt modelId="{BDC69384-1AA5-4068-B930-9904E4C56F4F}" type="pres">
      <dgm:prSet presAssocID="{2EF8120F-CE4F-40BD-81C8-B2839689BF38}" presName="rootText" presStyleLbl="node2" presStyleIdx="0" presStyleCnt="4" custScaleX="2000000" custScaleY="1273662" custLinFactX="-600000" custLinFactY="267177" custLinFactNeighborX="-684158" custLinFactNeighborY="300000">
        <dgm:presLayoutVars>
          <dgm:chPref val="3"/>
        </dgm:presLayoutVars>
      </dgm:prSet>
      <dgm:spPr/>
      <dgm:t>
        <a:bodyPr/>
        <a:lstStyle/>
        <a:p>
          <a:endParaRPr lang="en-US"/>
        </a:p>
      </dgm:t>
    </dgm:pt>
    <dgm:pt modelId="{6F223CF9-3CBF-478C-AE08-9AFF76F3E94E}" type="pres">
      <dgm:prSet presAssocID="{2EF8120F-CE4F-40BD-81C8-B2839689BF38}" presName="rootConnector" presStyleLbl="node2" presStyleIdx="0" presStyleCnt="4"/>
      <dgm:spPr/>
      <dgm:t>
        <a:bodyPr/>
        <a:lstStyle/>
        <a:p>
          <a:endParaRPr lang="en-US"/>
        </a:p>
      </dgm:t>
    </dgm:pt>
    <dgm:pt modelId="{82D18DD9-F096-4109-8F5E-0794078DEBED}" type="pres">
      <dgm:prSet presAssocID="{2EF8120F-CE4F-40BD-81C8-B2839689BF38}" presName="hierChild4" presStyleCnt="0"/>
      <dgm:spPr/>
      <dgm:t>
        <a:bodyPr/>
        <a:lstStyle/>
        <a:p>
          <a:endParaRPr lang="en-GB"/>
        </a:p>
      </dgm:t>
    </dgm:pt>
    <dgm:pt modelId="{537064DD-07FF-4B11-B73C-05EED5E04081}" type="pres">
      <dgm:prSet presAssocID="{8440DBF0-D597-4740-8C49-7B048B517D0C}" presName="Name37" presStyleLbl="parChTrans1D3" presStyleIdx="0" presStyleCnt="8"/>
      <dgm:spPr/>
      <dgm:t>
        <a:bodyPr/>
        <a:lstStyle/>
        <a:p>
          <a:endParaRPr lang="en-GB"/>
        </a:p>
      </dgm:t>
    </dgm:pt>
    <dgm:pt modelId="{1EBBDBAB-9803-4E22-8949-496D53BD84E5}" type="pres">
      <dgm:prSet presAssocID="{538AA1A4-CCE2-4DAC-BF29-F325E4042E5E}" presName="hierRoot2" presStyleCnt="0">
        <dgm:presLayoutVars>
          <dgm:hierBranch val="init"/>
        </dgm:presLayoutVars>
      </dgm:prSet>
      <dgm:spPr/>
    </dgm:pt>
    <dgm:pt modelId="{7D7E8CC0-3EDD-41B7-8641-4E78EFF361AF}" type="pres">
      <dgm:prSet presAssocID="{538AA1A4-CCE2-4DAC-BF29-F325E4042E5E}" presName="rootComposite" presStyleCnt="0"/>
      <dgm:spPr/>
    </dgm:pt>
    <dgm:pt modelId="{EA12B355-F40D-4CF5-BD3A-6E4E9101CB02}" type="pres">
      <dgm:prSet presAssocID="{538AA1A4-CCE2-4DAC-BF29-F325E4042E5E}" presName="rootText" presStyleLbl="node3" presStyleIdx="0" presStyleCnt="8" custScaleX="2000000" custScaleY="1139190" custLinFactX="861693" custLinFactY="500000" custLinFactNeighborX="900000" custLinFactNeighborY="582729">
        <dgm:presLayoutVars>
          <dgm:chPref val="3"/>
        </dgm:presLayoutVars>
      </dgm:prSet>
      <dgm:spPr/>
      <dgm:t>
        <a:bodyPr/>
        <a:lstStyle/>
        <a:p>
          <a:endParaRPr lang="en-GB"/>
        </a:p>
      </dgm:t>
    </dgm:pt>
    <dgm:pt modelId="{1A1E65FA-04F5-49AC-870B-9D4C96C662B1}" type="pres">
      <dgm:prSet presAssocID="{538AA1A4-CCE2-4DAC-BF29-F325E4042E5E}" presName="rootConnector" presStyleLbl="node3" presStyleIdx="0" presStyleCnt="8"/>
      <dgm:spPr/>
      <dgm:t>
        <a:bodyPr/>
        <a:lstStyle/>
        <a:p>
          <a:endParaRPr lang="en-GB"/>
        </a:p>
      </dgm:t>
    </dgm:pt>
    <dgm:pt modelId="{8A7E0C09-D40B-4496-AF9C-C31F70C8E031}" type="pres">
      <dgm:prSet presAssocID="{538AA1A4-CCE2-4DAC-BF29-F325E4042E5E}" presName="hierChild4" presStyleCnt="0"/>
      <dgm:spPr/>
    </dgm:pt>
    <dgm:pt modelId="{48BD8635-2BE2-45A7-A22F-D466D1DDADF4}" type="pres">
      <dgm:prSet presAssocID="{9F410E7E-2ABF-48B3-A8C8-D0D872F45265}" presName="Name37" presStyleLbl="parChTrans1D4" presStyleIdx="0" presStyleCnt="14"/>
      <dgm:spPr/>
      <dgm:t>
        <a:bodyPr/>
        <a:lstStyle/>
        <a:p>
          <a:endParaRPr lang="en-US"/>
        </a:p>
      </dgm:t>
    </dgm:pt>
    <dgm:pt modelId="{6AE08EFC-0673-4080-97FC-761C9C2DC1A7}" type="pres">
      <dgm:prSet presAssocID="{7DC7A48B-5CF1-47FD-8E10-5C350571DF85}" presName="hierRoot2" presStyleCnt="0">
        <dgm:presLayoutVars>
          <dgm:hierBranch val="init"/>
        </dgm:presLayoutVars>
      </dgm:prSet>
      <dgm:spPr/>
    </dgm:pt>
    <dgm:pt modelId="{94471849-AF8D-4D3A-8F91-1F8BE91FF402}" type="pres">
      <dgm:prSet presAssocID="{7DC7A48B-5CF1-47FD-8E10-5C350571DF85}" presName="rootComposite" presStyleCnt="0"/>
      <dgm:spPr/>
    </dgm:pt>
    <dgm:pt modelId="{D83EACC1-9598-4F87-8B69-E109FC392E1C}" type="pres">
      <dgm:prSet presAssocID="{7DC7A48B-5CF1-47FD-8E10-5C350571DF85}" presName="rootText" presStyleLbl="node4" presStyleIdx="0" presStyleCnt="14" custScaleX="1578456" custScaleY="1152762" custLinFactX="484694" custLinFactY="600000" custLinFactNeighborX="500000" custLinFactNeighborY="694960">
        <dgm:presLayoutVars>
          <dgm:chPref val="3"/>
        </dgm:presLayoutVars>
      </dgm:prSet>
      <dgm:spPr/>
      <dgm:t>
        <a:bodyPr/>
        <a:lstStyle/>
        <a:p>
          <a:endParaRPr lang="en-US"/>
        </a:p>
      </dgm:t>
    </dgm:pt>
    <dgm:pt modelId="{035B43CC-A68B-4EB4-A9ED-11D05CD16711}" type="pres">
      <dgm:prSet presAssocID="{7DC7A48B-5CF1-47FD-8E10-5C350571DF85}" presName="rootConnector" presStyleLbl="node4" presStyleIdx="0" presStyleCnt="14"/>
      <dgm:spPr/>
      <dgm:t>
        <a:bodyPr/>
        <a:lstStyle/>
        <a:p>
          <a:endParaRPr lang="en-US"/>
        </a:p>
      </dgm:t>
    </dgm:pt>
    <dgm:pt modelId="{CAAE76C0-4293-4CF9-A84B-54C8D45880DE}" type="pres">
      <dgm:prSet presAssocID="{7DC7A48B-5CF1-47FD-8E10-5C350571DF85}" presName="hierChild4" presStyleCnt="0"/>
      <dgm:spPr/>
    </dgm:pt>
    <dgm:pt modelId="{0FA5845F-5C12-43D4-902D-40BE05847C7B}" type="pres">
      <dgm:prSet presAssocID="{6A609886-A1B1-4EC7-B8E5-5FA96C1DF23E}" presName="Name37" presStyleLbl="parChTrans1D4" presStyleIdx="1" presStyleCnt="14"/>
      <dgm:spPr/>
      <dgm:t>
        <a:bodyPr/>
        <a:lstStyle/>
        <a:p>
          <a:endParaRPr lang="en-US"/>
        </a:p>
      </dgm:t>
    </dgm:pt>
    <dgm:pt modelId="{3DEE87FF-F880-4AFD-A3BF-C9BCEB57AC46}" type="pres">
      <dgm:prSet presAssocID="{37D7C6D5-7B57-4B34-9C9A-6C8A05C2BE03}" presName="hierRoot2" presStyleCnt="0">
        <dgm:presLayoutVars>
          <dgm:hierBranch val="init"/>
        </dgm:presLayoutVars>
      </dgm:prSet>
      <dgm:spPr/>
    </dgm:pt>
    <dgm:pt modelId="{0193B18B-F3FD-4C72-A245-90DBC24B701C}" type="pres">
      <dgm:prSet presAssocID="{37D7C6D5-7B57-4B34-9C9A-6C8A05C2BE03}" presName="rootComposite" presStyleCnt="0"/>
      <dgm:spPr/>
    </dgm:pt>
    <dgm:pt modelId="{E3C76D3F-2EEF-43E8-85BD-F8E7FA47AE6F}" type="pres">
      <dgm:prSet presAssocID="{37D7C6D5-7B57-4B34-9C9A-6C8A05C2BE03}" presName="rootText" presStyleLbl="node4" presStyleIdx="1" presStyleCnt="14" custScaleX="2000000" custScaleY="1407453" custLinFactX="471044" custLinFactY="753555" custLinFactNeighborX="500000" custLinFactNeighborY="800000">
        <dgm:presLayoutVars>
          <dgm:chPref val="3"/>
        </dgm:presLayoutVars>
      </dgm:prSet>
      <dgm:spPr/>
      <dgm:t>
        <a:bodyPr/>
        <a:lstStyle/>
        <a:p>
          <a:endParaRPr lang="en-US"/>
        </a:p>
      </dgm:t>
    </dgm:pt>
    <dgm:pt modelId="{FFA83519-B3BF-4E6F-9A65-1D0B93109E6F}" type="pres">
      <dgm:prSet presAssocID="{37D7C6D5-7B57-4B34-9C9A-6C8A05C2BE03}" presName="rootConnector" presStyleLbl="node4" presStyleIdx="1" presStyleCnt="14"/>
      <dgm:spPr/>
      <dgm:t>
        <a:bodyPr/>
        <a:lstStyle/>
        <a:p>
          <a:endParaRPr lang="en-US"/>
        </a:p>
      </dgm:t>
    </dgm:pt>
    <dgm:pt modelId="{AAB93097-7A74-4A61-9865-B181ABC036A6}" type="pres">
      <dgm:prSet presAssocID="{37D7C6D5-7B57-4B34-9C9A-6C8A05C2BE03}" presName="hierChild4" presStyleCnt="0"/>
      <dgm:spPr/>
    </dgm:pt>
    <dgm:pt modelId="{B385DA9F-3E8A-4203-8C2F-1ECC82494F86}" type="pres">
      <dgm:prSet presAssocID="{37D7C6D5-7B57-4B34-9C9A-6C8A05C2BE03}" presName="hierChild5" presStyleCnt="0"/>
      <dgm:spPr/>
    </dgm:pt>
    <dgm:pt modelId="{67518804-C8D9-4102-ABE8-F1DD40224623}" type="pres">
      <dgm:prSet presAssocID="{D8590C4E-AB74-436A-BE81-2023E3DACD73}" presName="Name37" presStyleLbl="parChTrans1D4" presStyleIdx="2" presStyleCnt="14"/>
      <dgm:spPr/>
      <dgm:t>
        <a:bodyPr/>
        <a:lstStyle/>
        <a:p>
          <a:endParaRPr lang="en-GB"/>
        </a:p>
      </dgm:t>
    </dgm:pt>
    <dgm:pt modelId="{40CF4574-A084-4B8E-A65A-7B0CCC4ED22E}" type="pres">
      <dgm:prSet presAssocID="{8BC5E1ED-8D45-40CD-949D-ADCEB258B0BF}" presName="hierRoot2" presStyleCnt="0">
        <dgm:presLayoutVars>
          <dgm:hierBranch val="init"/>
        </dgm:presLayoutVars>
      </dgm:prSet>
      <dgm:spPr/>
    </dgm:pt>
    <dgm:pt modelId="{E0626F82-F759-4D8F-9862-B2407E3044EC}" type="pres">
      <dgm:prSet presAssocID="{8BC5E1ED-8D45-40CD-949D-ADCEB258B0BF}" presName="rootComposite" presStyleCnt="0"/>
      <dgm:spPr/>
    </dgm:pt>
    <dgm:pt modelId="{1F3E0726-246E-42EC-BD19-61A2FFDB7244}" type="pres">
      <dgm:prSet presAssocID="{8BC5E1ED-8D45-40CD-949D-ADCEB258B0BF}" presName="rootText" presStyleLbl="node4" presStyleIdx="2" presStyleCnt="14" custScaleX="1958086" custScaleY="1298152" custLinFactX="482822" custLinFactY="800000" custLinFactNeighborX="500000" custLinFactNeighborY="871388">
        <dgm:presLayoutVars>
          <dgm:chPref val="3"/>
        </dgm:presLayoutVars>
      </dgm:prSet>
      <dgm:spPr/>
      <dgm:t>
        <a:bodyPr/>
        <a:lstStyle/>
        <a:p>
          <a:endParaRPr lang="en-GB"/>
        </a:p>
      </dgm:t>
    </dgm:pt>
    <dgm:pt modelId="{A0C00104-CF7D-4630-AA9A-A676C27D9311}" type="pres">
      <dgm:prSet presAssocID="{8BC5E1ED-8D45-40CD-949D-ADCEB258B0BF}" presName="rootConnector" presStyleLbl="node4" presStyleIdx="2" presStyleCnt="14"/>
      <dgm:spPr/>
      <dgm:t>
        <a:bodyPr/>
        <a:lstStyle/>
        <a:p>
          <a:endParaRPr lang="en-GB"/>
        </a:p>
      </dgm:t>
    </dgm:pt>
    <dgm:pt modelId="{B6CAC7CD-32B5-4FA5-ACB8-7B266B2C853A}" type="pres">
      <dgm:prSet presAssocID="{8BC5E1ED-8D45-40CD-949D-ADCEB258B0BF}" presName="hierChild4" presStyleCnt="0"/>
      <dgm:spPr/>
    </dgm:pt>
    <dgm:pt modelId="{AD39E5D1-F558-4318-9F3A-AC730CB8B56C}" type="pres">
      <dgm:prSet presAssocID="{8BC5E1ED-8D45-40CD-949D-ADCEB258B0BF}" presName="hierChild5" presStyleCnt="0"/>
      <dgm:spPr/>
    </dgm:pt>
    <dgm:pt modelId="{F502DFE9-91F8-4048-9AF9-80F014C16EA3}" type="pres">
      <dgm:prSet presAssocID="{7DC7A48B-5CF1-47FD-8E10-5C350571DF85}" presName="hierChild5" presStyleCnt="0"/>
      <dgm:spPr/>
    </dgm:pt>
    <dgm:pt modelId="{451D179F-EAFB-4341-B39C-5DA3B54A91A7}" type="pres">
      <dgm:prSet presAssocID="{538AA1A4-CCE2-4DAC-BF29-F325E4042E5E}" presName="hierChild5" presStyleCnt="0"/>
      <dgm:spPr/>
    </dgm:pt>
    <dgm:pt modelId="{56DFF7E7-2F17-4B1C-85AE-EB9C862575FB}" type="pres">
      <dgm:prSet presAssocID="{52FE72ED-C5D8-42B5-B6A6-80E4E80F8FC6}" presName="Name37" presStyleLbl="parChTrans1D3" presStyleIdx="1" presStyleCnt="8"/>
      <dgm:spPr/>
      <dgm:t>
        <a:bodyPr/>
        <a:lstStyle/>
        <a:p>
          <a:endParaRPr lang="en-GB"/>
        </a:p>
      </dgm:t>
    </dgm:pt>
    <dgm:pt modelId="{91C643C8-2799-40BA-ABDE-A3BFF10B8E28}" type="pres">
      <dgm:prSet presAssocID="{E18A16EF-3AE1-44DE-98BB-FB34D5C0724B}" presName="hierRoot2" presStyleCnt="0">
        <dgm:presLayoutVars>
          <dgm:hierBranch val="init"/>
        </dgm:presLayoutVars>
      </dgm:prSet>
      <dgm:spPr/>
    </dgm:pt>
    <dgm:pt modelId="{1E8CD67B-C26A-4CD7-90DC-BDBB8E3FD730}" type="pres">
      <dgm:prSet presAssocID="{E18A16EF-3AE1-44DE-98BB-FB34D5C0724B}" presName="rootComposite" presStyleCnt="0"/>
      <dgm:spPr/>
    </dgm:pt>
    <dgm:pt modelId="{9516296B-DE1B-4078-85DA-EF5BDD414901}" type="pres">
      <dgm:prSet presAssocID="{E18A16EF-3AE1-44DE-98BB-FB34D5C0724B}" presName="rootText" presStyleLbl="node3" presStyleIdx="1" presStyleCnt="8" custScaleX="1538099" custScaleY="812317" custLinFactX="-2247607" custLinFactY="500000" custLinFactNeighborX="-2300000" custLinFactNeighborY="508656">
        <dgm:presLayoutVars>
          <dgm:chPref val="3"/>
        </dgm:presLayoutVars>
      </dgm:prSet>
      <dgm:spPr/>
      <dgm:t>
        <a:bodyPr/>
        <a:lstStyle/>
        <a:p>
          <a:endParaRPr lang="en-GB"/>
        </a:p>
      </dgm:t>
    </dgm:pt>
    <dgm:pt modelId="{CDB6D160-C6EE-43BA-AFBB-97292CB765DE}" type="pres">
      <dgm:prSet presAssocID="{E18A16EF-3AE1-44DE-98BB-FB34D5C0724B}" presName="rootConnector" presStyleLbl="node3" presStyleIdx="1" presStyleCnt="8"/>
      <dgm:spPr/>
      <dgm:t>
        <a:bodyPr/>
        <a:lstStyle/>
        <a:p>
          <a:endParaRPr lang="en-GB"/>
        </a:p>
      </dgm:t>
    </dgm:pt>
    <dgm:pt modelId="{94C3D918-A822-4F16-95CE-6640CA92972A}" type="pres">
      <dgm:prSet presAssocID="{E18A16EF-3AE1-44DE-98BB-FB34D5C0724B}" presName="hierChild4" presStyleCnt="0"/>
      <dgm:spPr/>
    </dgm:pt>
    <dgm:pt modelId="{72660997-184B-4017-92DB-9B0DB43A8073}" type="pres">
      <dgm:prSet presAssocID="{EB4E4849-35B8-4C97-A7FC-C36BB1DA9F6D}" presName="Name37" presStyleLbl="parChTrans1D4" presStyleIdx="3" presStyleCnt="14"/>
      <dgm:spPr/>
      <dgm:t>
        <a:bodyPr/>
        <a:lstStyle/>
        <a:p>
          <a:endParaRPr lang="en-GB"/>
        </a:p>
      </dgm:t>
    </dgm:pt>
    <dgm:pt modelId="{27F46D95-8659-4895-9E7B-89B0FCF1E084}" type="pres">
      <dgm:prSet presAssocID="{FBF410C8-F190-4E7B-A5B8-F329B92082A5}" presName="hierRoot2" presStyleCnt="0">
        <dgm:presLayoutVars>
          <dgm:hierBranch val="init"/>
        </dgm:presLayoutVars>
      </dgm:prSet>
      <dgm:spPr/>
    </dgm:pt>
    <dgm:pt modelId="{F73FFD44-32D5-4EEC-AC1B-2DDD060121A1}" type="pres">
      <dgm:prSet presAssocID="{FBF410C8-F190-4E7B-A5B8-F329B92082A5}" presName="rootComposite" presStyleCnt="0"/>
      <dgm:spPr/>
    </dgm:pt>
    <dgm:pt modelId="{04B3588C-B34B-47D0-B401-4B6AE347F604}" type="pres">
      <dgm:prSet presAssocID="{FBF410C8-F190-4E7B-A5B8-F329B92082A5}" presName="rootText" presStyleLbl="node4" presStyleIdx="3" presStyleCnt="14" custScaleX="2000000" custScaleY="1521230" custLinFactX="-2217599" custLinFactY="661777" custLinFactNeighborX="-2300000" custLinFactNeighborY="700000">
        <dgm:presLayoutVars>
          <dgm:chPref val="3"/>
        </dgm:presLayoutVars>
      </dgm:prSet>
      <dgm:spPr/>
      <dgm:t>
        <a:bodyPr/>
        <a:lstStyle/>
        <a:p>
          <a:endParaRPr lang="en-GB"/>
        </a:p>
      </dgm:t>
    </dgm:pt>
    <dgm:pt modelId="{54D30128-3B9F-4611-A046-E2549F5FFEF0}" type="pres">
      <dgm:prSet presAssocID="{FBF410C8-F190-4E7B-A5B8-F329B92082A5}" presName="rootConnector" presStyleLbl="node4" presStyleIdx="3" presStyleCnt="14"/>
      <dgm:spPr/>
      <dgm:t>
        <a:bodyPr/>
        <a:lstStyle/>
        <a:p>
          <a:endParaRPr lang="en-GB"/>
        </a:p>
      </dgm:t>
    </dgm:pt>
    <dgm:pt modelId="{22C66F0D-10BA-4FF7-BB0F-1C745778B293}" type="pres">
      <dgm:prSet presAssocID="{FBF410C8-F190-4E7B-A5B8-F329B92082A5}" presName="hierChild4" presStyleCnt="0"/>
      <dgm:spPr/>
    </dgm:pt>
    <dgm:pt modelId="{DD1E9229-E8A2-44E4-980B-C4570DCED8FF}" type="pres">
      <dgm:prSet presAssocID="{FBF410C8-F190-4E7B-A5B8-F329B92082A5}" presName="hierChild5" presStyleCnt="0"/>
      <dgm:spPr/>
    </dgm:pt>
    <dgm:pt modelId="{46E0A688-26A3-4A7B-ABBF-3AF2DE6EF98E}" type="pres">
      <dgm:prSet presAssocID="{C1BA7726-2492-401A-B22A-09B4C8FE9920}" presName="Name37" presStyleLbl="parChTrans1D4" presStyleIdx="4" presStyleCnt="14"/>
      <dgm:spPr/>
      <dgm:t>
        <a:bodyPr/>
        <a:lstStyle/>
        <a:p>
          <a:endParaRPr lang="en-US"/>
        </a:p>
      </dgm:t>
    </dgm:pt>
    <dgm:pt modelId="{BAF13E25-B158-48CA-832D-07A0CD7A0E23}" type="pres">
      <dgm:prSet presAssocID="{1A3A31DC-9626-40EA-BF2A-D9E864BC7EF7}" presName="hierRoot2" presStyleCnt="0">
        <dgm:presLayoutVars>
          <dgm:hierBranch val="init"/>
        </dgm:presLayoutVars>
      </dgm:prSet>
      <dgm:spPr/>
    </dgm:pt>
    <dgm:pt modelId="{4DC4DA11-DBB9-4446-9129-4600C329BE80}" type="pres">
      <dgm:prSet presAssocID="{1A3A31DC-9626-40EA-BF2A-D9E864BC7EF7}" presName="rootComposite" presStyleCnt="0"/>
      <dgm:spPr/>
    </dgm:pt>
    <dgm:pt modelId="{58CCBD99-EA7D-479B-86EE-0A9420516D5B}" type="pres">
      <dgm:prSet presAssocID="{1A3A31DC-9626-40EA-BF2A-D9E864BC7EF7}" presName="rootText" presStyleLbl="node4" presStyleIdx="4" presStyleCnt="14" custScaleX="2000000" custScaleY="1430512" custLinFactX="-2200000" custLinFactY="700000" custLinFactNeighborX="-2288988" custLinFactNeighborY="747070">
        <dgm:presLayoutVars>
          <dgm:chPref val="3"/>
        </dgm:presLayoutVars>
      </dgm:prSet>
      <dgm:spPr/>
      <dgm:t>
        <a:bodyPr/>
        <a:lstStyle/>
        <a:p>
          <a:endParaRPr lang="en-US"/>
        </a:p>
      </dgm:t>
    </dgm:pt>
    <dgm:pt modelId="{52857D0D-4A07-49D8-80A1-A3FEF37CAE9A}" type="pres">
      <dgm:prSet presAssocID="{1A3A31DC-9626-40EA-BF2A-D9E864BC7EF7}" presName="rootConnector" presStyleLbl="node4" presStyleIdx="4" presStyleCnt="14"/>
      <dgm:spPr/>
      <dgm:t>
        <a:bodyPr/>
        <a:lstStyle/>
        <a:p>
          <a:endParaRPr lang="en-US"/>
        </a:p>
      </dgm:t>
    </dgm:pt>
    <dgm:pt modelId="{C1906DB7-FA9C-4DA1-B194-B7C34232E34A}" type="pres">
      <dgm:prSet presAssocID="{1A3A31DC-9626-40EA-BF2A-D9E864BC7EF7}" presName="hierChild4" presStyleCnt="0"/>
      <dgm:spPr/>
    </dgm:pt>
    <dgm:pt modelId="{5D3C8889-D6AA-4B48-A20F-C0688F542574}" type="pres">
      <dgm:prSet presAssocID="{1A3A31DC-9626-40EA-BF2A-D9E864BC7EF7}" presName="hierChild5" presStyleCnt="0"/>
      <dgm:spPr/>
    </dgm:pt>
    <dgm:pt modelId="{4FEB4786-20ED-4D42-B02A-DA2A2A06D295}" type="pres">
      <dgm:prSet presAssocID="{6F90B8DD-4281-4190-B571-CB5FA5976EDE}" presName="Name37" presStyleLbl="parChTrans1D4" presStyleIdx="5" presStyleCnt="14"/>
      <dgm:spPr/>
      <dgm:t>
        <a:bodyPr/>
        <a:lstStyle/>
        <a:p>
          <a:endParaRPr lang="en-GB"/>
        </a:p>
      </dgm:t>
    </dgm:pt>
    <dgm:pt modelId="{05AE5D83-B0B8-419E-9E09-0A24278F03F0}" type="pres">
      <dgm:prSet presAssocID="{3AED530B-33D4-4E62-885A-134E1465DA15}" presName="hierRoot2" presStyleCnt="0">
        <dgm:presLayoutVars>
          <dgm:hierBranch val="init"/>
        </dgm:presLayoutVars>
      </dgm:prSet>
      <dgm:spPr/>
    </dgm:pt>
    <dgm:pt modelId="{2D81DE19-FAD0-4939-80C2-577E81AA8E01}" type="pres">
      <dgm:prSet presAssocID="{3AED530B-33D4-4E62-885A-134E1465DA15}" presName="rootComposite" presStyleCnt="0"/>
      <dgm:spPr/>
    </dgm:pt>
    <dgm:pt modelId="{40B7FC14-D314-4125-B645-AC57560F3548}" type="pres">
      <dgm:prSet presAssocID="{3AED530B-33D4-4E62-885A-134E1465DA15}" presName="rootText" presStyleLbl="node4" presStyleIdx="5" presStyleCnt="14" custScaleX="2000000" custScaleY="974101" custLinFactX="-2201579" custLinFactY="800000" custLinFactNeighborX="-2300000" custLinFactNeighborY="855611">
        <dgm:presLayoutVars>
          <dgm:chPref val="3"/>
        </dgm:presLayoutVars>
      </dgm:prSet>
      <dgm:spPr/>
      <dgm:t>
        <a:bodyPr/>
        <a:lstStyle/>
        <a:p>
          <a:endParaRPr lang="en-GB"/>
        </a:p>
      </dgm:t>
    </dgm:pt>
    <dgm:pt modelId="{C93C32CB-B9E4-4D28-A8A2-94C492E93A97}" type="pres">
      <dgm:prSet presAssocID="{3AED530B-33D4-4E62-885A-134E1465DA15}" presName="rootConnector" presStyleLbl="node4" presStyleIdx="5" presStyleCnt="14"/>
      <dgm:spPr/>
      <dgm:t>
        <a:bodyPr/>
        <a:lstStyle/>
        <a:p>
          <a:endParaRPr lang="en-GB"/>
        </a:p>
      </dgm:t>
    </dgm:pt>
    <dgm:pt modelId="{61817E6E-F1FE-4517-8931-83B00DB65D57}" type="pres">
      <dgm:prSet presAssocID="{3AED530B-33D4-4E62-885A-134E1465DA15}" presName="hierChild4" presStyleCnt="0"/>
      <dgm:spPr/>
    </dgm:pt>
    <dgm:pt modelId="{2131E0D5-973F-4F7E-9392-1FD4780343CD}" type="pres">
      <dgm:prSet presAssocID="{3AED530B-33D4-4E62-885A-134E1465DA15}" presName="hierChild5" presStyleCnt="0"/>
      <dgm:spPr/>
    </dgm:pt>
    <dgm:pt modelId="{FD5C91FF-0595-4C07-9B75-F582A5E64557}" type="pres">
      <dgm:prSet presAssocID="{E18A16EF-3AE1-44DE-98BB-FB34D5C0724B}" presName="hierChild5" presStyleCnt="0"/>
      <dgm:spPr/>
    </dgm:pt>
    <dgm:pt modelId="{108246B9-E4A0-498F-B223-E0BA4CC9AB0E}" type="pres">
      <dgm:prSet presAssocID="{2EF8120F-CE4F-40BD-81C8-B2839689BF38}" presName="hierChild5" presStyleCnt="0"/>
      <dgm:spPr/>
      <dgm:t>
        <a:bodyPr/>
        <a:lstStyle/>
        <a:p>
          <a:endParaRPr lang="en-GB"/>
        </a:p>
      </dgm:t>
    </dgm:pt>
    <dgm:pt modelId="{F1260742-BF6F-4C58-AC65-2A4098EBBD06}" type="pres">
      <dgm:prSet presAssocID="{2B7C60C3-028D-4338-B7D5-3A625F5B3CA1}" presName="Name48" presStyleLbl="parChTrans1D2" presStyleIdx="1" presStyleCnt="5"/>
      <dgm:spPr/>
      <dgm:t>
        <a:bodyPr/>
        <a:lstStyle/>
        <a:p>
          <a:endParaRPr lang="en-GB"/>
        </a:p>
      </dgm:t>
    </dgm:pt>
    <dgm:pt modelId="{A26307C9-489E-43A2-B5EE-96EB05985665}" type="pres">
      <dgm:prSet presAssocID="{620AFB18-E7D5-496B-A60A-7CAB8E0B3339}" presName="hierRoot2" presStyleCnt="0">
        <dgm:presLayoutVars>
          <dgm:hierBranch/>
        </dgm:presLayoutVars>
      </dgm:prSet>
      <dgm:spPr/>
      <dgm:t>
        <a:bodyPr/>
        <a:lstStyle/>
        <a:p>
          <a:endParaRPr lang="en-GB"/>
        </a:p>
      </dgm:t>
    </dgm:pt>
    <dgm:pt modelId="{92404B6B-4FEC-417B-815B-45AC96319A4D}" type="pres">
      <dgm:prSet presAssocID="{620AFB18-E7D5-496B-A60A-7CAB8E0B3339}" presName="rootComposite" presStyleCnt="0"/>
      <dgm:spPr/>
      <dgm:t>
        <a:bodyPr/>
        <a:lstStyle/>
        <a:p>
          <a:endParaRPr lang="en-GB"/>
        </a:p>
      </dgm:t>
    </dgm:pt>
    <dgm:pt modelId="{3A21835B-2009-4FFB-8C53-250979E2057F}" type="pres">
      <dgm:prSet presAssocID="{620AFB18-E7D5-496B-A60A-7CAB8E0B3339}" presName="rootText" presStyleLbl="node2" presStyleIdx="1" presStyleCnt="4" custScaleX="2000000" custScaleY="1347859" custLinFactX="315411" custLinFactY="500000" custLinFactNeighborX="400000" custLinFactNeighborY="563673">
        <dgm:presLayoutVars>
          <dgm:chPref val="3"/>
        </dgm:presLayoutVars>
      </dgm:prSet>
      <dgm:spPr/>
      <dgm:t>
        <a:bodyPr/>
        <a:lstStyle/>
        <a:p>
          <a:endParaRPr lang="en-US"/>
        </a:p>
      </dgm:t>
    </dgm:pt>
    <dgm:pt modelId="{7B157E2E-CB04-4E7F-9CC2-6E63887C4C4A}" type="pres">
      <dgm:prSet presAssocID="{620AFB18-E7D5-496B-A60A-7CAB8E0B3339}" presName="rootConnector" presStyleLbl="node2" presStyleIdx="1" presStyleCnt="4"/>
      <dgm:spPr/>
      <dgm:t>
        <a:bodyPr/>
        <a:lstStyle/>
        <a:p>
          <a:endParaRPr lang="en-US"/>
        </a:p>
      </dgm:t>
    </dgm:pt>
    <dgm:pt modelId="{22D0224B-6FFD-4A88-9749-3DD998AD792F}" type="pres">
      <dgm:prSet presAssocID="{620AFB18-E7D5-496B-A60A-7CAB8E0B3339}" presName="hierChild4" presStyleCnt="0"/>
      <dgm:spPr/>
      <dgm:t>
        <a:bodyPr/>
        <a:lstStyle/>
        <a:p>
          <a:endParaRPr lang="en-GB"/>
        </a:p>
      </dgm:t>
    </dgm:pt>
    <dgm:pt modelId="{A14F4216-09A7-4198-9636-43C3C6761BD4}" type="pres">
      <dgm:prSet presAssocID="{2A5BD611-911D-40B4-BC02-9CAE6BFD6503}" presName="Name35" presStyleLbl="parChTrans1D3" presStyleIdx="2" presStyleCnt="8"/>
      <dgm:spPr/>
      <dgm:t>
        <a:bodyPr/>
        <a:lstStyle/>
        <a:p>
          <a:endParaRPr lang="en-GB"/>
        </a:p>
      </dgm:t>
    </dgm:pt>
    <dgm:pt modelId="{E7E19F3E-966E-4A0C-9F1D-9C8B630491C0}" type="pres">
      <dgm:prSet presAssocID="{C011E921-98A8-488F-9827-539F2C990BB3}" presName="hierRoot2" presStyleCnt="0">
        <dgm:presLayoutVars>
          <dgm:hierBranch val="init"/>
        </dgm:presLayoutVars>
      </dgm:prSet>
      <dgm:spPr/>
      <dgm:t>
        <a:bodyPr/>
        <a:lstStyle/>
        <a:p>
          <a:endParaRPr lang="en-GB"/>
        </a:p>
      </dgm:t>
    </dgm:pt>
    <dgm:pt modelId="{DA8A330F-120E-405D-9573-DFD1EC40E50F}" type="pres">
      <dgm:prSet presAssocID="{C011E921-98A8-488F-9827-539F2C990BB3}" presName="rootComposite" presStyleCnt="0"/>
      <dgm:spPr/>
      <dgm:t>
        <a:bodyPr/>
        <a:lstStyle/>
        <a:p>
          <a:endParaRPr lang="en-GB"/>
        </a:p>
      </dgm:t>
    </dgm:pt>
    <dgm:pt modelId="{034684D4-0DBD-4447-ACE5-0AF3CFADF4A6}" type="pres">
      <dgm:prSet presAssocID="{C011E921-98A8-488F-9827-539F2C990BB3}" presName="rootText" presStyleLbl="node3" presStyleIdx="2" presStyleCnt="8" custScaleX="1744563" custScaleY="1804842" custLinFactX="807663" custLinFactY="2059147" custLinFactNeighborX="900000" custLinFactNeighborY="2100000">
        <dgm:presLayoutVars>
          <dgm:chPref val="3"/>
        </dgm:presLayoutVars>
      </dgm:prSet>
      <dgm:spPr/>
      <dgm:t>
        <a:bodyPr/>
        <a:lstStyle/>
        <a:p>
          <a:endParaRPr lang="en-US"/>
        </a:p>
      </dgm:t>
    </dgm:pt>
    <dgm:pt modelId="{065EE6B3-A1C3-47BD-B614-8D602A9C982F}" type="pres">
      <dgm:prSet presAssocID="{C011E921-98A8-488F-9827-539F2C990BB3}" presName="rootConnector" presStyleLbl="node3" presStyleIdx="2" presStyleCnt="8"/>
      <dgm:spPr/>
      <dgm:t>
        <a:bodyPr/>
        <a:lstStyle/>
        <a:p>
          <a:endParaRPr lang="en-US"/>
        </a:p>
      </dgm:t>
    </dgm:pt>
    <dgm:pt modelId="{5DB1C308-0424-4AEB-8A1B-725176240644}" type="pres">
      <dgm:prSet presAssocID="{C011E921-98A8-488F-9827-539F2C990BB3}" presName="hierChild4" presStyleCnt="0"/>
      <dgm:spPr/>
      <dgm:t>
        <a:bodyPr/>
        <a:lstStyle/>
        <a:p>
          <a:endParaRPr lang="en-GB"/>
        </a:p>
      </dgm:t>
    </dgm:pt>
    <dgm:pt modelId="{A701CEA6-A1AE-47CD-8BAE-724DF706FDF6}" type="pres">
      <dgm:prSet presAssocID="{C011E921-98A8-488F-9827-539F2C990BB3}" presName="hierChild5" presStyleCnt="0"/>
      <dgm:spPr/>
      <dgm:t>
        <a:bodyPr/>
        <a:lstStyle/>
        <a:p>
          <a:endParaRPr lang="en-GB"/>
        </a:p>
      </dgm:t>
    </dgm:pt>
    <dgm:pt modelId="{723389C0-3B87-45B6-8858-64DE40A3250D}" type="pres">
      <dgm:prSet presAssocID="{F25B572E-68AA-4823-9DB8-6F4EBA29AAEE}" presName="Name35" presStyleLbl="parChTrans1D3" presStyleIdx="3" presStyleCnt="8"/>
      <dgm:spPr/>
      <dgm:t>
        <a:bodyPr/>
        <a:lstStyle/>
        <a:p>
          <a:endParaRPr lang="en-GB"/>
        </a:p>
      </dgm:t>
    </dgm:pt>
    <dgm:pt modelId="{25517264-6677-4843-9494-CBFBA145E0AA}" type="pres">
      <dgm:prSet presAssocID="{485231B6-7DFD-4B64-842B-FE23B1D00B83}" presName="hierRoot2" presStyleCnt="0">
        <dgm:presLayoutVars>
          <dgm:hierBranch val="init"/>
        </dgm:presLayoutVars>
      </dgm:prSet>
      <dgm:spPr/>
      <dgm:t>
        <a:bodyPr/>
        <a:lstStyle/>
        <a:p>
          <a:endParaRPr lang="en-GB"/>
        </a:p>
      </dgm:t>
    </dgm:pt>
    <dgm:pt modelId="{D1D35D3E-C37B-4003-9BB7-D3AE4B7A2B44}" type="pres">
      <dgm:prSet presAssocID="{485231B6-7DFD-4B64-842B-FE23B1D00B83}" presName="rootComposite" presStyleCnt="0"/>
      <dgm:spPr/>
      <dgm:t>
        <a:bodyPr/>
        <a:lstStyle/>
        <a:p>
          <a:endParaRPr lang="en-GB"/>
        </a:p>
      </dgm:t>
    </dgm:pt>
    <dgm:pt modelId="{F1F8ACDE-7C17-4E74-A8E1-58DFCCC17BC6}" type="pres">
      <dgm:prSet presAssocID="{485231B6-7DFD-4B64-842B-FE23B1D00B83}" presName="rootText" presStyleLbl="node3" presStyleIdx="3" presStyleCnt="8" custScaleX="1721145" custScaleY="2000000" custLinFactY="971557" custLinFactNeighborX="-69875" custLinFactNeighborY="1000000">
        <dgm:presLayoutVars>
          <dgm:chPref val="3"/>
        </dgm:presLayoutVars>
      </dgm:prSet>
      <dgm:spPr/>
      <dgm:t>
        <a:bodyPr/>
        <a:lstStyle/>
        <a:p>
          <a:endParaRPr lang="en-US"/>
        </a:p>
      </dgm:t>
    </dgm:pt>
    <dgm:pt modelId="{352ACB77-75A7-4808-8866-5523489CDE40}" type="pres">
      <dgm:prSet presAssocID="{485231B6-7DFD-4B64-842B-FE23B1D00B83}" presName="rootConnector" presStyleLbl="node3" presStyleIdx="3" presStyleCnt="8"/>
      <dgm:spPr/>
      <dgm:t>
        <a:bodyPr/>
        <a:lstStyle/>
        <a:p>
          <a:endParaRPr lang="en-US"/>
        </a:p>
      </dgm:t>
    </dgm:pt>
    <dgm:pt modelId="{CFB2C343-32ED-4FED-9D03-37F1F8F31A7B}" type="pres">
      <dgm:prSet presAssocID="{485231B6-7DFD-4B64-842B-FE23B1D00B83}" presName="hierChild4" presStyleCnt="0"/>
      <dgm:spPr/>
      <dgm:t>
        <a:bodyPr/>
        <a:lstStyle/>
        <a:p>
          <a:endParaRPr lang="en-GB"/>
        </a:p>
      </dgm:t>
    </dgm:pt>
    <dgm:pt modelId="{EDB8E4B9-6E20-40C0-A98B-BA0933638948}" type="pres">
      <dgm:prSet presAssocID="{485231B6-7DFD-4B64-842B-FE23B1D00B83}" presName="hierChild5" presStyleCnt="0"/>
      <dgm:spPr/>
      <dgm:t>
        <a:bodyPr/>
        <a:lstStyle/>
        <a:p>
          <a:endParaRPr lang="en-GB"/>
        </a:p>
      </dgm:t>
    </dgm:pt>
    <dgm:pt modelId="{B67EA2A2-9180-4A3D-B835-38423387445B}" type="pres">
      <dgm:prSet presAssocID="{620AFB18-E7D5-496B-A60A-7CAB8E0B3339}" presName="hierChild5" presStyleCnt="0"/>
      <dgm:spPr/>
      <dgm:t>
        <a:bodyPr/>
        <a:lstStyle/>
        <a:p>
          <a:endParaRPr lang="en-GB"/>
        </a:p>
      </dgm:t>
    </dgm:pt>
    <dgm:pt modelId="{D51656AE-C1BE-4061-93F6-9064ADE339B8}" type="pres">
      <dgm:prSet presAssocID="{0D61DB5B-4880-4FF2-87ED-CA4875FAD99C}" presName="Name48" presStyleLbl="parChTrans1D2" presStyleIdx="2" presStyleCnt="5"/>
      <dgm:spPr/>
      <dgm:t>
        <a:bodyPr/>
        <a:lstStyle/>
        <a:p>
          <a:endParaRPr lang="en-US"/>
        </a:p>
      </dgm:t>
    </dgm:pt>
    <dgm:pt modelId="{C2E3E9F1-0178-43E3-9155-BCD07D21952B}" type="pres">
      <dgm:prSet presAssocID="{9F0D57FE-58CD-441E-8189-15B5BBC6117E}" presName="hierRoot2" presStyleCnt="0">
        <dgm:presLayoutVars>
          <dgm:hierBranch val="init"/>
        </dgm:presLayoutVars>
      </dgm:prSet>
      <dgm:spPr/>
      <dgm:t>
        <a:bodyPr/>
        <a:lstStyle/>
        <a:p>
          <a:endParaRPr lang="en-US"/>
        </a:p>
      </dgm:t>
    </dgm:pt>
    <dgm:pt modelId="{485F0626-13A7-48B5-B5A1-C46A7C37F5EB}" type="pres">
      <dgm:prSet presAssocID="{9F0D57FE-58CD-441E-8189-15B5BBC6117E}" presName="rootComposite" presStyleCnt="0"/>
      <dgm:spPr/>
      <dgm:t>
        <a:bodyPr/>
        <a:lstStyle/>
        <a:p>
          <a:endParaRPr lang="en-US"/>
        </a:p>
      </dgm:t>
    </dgm:pt>
    <dgm:pt modelId="{ECE84A1D-55AD-4E81-ABD8-4E7AA3955750}" type="pres">
      <dgm:prSet presAssocID="{9F0D57FE-58CD-441E-8189-15B5BBC6117E}" presName="rootText" presStyleLbl="node2" presStyleIdx="2" presStyleCnt="4" custScaleX="2000000" custScaleY="1288400" custLinFactX="1100000" custLinFactY="-3000000" custLinFactNeighborX="1124069" custLinFactNeighborY="-3032316">
        <dgm:presLayoutVars>
          <dgm:chPref val="3"/>
        </dgm:presLayoutVars>
      </dgm:prSet>
      <dgm:spPr/>
      <dgm:t>
        <a:bodyPr/>
        <a:lstStyle/>
        <a:p>
          <a:endParaRPr lang="en-US"/>
        </a:p>
      </dgm:t>
    </dgm:pt>
    <dgm:pt modelId="{EF777283-8736-4DDD-97F5-F0C3859F3295}" type="pres">
      <dgm:prSet presAssocID="{9F0D57FE-58CD-441E-8189-15B5BBC6117E}" presName="rootConnector" presStyleLbl="node2" presStyleIdx="2" presStyleCnt="4"/>
      <dgm:spPr/>
      <dgm:t>
        <a:bodyPr/>
        <a:lstStyle/>
        <a:p>
          <a:endParaRPr lang="en-US"/>
        </a:p>
      </dgm:t>
    </dgm:pt>
    <dgm:pt modelId="{55D4494F-D1D7-4041-8255-6B751A6B68EF}" type="pres">
      <dgm:prSet presAssocID="{9F0D57FE-58CD-441E-8189-15B5BBC6117E}" presName="hierChild4" presStyleCnt="0"/>
      <dgm:spPr/>
      <dgm:t>
        <a:bodyPr/>
        <a:lstStyle/>
        <a:p>
          <a:endParaRPr lang="en-US"/>
        </a:p>
      </dgm:t>
    </dgm:pt>
    <dgm:pt modelId="{E2077162-95E5-48DE-A46C-47A89603A2D1}" type="pres">
      <dgm:prSet presAssocID="{DF14B425-8BC0-4F88-9494-954C0AF1BA90}" presName="Name37" presStyleLbl="parChTrans1D3" presStyleIdx="4" presStyleCnt="8"/>
      <dgm:spPr/>
      <dgm:t>
        <a:bodyPr/>
        <a:lstStyle/>
        <a:p>
          <a:endParaRPr lang="en-US"/>
        </a:p>
      </dgm:t>
    </dgm:pt>
    <dgm:pt modelId="{C20E2690-CB79-4C1B-B2AD-B7D313B8A134}" type="pres">
      <dgm:prSet presAssocID="{DFB3405B-D179-4D92-AAD9-437F389D112C}" presName="hierRoot2" presStyleCnt="0">
        <dgm:presLayoutVars>
          <dgm:hierBranch val="init"/>
        </dgm:presLayoutVars>
      </dgm:prSet>
      <dgm:spPr/>
      <dgm:t>
        <a:bodyPr/>
        <a:lstStyle/>
        <a:p>
          <a:endParaRPr lang="en-US"/>
        </a:p>
      </dgm:t>
    </dgm:pt>
    <dgm:pt modelId="{A0EAEFC9-6E2C-458D-8DEE-595E20D923D5}" type="pres">
      <dgm:prSet presAssocID="{DFB3405B-D179-4D92-AAD9-437F389D112C}" presName="rootComposite" presStyleCnt="0"/>
      <dgm:spPr/>
      <dgm:t>
        <a:bodyPr/>
        <a:lstStyle/>
        <a:p>
          <a:endParaRPr lang="en-US"/>
        </a:p>
      </dgm:t>
    </dgm:pt>
    <dgm:pt modelId="{766E7449-63FD-48C5-B56D-0919F5C4AA5F}" type="pres">
      <dgm:prSet presAssocID="{DFB3405B-D179-4D92-AAD9-437F389D112C}" presName="rootText" presStyleLbl="node3" presStyleIdx="4" presStyleCnt="8" custScaleX="2000000" custScaleY="1120116" custLinFactX="1500000" custLinFactY="-2709441" custLinFactNeighborX="1517397" custLinFactNeighborY="-2800000">
        <dgm:presLayoutVars>
          <dgm:chPref val="3"/>
        </dgm:presLayoutVars>
      </dgm:prSet>
      <dgm:spPr/>
      <dgm:t>
        <a:bodyPr/>
        <a:lstStyle/>
        <a:p>
          <a:endParaRPr lang="en-GB"/>
        </a:p>
      </dgm:t>
    </dgm:pt>
    <dgm:pt modelId="{25CEEF94-21FB-46D8-AF07-765556A1C350}" type="pres">
      <dgm:prSet presAssocID="{DFB3405B-D179-4D92-AAD9-437F389D112C}" presName="rootConnector" presStyleLbl="node3" presStyleIdx="4" presStyleCnt="8"/>
      <dgm:spPr/>
      <dgm:t>
        <a:bodyPr/>
        <a:lstStyle/>
        <a:p>
          <a:endParaRPr lang="en-GB"/>
        </a:p>
      </dgm:t>
    </dgm:pt>
    <dgm:pt modelId="{7E8B0203-D0B7-4689-8427-477524011A04}" type="pres">
      <dgm:prSet presAssocID="{DFB3405B-D179-4D92-AAD9-437F389D112C}" presName="hierChild4" presStyleCnt="0"/>
      <dgm:spPr/>
      <dgm:t>
        <a:bodyPr/>
        <a:lstStyle/>
        <a:p>
          <a:endParaRPr lang="en-US"/>
        </a:p>
      </dgm:t>
    </dgm:pt>
    <dgm:pt modelId="{57827914-E833-4241-948F-524FC2A6A9D6}" type="pres">
      <dgm:prSet presAssocID="{8A8B83E6-3D67-4A59-A308-BC811F19B4D9}" presName="Name37" presStyleLbl="parChTrans1D4" presStyleIdx="6" presStyleCnt="14"/>
      <dgm:spPr/>
      <dgm:t>
        <a:bodyPr/>
        <a:lstStyle/>
        <a:p>
          <a:endParaRPr lang="en-US"/>
        </a:p>
      </dgm:t>
    </dgm:pt>
    <dgm:pt modelId="{45230F34-FC9B-477D-AC44-8E352E6A0378}" type="pres">
      <dgm:prSet presAssocID="{AE4BA2E6-4EDD-46A0-A0A5-CC325458884F}" presName="hierRoot2" presStyleCnt="0">
        <dgm:presLayoutVars>
          <dgm:hierBranch val="init"/>
        </dgm:presLayoutVars>
      </dgm:prSet>
      <dgm:spPr/>
      <dgm:t>
        <a:bodyPr/>
        <a:lstStyle/>
        <a:p>
          <a:endParaRPr lang="en-US"/>
        </a:p>
      </dgm:t>
    </dgm:pt>
    <dgm:pt modelId="{EF9D25B3-E488-4895-91E9-FA1684CB7642}" type="pres">
      <dgm:prSet presAssocID="{AE4BA2E6-4EDD-46A0-A0A5-CC325458884F}" presName="rootComposite" presStyleCnt="0"/>
      <dgm:spPr/>
      <dgm:t>
        <a:bodyPr/>
        <a:lstStyle/>
        <a:p>
          <a:endParaRPr lang="en-US"/>
        </a:p>
      </dgm:t>
    </dgm:pt>
    <dgm:pt modelId="{F0C9AC52-0366-4A2A-A6C1-152C895F0E8E}" type="pres">
      <dgm:prSet presAssocID="{AE4BA2E6-4EDD-46A0-A0A5-CC325458884F}" presName="rootText" presStyleLbl="node4" presStyleIdx="6" presStyleCnt="14" custScaleX="2000000" custScaleY="1341966" custLinFactX="2500000" custLinFactY="-1734367" custLinFactNeighborX="2551363" custLinFactNeighborY="-1800000">
        <dgm:presLayoutVars>
          <dgm:chPref val="3"/>
        </dgm:presLayoutVars>
      </dgm:prSet>
      <dgm:spPr/>
      <dgm:t>
        <a:bodyPr/>
        <a:lstStyle/>
        <a:p>
          <a:endParaRPr lang="en-US"/>
        </a:p>
      </dgm:t>
    </dgm:pt>
    <dgm:pt modelId="{4CD86093-90DD-4C41-BDED-2477572BA0A4}" type="pres">
      <dgm:prSet presAssocID="{AE4BA2E6-4EDD-46A0-A0A5-CC325458884F}" presName="rootConnector" presStyleLbl="node4" presStyleIdx="6" presStyleCnt="14"/>
      <dgm:spPr/>
      <dgm:t>
        <a:bodyPr/>
        <a:lstStyle/>
        <a:p>
          <a:endParaRPr lang="en-US"/>
        </a:p>
      </dgm:t>
    </dgm:pt>
    <dgm:pt modelId="{FE05E1FF-60E1-41D3-A894-427F0A3E9AB0}" type="pres">
      <dgm:prSet presAssocID="{AE4BA2E6-4EDD-46A0-A0A5-CC325458884F}" presName="hierChild4" presStyleCnt="0"/>
      <dgm:spPr/>
      <dgm:t>
        <a:bodyPr/>
        <a:lstStyle/>
        <a:p>
          <a:endParaRPr lang="en-US"/>
        </a:p>
      </dgm:t>
    </dgm:pt>
    <dgm:pt modelId="{2A44B6DC-7E49-4775-BAE9-BCF0F28111A0}" type="pres">
      <dgm:prSet presAssocID="{AE4BA2E6-4EDD-46A0-A0A5-CC325458884F}" presName="hierChild5" presStyleCnt="0"/>
      <dgm:spPr/>
      <dgm:t>
        <a:bodyPr/>
        <a:lstStyle/>
        <a:p>
          <a:endParaRPr lang="en-US"/>
        </a:p>
      </dgm:t>
    </dgm:pt>
    <dgm:pt modelId="{F751C57F-CAA7-4F5B-93C4-9DC4D5C3E653}" type="pres">
      <dgm:prSet presAssocID="{0B0AEA54-11A6-4550-A501-F49DA15693F3}" presName="Name37" presStyleLbl="parChTrans1D4" presStyleIdx="7" presStyleCnt="14"/>
      <dgm:spPr/>
      <dgm:t>
        <a:bodyPr/>
        <a:lstStyle/>
        <a:p>
          <a:endParaRPr lang="en-US"/>
        </a:p>
      </dgm:t>
    </dgm:pt>
    <dgm:pt modelId="{E67F0E91-688A-4505-9120-5C20322C401C}" type="pres">
      <dgm:prSet presAssocID="{D7728D60-510A-4B6F-9709-AD8869B5AC90}" presName="hierRoot2" presStyleCnt="0">
        <dgm:presLayoutVars>
          <dgm:hierBranch val="init"/>
        </dgm:presLayoutVars>
      </dgm:prSet>
      <dgm:spPr/>
      <dgm:t>
        <a:bodyPr/>
        <a:lstStyle/>
        <a:p>
          <a:endParaRPr lang="en-US"/>
        </a:p>
      </dgm:t>
    </dgm:pt>
    <dgm:pt modelId="{1DFE1281-7EF2-412F-91D0-67F129CAB21D}" type="pres">
      <dgm:prSet presAssocID="{D7728D60-510A-4B6F-9709-AD8869B5AC90}" presName="rootComposite" presStyleCnt="0"/>
      <dgm:spPr/>
      <dgm:t>
        <a:bodyPr/>
        <a:lstStyle/>
        <a:p>
          <a:endParaRPr lang="en-US"/>
        </a:p>
      </dgm:t>
    </dgm:pt>
    <dgm:pt modelId="{9C9C373B-56D7-4619-B859-261586511EEB}" type="pres">
      <dgm:prSet presAssocID="{D7728D60-510A-4B6F-9709-AD8869B5AC90}" presName="rootText" presStyleLbl="node4" presStyleIdx="7" presStyleCnt="14" custScaleX="2000000" custScaleY="1340288" custLinFactX="1491180" custLinFactY="-2575435" custLinFactNeighborX="1500000" custLinFactNeighborY="-2600000">
        <dgm:presLayoutVars>
          <dgm:chPref val="3"/>
        </dgm:presLayoutVars>
      </dgm:prSet>
      <dgm:spPr/>
      <dgm:t>
        <a:bodyPr/>
        <a:lstStyle/>
        <a:p>
          <a:endParaRPr lang="en-US"/>
        </a:p>
      </dgm:t>
    </dgm:pt>
    <dgm:pt modelId="{C92E9DA3-5BAB-4FB7-B7BF-2AE93CABDAE7}" type="pres">
      <dgm:prSet presAssocID="{D7728D60-510A-4B6F-9709-AD8869B5AC90}" presName="rootConnector" presStyleLbl="node4" presStyleIdx="7" presStyleCnt="14"/>
      <dgm:spPr/>
      <dgm:t>
        <a:bodyPr/>
        <a:lstStyle/>
        <a:p>
          <a:endParaRPr lang="en-US"/>
        </a:p>
      </dgm:t>
    </dgm:pt>
    <dgm:pt modelId="{3D47104E-6B51-48C2-85B4-9495A4DD89E3}" type="pres">
      <dgm:prSet presAssocID="{D7728D60-510A-4B6F-9709-AD8869B5AC90}" presName="hierChild4" presStyleCnt="0"/>
      <dgm:spPr/>
      <dgm:t>
        <a:bodyPr/>
        <a:lstStyle/>
        <a:p>
          <a:endParaRPr lang="en-US"/>
        </a:p>
      </dgm:t>
    </dgm:pt>
    <dgm:pt modelId="{3A9C1E33-CA8D-4914-BBDD-07498E897AEE}" type="pres">
      <dgm:prSet presAssocID="{D7728D60-510A-4B6F-9709-AD8869B5AC90}" presName="hierChild5" presStyleCnt="0"/>
      <dgm:spPr/>
      <dgm:t>
        <a:bodyPr/>
        <a:lstStyle/>
        <a:p>
          <a:endParaRPr lang="en-US"/>
        </a:p>
      </dgm:t>
    </dgm:pt>
    <dgm:pt modelId="{5EBFC051-E9BD-4CCF-BC8F-C3ED406A4384}" type="pres">
      <dgm:prSet presAssocID="{4D0D86E3-3542-4C97-8E23-544CE1E7D1DB}" presName="Name37" presStyleLbl="parChTrans1D4" presStyleIdx="8" presStyleCnt="14"/>
      <dgm:spPr/>
      <dgm:t>
        <a:bodyPr/>
        <a:lstStyle/>
        <a:p>
          <a:endParaRPr lang="en-US"/>
        </a:p>
      </dgm:t>
    </dgm:pt>
    <dgm:pt modelId="{F7838485-89E9-4B1D-914A-A71F5368A326}" type="pres">
      <dgm:prSet presAssocID="{06EE5EAF-B863-4809-B635-E987720EC3E8}" presName="hierRoot2" presStyleCnt="0">
        <dgm:presLayoutVars>
          <dgm:hierBranch val="init"/>
        </dgm:presLayoutVars>
      </dgm:prSet>
      <dgm:spPr/>
    </dgm:pt>
    <dgm:pt modelId="{E0060565-1A70-41E8-BE9C-543F24CDB78F}" type="pres">
      <dgm:prSet presAssocID="{06EE5EAF-B863-4809-B635-E987720EC3E8}" presName="rootComposite" presStyleCnt="0"/>
      <dgm:spPr/>
    </dgm:pt>
    <dgm:pt modelId="{4F9FA9A8-3740-43AE-868B-4CBF8EF5244B}" type="pres">
      <dgm:prSet presAssocID="{06EE5EAF-B863-4809-B635-E987720EC3E8}" presName="rootText" presStyleLbl="node4" presStyleIdx="8" presStyleCnt="14" custScaleX="1929284" custScaleY="1312691" custLinFactX="500000" custLinFactY="-900000" custLinFactNeighborX="531481" custLinFactNeighborY="-909128">
        <dgm:presLayoutVars>
          <dgm:chPref val="3"/>
        </dgm:presLayoutVars>
      </dgm:prSet>
      <dgm:spPr/>
      <dgm:t>
        <a:bodyPr/>
        <a:lstStyle/>
        <a:p>
          <a:endParaRPr lang="en-US"/>
        </a:p>
      </dgm:t>
    </dgm:pt>
    <dgm:pt modelId="{44A97813-04C9-4520-9EA0-E7BC21B43EB0}" type="pres">
      <dgm:prSet presAssocID="{06EE5EAF-B863-4809-B635-E987720EC3E8}" presName="rootConnector" presStyleLbl="node4" presStyleIdx="8" presStyleCnt="14"/>
      <dgm:spPr/>
      <dgm:t>
        <a:bodyPr/>
        <a:lstStyle/>
        <a:p>
          <a:endParaRPr lang="en-US"/>
        </a:p>
      </dgm:t>
    </dgm:pt>
    <dgm:pt modelId="{B11D647E-8CCB-4275-83A6-FC679C3646B7}" type="pres">
      <dgm:prSet presAssocID="{06EE5EAF-B863-4809-B635-E987720EC3E8}" presName="hierChild4" presStyleCnt="0"/>
      <dgm:spPr/>
    </dgm:pt>
    <dgm:pt modelId="{AB7C4077-32C4-4362-AF65-770DCF6663BB}" type="pres">
      <dgm:prSet presAssocID="{8D05D02D-0348-42BB-956B-3DFBF877F8FD}" presName="Name37" presStyleLbl="parChTrans1D4" presStyleIdx="9" presStyleCnt="14"/>
      <dgm:spPr/>
      <dgm:t>
        <a:bodyPr/>
        <a:lstStyle/>
        <a:p>
          <a:endParaRPr lang="en-GB"/>
        </a:p>
      </dgm:t>
    </dgm:pt>
    <dgm:pt modelId="{BE0CF997-87DE-4C2C-94CD-0C7BA61606F1}" type="pres">
      <dgm:prSet presAssocID="{2A798E08-81C8-4567-B81C-0ADEC5C0C8E6}" presName="hierRoot2" presStyleCnt="0">
        <dgm:presLayoutVars>
          <dgm:hierBranch val="init"/>
        </dgm:presLayoutVars>
      </dgm:prSet>
      <dgm:spPr/>
    </dgm:pt>
    <dgm:pt modelId="{39A1BD37-2BB9-46C4-B913-2AC55C2516B2}" type="pres">
      <dgm:prSet presAssocID="{2A798E08-81C8-4567-B81C-0ADEC5C0C8E6}" presName="rootComposite" presStyleCnt="0"/>
      <dgm:spPr/>
    </dgm:pt>
    <dgm:pt modelId="{A448C7FF-7414-4638-8708-8F499891DABA}" type="pres">
      <dgm:prSet presAssocID="{2A798E08-81C8-4567-B81C-0ADEC5C0C8E6}" presName="rootText" presStyleLbl="node4" presStyleIdx="9" presStyleCnt="14" custScaleX="1319547" custScaleY="1442359" custLinFactX="-654739" custLinFactY="169675" custLinFactNeighborX="-700000" custLinFactNeighborY="200000">
        <dgm:presLayoutVars>
          <dgm:chPref val="3"/>
        </dgm:presLayoutVars>
      </dgm:prSet>
      <dgm:spPr>
        <a:prstGeom prst="flowChartAlternateProcess">
          <a:avLst/>
        </a:prstGeom>
      </dgm:spPr>
      <dgm:t>
        <a:bodyPr/>
        <a:lstStyle/>
        <a:p>
          <a:endParaRPr lang="en-GB"/>
        </a:p>
      </dgm:t>
    </dgm:pt>
    <dgm:pt modelId="{7F286B36-A3D7-480C-A45A-07DF212CC2A2}" type="pres">
      <dgm:prSet presAssocID="{2A798E08-81C8-4567-B81C-0ADEC5C0C8E6}" presName="rootConnector" presStyleLbl="node4" presStyleIdx="9" presStyleCnt="14"/>
      <dgm:spPr/>
      <dgm:t>
        <a:bodyPr/>
        <a:lstStyle/>
        <a:p>
          <a:endParaRPr lang="en-GB"/>
        </a:p>
      </dgm:t>
    </dgm:pt>
    <dgm:pt modelId="{9DBDD570-03F5-493D-B81E-BE4A6C14B9DF}" type="pres">
      <dgm:prSet presAssocID="{2A798E08-81C8-4567-B81C-0ADEC5C0C8E6}" presName="hierChild4" presStyleCnt="0"/>
      <dgm:spPr/>
    </dgm:pt>
    <dgm:pt modelId="{EA219244-FBFE-4BDF-80F9-08560D03F82B}" type="pres">
      <dgm:prSet presAssocID="{2A798E08-81C8-4567-B81C-0ADEC5C0C8E6}" presName="hierChild5" presStyleCnt="0"/>
      <dgm:spPr/>
    </dgm:pt>
    <dgm:pt modelId="{065E111F-35F4-4D0F-9E75-B7C3AFF85766}" type="pres">
      <dgm:prSet presAssocID="{87732EB2-B540-42B5-AD37-98578505C86A}" presName="Name37" presStyleLbl="parChTrans1D4" presStyleIdx="10" presStyleCnt="14"/>
      <dgm:spPr/>
      <dgm:t>
        <a:bodyPr/>
        <a:lstStyle/>
        <a:p>
          <a:endParaRPr lang="en-GB"/>
        </a:p>
      </dgm:t>
    </dgm:pt>
    <dgm:pt modelId="{1B2F1555-813D-4DC3-ACCD-CDD93E2708FA}" type="pres">
      <dgm:prSet presAssocID="{BF5657B0-1F63-4B9A-8F46-771DB7A550A7}" presName="hierRoot2" presStyleCnt="0">
        <dgm:presLayoutVars>
          <dgm:hierBranch val="init"/>
        </dgm:presLayoutVars>
      </dgm:prSet>
      <dgm:spPr/>
    </dgm:pt>
    <dgm:pt modelId="{006E450E-381E-4264-939B-3A69A0373AEA}" type="pres">
      <dgm:prSet presAssocID="{BF5657B0-1F63-4B9A-8F46-771DB7A550A7}" presName="rootComposite" presStyleCnt="0"/>
      <dgm:spPr/>
    </dgm:pt>
    <dgm:pt modelId="{5C561399-0AC2-4FFB-A562-F1C2C68C4818}" type="pres">
      <dgm:prSet presAssocID="{BF5657B0-1F63-4B9A-8F46-771DB7A550A7}" presName="rootText" presStyleLbl="node4" presStyleIdx="10" presStyleCnt="14" custScaleX="1299563" custScaleY="1352533" custLinFactX="-631390" custLinFactY="-1345502" custLinFactNeighborX="-700000" custLinFactNeighborY="-1400000">
        <dgm:presLayoutVars>
          <dgm:chPref val="3"/>
        </dgm:presLayoutVars>
      </dgm:prSet>
      <dgm:spPr>
        <a:prstGeom prst="flowChartAlternateProcess">
          <a:avLst/>
        </a:prstGeom>
      </dgm:spPr>
      <dgm:t>
        <a:bodyPr/>
        <a:lstStyle/>
        <a:p>
          <a:endParaRPr lang="en-GB"/>
        </a:p>
      </dgm:t>
    </dgm:pt>
    <dgm:pt modelId="{CD83FDA4-1474-4A7B-8A3C-393DA10D6D86}" type="pres">
      <dgm:prSet presAssocID="{BF5657B0-1F63-4B9A-8F46-771DB7A550A7}" presName="rootConnector" presStyleLbl="node4" presStyleIdx="10" presStyleCnt="14"/>
      <dgm:spPr/>
      <dgm:t>
        <a:bodyPr/>
        <a:lstStyle/>
        <a:p>
          <a:endParaRPr lang="en-GB"/>
        </a:p>
      </dgm:t>
    </dgm:pt>
    <dgm:pt modelId="{F29A7843-222B-4388-96DF-006388C59B8F}" type="pres">
      <dgm:prSet presAssocID="{BF5657B0-1F63-4B9A-8F46-771DB7A550A7}" presName="hierChild4" presStyleCnt="0"/>
      <dgm:spPr/>
    </dgm:pt>
    <dgm:pt modelId="{A892FCA0-3FAE-4115-A135-23FBE119CD68}" type="pres">
      <dgm:prSet presAssocID="{BF5657B0-1F63-4B9A-8F46-771DB7A550A7}" presName="hierChild5" presStyleCnt="0"/>
      <dgm:spPr/>
    </dgm:pt>
    <dgm:pt modelId="{44E1926B-1C7B-4AF6-B015-9992309B3413}" type="pres">
      <dgm:prSet presAssocID="{06EE5EAF-B863-4809-B635-E987720EC3E8}" presName="hierChild5" presStyleCnt="0"/>
      <dgm:spPr/>
    </dgm:pt>
    <dgm:pt modelId="{CE03275B-2C5F-4271-9B3A-939087083B2C}" type="pres">
      <dgm:prSet presAssocID="{DFB3405B-D179-4D92-AAD9-437F389D112C}" presName="hierChild5" presStyleCnt="0"/>
      <dgm:spPr/>
      <dgm:t>
        <a:bodyPr/>
        <a:lstStyle/>
        <a:p>
          <a:endParaRPr lang="en-US"/>
        </a:p>
      </dgm:t>
    </dgm:pt>
    <dgm:pt modelId="{7BEB0625-E8DD-477D-86AA-F4CF333C1191}" type="pres">
      <dgm:prSet presAssocID="{A16202ED-A584-40D8-AE4F-24A646F981FB}" presName="Name37" presStyleLbl="parChTrans1D3" presStyleIdx="5" presStyleCnt="8"/>
      <dgm:spPr/>
      <dgm:t>
        <a:bodyPr/>
        <a:lstStyle/>
        <a:p>
          <a:endParaRPr lang="en-GB"/>
        </a:p>
      </dgm:t>
    </dgm:pt>
    <dgm:pt modelId="{3EE7D691-79A0-4362-8E44-763370184134}" type="pres">
      <dgm:prSet presAssocID="{A6ABCFDD-BDEE-4694-A42F-0F53ECF6AA3A}" presName="hierRoot2" presStyleCnt="0">
        <dgm:presLayoutVars>
          <dgm:hierBranch val="init"/>
        </dgm:presLayoutVars>
      </dgm:prSet>
      <dgm:spPr/>
      <dgm:t>
        <a:bodyPr/>
        <a:lstStyle/>
        <a:p>
          <a:endParaRPr lang="en-GB"/>
        </a:p>
      </dgm:t>
    </dgm:pt>
    <dgm:pt modelId="{FCF53992-7A12-49E7-8210-B4BC2B1961AD}" type="pres">
      <dgm:prSet presAssocID="{A6ABCFDD-BDEE-4694-A42F-0F53ECF6AA3A}" presName="rootComposite" presStyleCnt="0"/>
      <dgm:spPr/>
      <dgm:t>
        <a:bodyPr/>
        <a:lstStyle/>
        <a:p>
          <a:endParaRPr lang="en-GB"/>
        </a:p>
      </dgm:t>
    </dgm:pt>
    <dgm:pt modelId="{65955E61-ED2A-4C61-9C5B-6989976217FA}" type="pres">
      <dgm:prSet presAssocID="{A6ABCFDD-BDEE-4694-A42F-0F53ECF6AA3A}" presName="rootText" presStyleLbl="node3" presStyleIdx="5" presStyleCnt="8" custScaleX="2000000" custScaleY="1261561" custLinFactX="700000" custLinFactY="-2704472" custLinFactNeighborX="791792" custLinFactNeighborY="-2800000">
        <dgm:presLayoutVars>
          <dgm:chPref val="3"/>
        </dgm:presLayoutVars>
      </dgm:prSet>
      <dgm:spPr/>
      <dgm:t>
        <a:bodyPr/>
        <a:lstStyle/>
        <a:p>
          <a:endParaRPr lang="en-US"/>
        </a:p>
      </dgm:t>
    </dgm:pt>
    <dgm:pt modelId="{AB55267A-D6DD-413F-8B0F-2426615ED8E1}" type="pres">
      <dgm:prSet presAssocID="{A6ABCFDD-BDEE-4694-A42F-0F53ECF6AA3A}" presName="rootConnector" presStyleLbl="node3" presStyleIdx="5" presStyleCnt="8"/>
      <dgm:spPr/>
      <dgm:t>
        <a:bodyPr/>
        <a:lstStyle/>
        <a:p>
          <a:endParaRPr lang="en-US"/>
        </a:p>
      </dgm:t>
    </dgm:pt>
    <dgm:pt modelId="{EC8A8F6C-EFCC-4C4F-8526-8178D690B5BB}" type="pres">
      <dgm:prSet presAssocID="{A6ABCFDD-BDEE-4694-A42F-0F53ECF6AA3A}" presName="hierChild4" presStyleCnt="0"/>
      <dgm:spPr/>
      <dgm:t>
        <a:bodyPr/>
        <a:lstStyle/>
        <a:p>
          <a:endParaRPr lang="en-GB"/>
        </a:p>
      </dgm:t>
    </dgm:pt>
    <dgm:pt modelId="{F401B888-C89F-4184-A2F4-830A90BE923E}" type="pres">
      <dgm:prSet presAssocID="{207F90B6-195D-49E8-B9B6-63EFD4F53A70}" presName="Name37" presStyleLbl="parChTrans1D4" presStyleIdx="11" presStyleCnt="14" custSzX="384953" custSzY="620790"/>
      <dgm:spPr/>
      <dgm:t>
        <a:bodyPr/>
        <a:lstStyle/>
        <a:p>
          <a:endParaRPr lang="en-GB"/>
        </a:p>
      </dgm:t>
    </dgm:pt>
    <dgm:pt modelId="{884C54C3-3200-48A3-AAE4-E8860BFA5481}" type="pres">
      <dgm:prSet presAssocID="{74468C0D-EACD-4154-8CD7-CB254442ADE0}" presName="hierRoot2" presStyleCnt="0">
        <dgm:presLayoutVars>
          <dgm:hierBranch val="init"/>
        </dgm:presLayoutVars>
      </dgm:prSet>
      <dgm:spPr/>
      <dgm:t>
        <a:bodyPr/>
        <a:lstStyle/>
        <a:p>
          <a:endParaRPr lang="en-GB"/>
        </a:p>
      </dgm:t>
    </dgm:pt>
    <dgm:pt modelId="{7A0EB1A1-7F9D-436C-B3B7-6871CBC61C00}" type="pres">
      <dgm:prSet presAssocID="{74468C0D-EACD-4154-8CD7-CB254442ADE0}" presName="rootComposite" presStyleCnt="0"/>
      <dgm:spPr/>
      <dgm:t>
        <a:bodyPr/>
        <a:lstStyle/>
        <a:p>
          <a:endParaRPr lang="en-GB"/>
        </a:p>
      </dgm:t>
    </dgm:pt>
    <dgm:pt modelId="{FB8FD1E3-116A-4DD9-924B-8529B9A723E0}" type="pres">
      <dgm:prSet presAssocID="{74468C0D-EACD-4154-8CD7-CB254442ADE0}" presName="rootText" presStyleLbl="node4" presStyleIdx="11" presStyleCnt="14" custScaleX="1912854" custScaleY="1220542" custLinFactX="600000" custLinFactY="-2691139" custLinFactNeighborX="674435" custLinFactNeighborY="-2700000">
        <dgm:presLayoutVars>
          <dgm:chPref val="3"/>
        </dgm:presLayoutVars>
      </dgm:prSet>
      <dgm:spPr/>
      <dgm:t>
        <a:bodyPr/>
        <a:lstStyle/>
        <a:p>
          <a:endParaRPr lang="en-US"/>
        </a:p>
      </dgm:t>
    </dgm:pt>
    <dgm:pt modelId="{7A6DBE26-54B6-4570-ABD6-F547E7E6BC3C}" type="pres">
      <dgm:prSet presAssocID="{74468C0D-EACD-4154-8CD7-CB254442ADE0}" presName="rootConnector" presStyleLbl="node4" presStyleIdx="11" presStyleCnt="14"/>
      <dgm:spPr/>
      <dgm:t>
        <a:bodyPr/>
        <a:lstStyle/>
        <a:p>
          <a:endParaRPr lang="en-US"/>
        </a:p>
      </dgm:t>
    </dgm:pt>
    <dgm:pt modelId="{CEA4E3AB-AE2B-462A-B305-03EB985D2159}" type="pres">
      <dgm:prSet presAssocID="{74468C0D-EACD-4154-8CD7-CB254442ADE0}" presName="hierChild4" presStyleCnt="0"/>
      <dgm:spPr/>
      <dgm:t>
        <a:bodyPr/>
        <a:lstStyle/>
        <a:p>
          <a:endParaRPr lang="en-GB"/>
        </a:p>
      </dgm:t>
    </dgm:pt>
    <dgm:pt modelId="{66241183-4401-44F0-8BCC-1A61538CEAE1}" type="pres">
      <dgm:prSet presAssocID="{74468C0D-EACD-4154-8CD7-CB254442ADE0}" presName="hierChild5" presStyleCnt="0"/>
      <dgm:spPr/>
      <dgm:t>
        <a:bodyPr/>
        <a:lstStyle/>
        <a:p>
          <a:endParaRPr lang="en-GB"/>
        </a:p>
      </dgm:t>
    </dgm:pt>
    <dgm:pt modelId="{69AFBAFF-C6D6-429B-8BCA-D69ACB4C2679}" type="pres">
      <dgm:prSet presAssocID="{9AA8DB4F-E888-48AB-8DE6-15B38ED18D82}" presName="Name37" presStyleLbl="parChTrans1D4" presStyleIdx="12" presStyleCnt="14" custSzX="384953" custSzY="2831582"/>
      <dgm:spPr/>
      <dgm:t>
        <a:bodyPr/>
        <a:lstStyle/>
        <a:p>
          <a:endParaRPr lang="en-GB"/>
        </a:p>
      </dgm:t>
    </dgm:pt>
    <dgm:pt modelId="{0A85BAFD-F55E-43B8-B5B4-83772A3D2C1A}" type="pres">
      <dgm:prSet presAssocID="{F682947A-19EA-4D83-A517-73C1134D0E9B}" presName="hierRoot2" presStyleCnt="0">
        <dgm:presLayoutVars>
          <dgm:hierBranch val="init"/>
        </dgm:presLayoutVars>
      </dgm:prSet>
      <dgm:spPr/>
      <dgm:t>
        <a:bodyPr/>
        <a:lstStyle/>
        <a:p>
          <a:endParaRPr lang="en-GB"/>
        </a:p>
      </dgm:t>
    </dgm:pt>
    <dgm:pt modelId="{9154EC3B-0342-446F-BAF2-062B62228788}" type="pres">
      <dgm:prSet presAssocID="{F682947A-19EA-4D83-A517-73C1134D0E9B}" presName="rootComposite" presStyleCnt="0"/>
      <dgm:spPr/>
      <dgm:t>
        <a:bodyPr/>
        <a:lstStyle/>
        <a:p>
          <a:endParaRPr lang="en-GB"/>
        </a:p>
      </dgm:t>
    </dgm:pt>
    <dgm:pt modelId="{630270DF-6872-4059-A864-D0E4EF245FEB}" type="pres">
      <dgm:prSet presAssocID="{F682947A-19EA-4D83-A517-73C1134D0E9B}" presName="rootText" presStyleLbl="node4" presStyleIdx="12" presStyleCnt="14" custScaleX="1857335" custScaleY="1652943" custLinFactX="615733" custLinFactY="-2549928" custLinFactNeighborX="700000" custLinFactNeighborY="-2600000">
        <dgm:presLayoutVars>
          <dgm:chPref val="3"/>
        </dgm:presLayoutVars>
      </dgm:prSet>
      <dgm:spPr/>
      <dgm:t>
        <a:bodyPr/>
        <a:lstStyle/>
        <a:p>
          <a:endParaRPr lang="en-US"/>
        </a:p>
      </dgm:t>
    </dgm:pt>
    <dgm:pt modelId="{D9D69469-3E0E-41CA-B508-271A811E0C70}" type="pres">
      <dgm:prSet presAssocID="{F682947A-19EA-4D83-A517-73C1134D0E9B}" presName="rootConnector" presStyleLbl="node4" presStyleIdx="12" presStyleCnt="14"/>
      <dgm:spPr/>
      <dgm:t>
        <a:bodyPr/>
        <a:lstStyle/>
        <a:p>
          <a:endParaRPr lang="en-US"/>
        </a:p>
      </dgm:t>
    </dgm:pt>
    <dgm:pt modelId="{3B054727-74EF-4EDF-B589-DFA866D89C76}" type="pres">
      <dgm:prSet presAssocID="{F682947A-19EA-4D83-A517-73C1134D0E9B}" presName="hierChild4" presStyleCnt="0"/>
      <dgm:spPr/>
      <dgm:t>
        <a:bodyPr/>
        <a:lstStyle/>
        <a:p>
          <a:endParaRPr lang="en-GB"/>
        </a:p>
      </dgm:t>
    </dgm:pt>
    <dgm:pt modelId="{A7EBE98E-FB85-4CC5-A663-842A30FD8779}" type="pres">
      <dgm:prSet presAssocID="{F682947A-19EA-4D83-A517-73C1134D0E9B}" presName="hierChild5" presStyleCnt="0"/>
      <dgm:spPr/>
      <dgm:t>
        <a:bodyPr/>
        <a:lstStyle/>
        <a:p>
          <a:endParaRPr lang="en-GB"/>
        </a:p>
      </dgm:t>
    </dgm:pt>
    <dgm:pt modelId="{31E97DDA-65C6-47DE-B77B-D9614636A629}" type="pres">
      <dgm:prSet presAssocID="{7521C0F9-A192-4C7C-90ED-A62FD8895579}" presName="Name37" presStyleLbl="parChTrans1D4" presStyleIdx="13" presStyleCnt="14"/>
      <dgm:spPr/>
      <dgm:t>
        <a:bodyPr/>
        <a:lstStyle/>
        <a:p>
          <a:endParaRPr lang="en-US"/>
        </a:p>
      </dgm:t>
    </dgm:pt>
    <dgm:pt modelId="{74C6005C-DF07-4546-A485-3A1460C59A5C}" type="pres">
      <dgm:prSet presAssocID="{7A26AB7C-0D0E-46DC-85D3-094320A80B91}" presName="hierRoot2" presStyleCnt="0">
        <dgm:presLayoutVars>
          <dgm:hierBranch val="init"/>
        </dgm:presLayoutVars>
      </dgm:prSet>
      <dgm:spPr/>
    </dgm:pt>
    <dgm:pt modelId="{9A298F83-851F-45E6-AB09-6524ED227A04}" type="pres">
      <dgm:prSet presAssocID="{7A26AB7C-0D0E-46DC-85D3-094320A80B91}" presName="rootComposite" presStyleCnt="0"/>
      <dgm:spPr/>
    </dgm:pt>
    <dgm:pt modelId="{88EACE5B-BA3B-4553-A867-7F02607C6896}" type="pres">
      <dgm:prSet presAssocID="{7A26AB7C-0D0E-46DC-85D3-094320A80B91}" presName="rootText" presStyleLbl="node4" presStyleIdx="13" presStyleCnt="14" custFlipHor="1" custScaleX="1811009" custScaleY="1313171" custLinFactX="642062" custLinFactY="-2500000" custLinFactNeighborX="700000" custLinFactNeighborY="-2505412">
        <dgm:presLayoutVars>
          <dgm:chPref val="3"/>
        </dgm:presLayoutVars>
      </dgm:prSet>
      <dgm:spPr/>
      <dgm:t>
        <a:bodyPr/>
        <a:lstStyle/>
        <a:p>
          <a:endParaRPr lang="en-US"/>
        </a:p>
      </dgm:t>
    </dgm:pt>
    <dgm:pt modelId="{F396316E-343E-4B12-8670-036D9D128BE9}" type="pres">
      <dgm:prSet presAssocID="{7A26AB7C-0D0E-46DC-85D3-094320A80B91}" presName="rootConnector" presStyleLbl="node4" presStyleIdx="13" presStyleCnt="14"/>
      <dgm:spPr/>
      <dgm:t>
        <a:bodyPr/>
        <a:lstStyle/>
        <a:p>
          <a:endParaRPr lang="en-US"/>
        </a:p>
      </dgm:t>
    </dgm:pt>
    <dgm:pt modelId="{24DD0C8F-512A-4561-9852-E24E32C72EF0}" type="pres">
      <dgm:prSet presAssocID="{7A26AB7C-0D0E-46DC-85D3-094320A80B91}" presName="hierChild4" presStyleCnt="0"/>
      <dgm:spPr/>
    </dgm:pt>
    <dgm:pt modelId="{9724974B-3AAC-454B-ADCD-0E628561D1D3}" type="pres">
      <dgm:prSet presAssocID="{7A26AB7C-0D0E-46DC-85D3-094320A80B91}" presName="hierChild5" presStyleCnt="0"/>
      <dgm:spPr/>
    </dgm:pt>
    <dgm:pt modelId="{F8057B8C-CACA-4C7E-9EE7-C65DE4438FD6}" type="pres">
      <dgm:prSet presAssocID="{A6ABCFDD-BDEE-4694-A42F-0F53ECF6AA3A}" presName="hierChild5" presStyleCnt="0"/>
      <dgm:spPr/>
      <dgm:t>
        <a:bodyPr/>
        <a:lstStyle/>
        <a:p>
          <a:endParaRPr lang="en-GB"/>
        </a:p>
      </dgm:t>
    </dgm:pt>
    <dgm:pt modelId="{E3E19352-D0A9-4FFF-A62E-24F80CDC1E0B}" type="pres">
      <dgm:prSet presAssocID="{9F0D57FE-58CD-441E-8189-15B5BBC6117E}" presName="hierChild5" presStyleCnt="0"/>
      <dgm:spPr/>
      <dgm:t>
        <a:bodyPr/>
        <a:lstStyle/>
        <a:p>
          <a:endParaRPr lang="en-US"/>
        </a:p>
      </dgm:t>
    </dgm:pt>
    <dgm:pt modelId="{2D7E0BDE-E397-4B7A-B395-98AC86BEA386}" type="pres">
      <dgm:prSet presAssocID="{6D9B8DA5-C056-4616-A41B-5A381320A2A5}" presName="Name48" presStyleLbl="parChTrans1D2" presStyleIdx="3" presStyleCnt="5"/>
      <dgm:spPr/>
      <dgm:t>
        <a:bodyPr/>
        <a:lstStyle/>
        <a:p>
          <a:endParaRPr lang="en-US"/>
        </a:p>
      </dgm:t>
    </dgm:pt>
    <dgm:pt modelId="{3194DBD7-299A-47A5-A092-F8CE3AF1F29D}" type="pres">
      <dgm:prSet presAssocID="{D2D65DA0-9AE6-42CC-A741-8BB72FD9EAC4}" presName="hierRoot2" presStyleCnt="0">
        <dgm:presLayoutVars>
          <dgm:hierBranch val="init"/>
        </dgm:presLayoutVars>
      </dgm:prSet>
      <dgm:spPr/>
      <dgm:t>
        <a:bodyPr/>
        <a:lstStyle/>
        <a:p>
          <a:endParaRPr lang="en-GB"/>
        </a:p>
      </dgm:t>
    </dgm:pt>
    <dgm:pt modelId="{B7BD1846-B976-44FD-B9FF-7520747FAAD7}" type="pres">
      <dgm:prSet presAssocID="{D2D65DA0-9AE6-42CC-A741-8BB72FD9EAC4}" presName="rootComposite" presStyleCnt="0"/>
      <dgm:spPr/>
      <dgm:t>
        <a:bodyPr/>
        <a:lstStyle/>
        <a:p>
          <a:endParaRPr lang="en-GB"/>
        </a:p>
      </dgm:t>
    </dgm:pt>
    <dgm:pt modelId="{8AAD2E76-9DC3-4E8A-93EF-D2298C0FBDA8}" type="pres">
      <dgm:prSet presAssocID="{D2D65DA0-9AE6-42CC-A741-8BB72FD9EAC4}" presName="rootText" presStyleLbl="node2" presStyleIdx="3" presStyleCnt="4" custScaleX="1956600" custScaleY="1585670" custLinFactX="1816699" custLinFactY="-2746911" custLinFactNeighborX="1900000" custLinFactNeighborY="-2800000">
        <dgm:presLayoutVars>
          <dgm:chPref val="3"/>
        </dgm:presLayoutVars>
      </dgm:prSet>
      <dgm:spPr/>
      <dgm:t>
        <a:bodyPr/>
        <a:lstStyle/>
        <a:p>
          <a:endParaRPr lang="en-US"/>
        </a:p>
      </dgm:t>
    </dgm:pt>
    <dgm:pt modelId="{EA100E8A-7BAA-461B-93C2-5C97111756B1}" type="pres">
      <dgm:prSet presAssocID="{D2D65DA0-9AE6-42CC-A741-8BB72FD9EAC4}" presName="rootConnector" presStyleLbl="node2" presStyleIdx="3" presStyleCnt="4"/>
      <dgm:spPr/>
      <dgm:t>
        <a:bodyPr/>
        <a:lstStyle/>
        <a:p>
          <a:endParaRPr lang="en-US"/>
        </a:p>
      </dgm:t>
    </dgm:pt>
    <dgm:pt modelId="{56336A83-7FBC-476C-A4A5-2B68C33D9977}" type="pres">
      <dgm:prSet presAssocID="{D2D65DA0-9AE6-42CC-A741-8BB72FD9EAC4}" presName="hierChild4" presStyleCnt="0"/>
      <dgm:spPr/>
      <dgm:t>
        <a:bodyPr/>
        <a:lstStyle/>
        <a:p>
          <a:endParaRPr lang="en-GB"/>
        </a:p>
      </dgm:t>
    </dgm:pt>
    <dgm:pt modelId="{28721F8A-F565-4520-981D-0C46E8E9785D}" type="pres">
      <dgm:prSet presAssocID="{08218077-9979-402D-A116-B5308B4ED717}" presName="Name37" presStyleLbl="parChTrans1D3" presStyleIdx="6" presStyleCnt="8" custSzX="354533" custSzY="954876"/>
      <dgm:spPr/>
      <dgm:t>
        <a:bodyPr/>
        <a:lstStyle/>
        <a:p>
          <a:endParaRPr lang="en-US"/>
        </a:p>
      </dgm:t>
    </dgm:pt>
    <dgm:pt modelId="{C6F96B06-04A0-4DA7-AFC7-ECAB015BD84F}" type="pres">
      <dgm:prSet presAssocID="{395F6431-4151-4C8B-944C-D4B317CFBDA9}" presName="hierRoot2" presStyleCnt="0">
        <dgm:presLayoutVars>
          <dgm:hierBranch val="init"/>
        </dgm:presLayoutVars>
      </dgm:prSet>
      <dgm:spPr/>
      <dgm:t>
        <a:bodyPr/>
        <a:lstStyle/>
        <a:p>
          <a:endParaRPr lang="en-GB"/>
        </a:p>
      </dgm:t>
    </dgm:pt>
    <dgm:pt modelId="{19CA6AAF-22A5-43F1-8084-23EEC72E4284}" type="pres">
      <dgm:prSet presAssocID="{395F6431-4151-4C8B-944C-D4B317CFBDA9}" presName="rootComposite" presStyleCnt="0"/>
      <dgm:spPr/>
      <dgm:t>
        <a:bodyPr/>
        <a:lstStyle/>
        <a:p>
          <a:endParaRPr lang="en-GB"/>
        </a:p>
      </dgm:t>
    </dgm:pt>
    <dgm:pt modelId="{7F494602-5394-49A7-AC3E-6BB827FD6548}" type="pres">
      <dgm:prSet presAssocID="{395F6431-4151-4C8B-944C-D4B317CFBDA9}" presName="rootText" presStyleLbl="node3" presStyleIdx="6" presStyleCnt="8" custScaleX="1731101" custScaleY="1430944" custLinFactX="1800000" custLinFactY="-2700000" custLinFactNeighborX="1834334" custLinFactNeighborY="-2750539">
        <dgm:presLayoutVars>
          <dgm:chPref val="3"/>
        </dgm:presLayoutVars>
      </dgm:prSet>
      <dgm:spPr/>
      <dgm:t>
        <a:bodyPr/>
        <a:lstStyle/>
        <a:p>
          <a:endParaRPr lang="en-US"/>
        </a:p>
      </dgm:t>
    </dgm:pt>
    <dgm:pt modelId="{6DF63675-599F-4642-8A94-F29D24ADD572}" type="pres">
      <dgm:prSet presAssocID="{395F6431-4151-4C8B-944C-D4B317CFBDA9}" presName="rootConnector" presStyleLbl="node3" presStyleIdx="6" presStyleCnt="8"/>
      <dgm:spPr/>
      <dgm:t>
        <a:bodyPr/>
        <a:lstStyle/>
        <a:p>
          <a:endParaRPr lang="en-US"/>
        </a:p>
      </dgm:t>
    </dgm:pt>
    <dgm:pt modelId="{1D6AA6B5-8F77-4D31-83C8-F63963B531B1}" type="pres">
      <dgm:prSet presAssocID="{395F6431-4151-4C8B-944C-D4B317CFBDA9}" presName="hierChild4" presStyleCnt="0"/>
      <dgm:spPr/>
      <dgm:t>
        <a:bodyPr/>
        <a:lstStyle/>
        <a:p>
          <a:endParaRPr lang="en-GB"/>
        </a:p>
      </dgm:t>
    </dgm:pt>
    <dgm:pt modelId="{31408909-6DC3-4373-97A5-6DC26FA83E65}" type="pres">
      <dgm:prSet presAssocID="{395F6431-4151-4C8B-944C-D4B317CFBDA9}" presName="hierChild5" presStyleCnt="0"/>
      <dgm:spPr/>
      <dgm:t>
        <a:bodyPr/>
        <a:lstStyle/>
        <a:p>
          <a:endParaRPr lang="en-GB"/>
        </a:p>
      </dgm:t>
    </dgm:pt>
    <dgm:pt modelId="{73F1B58B-DD53-48FF-9A3F-D379B26EA5DD}" type="pres">
      <dgm:prSet presAssocID="{B89298B9-5A75-46ED-9208-A610FEE79A25}" presName="Name37" presStyleLbl="parChTrans1D3" presStyleIdx="7" presStyleCnt="8"/>
      <dgm:spPr/>
      <dgm:t>
        <a:bodyPr/>
        <a:lstStyle/>
        <a:p>
          <a:endParaRPr lang="en-GB"/>
        </a:p>
      </dgm:t>
    </dgm:pt>
    <dgm:pt modelId="{DE5E1EFB-4742-4E23-AA70-2E077D151A93}" type="pres">
      <dgm:prSet presAssocID="{0074CD5D-DDA3-4D97-B180-FF9AC2979862}" presName="hierRoot2" presStyleCnt="0">
        <dgm:presLayoutVars>
          <dgm:hierBranch val="init"/>
        </dgm:presLayoutVars>
      </dgm:prSet>
      <dgm:spPr/>
      <dgm:t>
        <a:bodyPr/>
        <a:lstStyle/>
        <a:p>
          <a:endParaRPr lang="en-GB"/>
        </a:p>
      </dgm:t>
    </dgm:pt>
    <dgm:pt modelId="{B37DC05F-C263-46A4-A598-F32579EF0D81}" type="pres">
      <dgm:prSet presAssocID="{0074CD5D-DDA3-4D97-B180-FF9AC2979862}" presName="rootComposite" presStyleCnt="0"/>
      <dgm:spPr/>
      <dgm:t>
        <a:bodyPr/>
        <a:lstStyle/>
        <a:p>
          <a:endParaRPr lang="en-GB"/>
        </a:p>
      </dgm:t>
    </dgm:pt>
    <dgm:pt modelId="{E1A09EC0-D100-4987-81F4-B3081118CEAC}" type="pres">
      <dgm:prSet presAssocID="{0074CD5D-DDA3-4D97-B180-FF9AC2979862}" presName="rootText" presStyleLbl="node3" presStyleIdx="7" presStyleCnt="8" custScaleX="1774472" custScaleY="2000000" custLinFactX="1800000" custLinFactY="-2600000" custLinFactNeighborX="1829770" custLinFactNeighborY="-2614500">
        <dgm:presLayoutVars>
          <dgm:chPref val="3"/>
        </dgm:presLayoutVars>
      </dgm:prSet>
      <dgm:spPr/>
      <dgm:t>
        <a:bodyPr/>
        <a:lstStyle/>
        <a:p>
          <a:endParaRPr lang="en-US"/>
        </a:p>
      </dgm:t>
    </dgm:pt>
    <dgm:pt modelId="{DD60090C-EB3C-4A74-B76E-27E35A0B49B7}" type="pres">
      <dgm:prSet presAssocID="{0074CD5D-DDA3-4D97-B180-FF9AC2979862}" presName="rootConnector" presStyleLbl="node3" presStyleIdx="7" presStyleCnt="8"/>
      <dgm:spPr/>
      <dgm:t>
        <a:bodyPr/>
        <a:lstStyle/>
        <a:p>
          <a:endParaRPr lang="en-US"/>
        </a:p>
      </dgm:t>
    </dgm:pt>
    <dgm:pt modelId="{F0C6146C-ADE5-4094-AD07-1098FCE63C48}" type="pres">
      <dgm:prSet presAssocID="{0074CD5D-DDA3-4D97-B180-FF9AC2979862}" presName="hierChild4" presStyleCnt="0"/>
      <dgm:spPr/>
      <dgm:t>
        <a:bodyPr/>
        <a:lstStyle/>
        <a:p>
          <a:endParaRPr lang="en-GB"/>
        </a:p>
      </dgm:t>
    </dgm:pt>
    <dgm:pt modelId="{6CE118AB-830A-47CA-BD4B-4F676F346A64}" type="pres">
      <dgm:prSet presAssocID="{0074CD5D-DDA3-4D97-B180-FF9AC2979862}" presName="hierChild5" presStyleCnt="0"/>
      <dgm:spPr/>
      <dgm:t>
        <a:bodyPr/>
        <a:lstStyle/>
        <a:p>
          <a:endParaRPr lang="en-GB"/>
        </a:p>
      </dgm:t>
    </dgm:pt>
    <dgm:pt modelId="{A47DAD18-C1E2-4159-8230-CF4921CBD12D}" type="pres">
      <dgm:prSet presAssocID="{D2D65DA0-9AE6-42CC-A741-8BB72FD9EAC4}" presName="hierChild5" presStyleCnt="0"/>
      <dgm:spPr/>
      <dgm:t>
        <a:bodyPr/>
        <a:lstStyle/>
        <a:p>
          <a:endParaRPr lang="en-GB"/>
        </a:p>
      </dgm:t>
    </dgm:pt>
    <dgm:pt modelId="{D44E9877-3E6C-42F4-B159-395F30182EFE}" type="pres">
      <dgm:prSet presAssocID="{57C7DAAF-6496-4D59-9F75-D52BE35292CB}" presName="hierChild3" presStyleCnt="0"/>
      <dgm:spPr/>
      <dgm:t>
        <a:bodyPr/>
        <a:lstStyle/>
        <a:p>
          <a:endParaRPr lang="en-GB"/>
        </a:p>
      </dgm:t>
    </dgm:pt>
    <dgm:pt modelId="{2EA7D4A7-1496-456D-9F85-4BF89F52AE4F}" type="pres">
      <dgm:prSet presAssocID="{18BB245D-E658-465B-9800-923BB5465727}" presName="Name111" presStyleLbl="parChTrans1D2" presStyleIdx="4" presStyleCnt="5" custSzX="151128" custSzY="620790"/>
      <dgm:spPr/>
      <dgm:t>
        <a:bodyPr/>
        <a:lstStyle/>
        <a:p>
          <a:endParaRPr lang="en-US"/>
        </a:p>
      </dgm:t>
    </dgm:pt>
    <dgm:pt modelId="{984FEA12-A1FF-4BBE-9883-87F0AF122D54}" type="pres">
      <dgm:prSet presAssocID="{8BC25F30-48E2-4B0E-900B-AA04E91413C6}" presName="hierRoot3" presStyleCnt="0">
        <dgm:presLayoutVars>
          <dgm:hierBranch val="init"/>
        </dgm:presLayoutVars>
      </dgm:prSet>
      <dgm:spPr/>
      <dgm:t>
        <a:bodyPr/>
        <a:lstStyle/>
        <a:p>
          <a:endParaRPr lang="en-GB"/>
        </a:p>
      </dgm:t>
    </dgm:pt>
    <dgm:pt modelId="{22C0CDE9-A4BA-4496-8098-91CD9CBC2E79}" type="pres">
      <dgm:prSet presAssocID="{8BC25F30-48E2-4B0E-900B-AA04E91413C6}" presName="rootComposite3" presStyleCnt="0"/>
      <dgm:spPr/>
      <dgm:t>
        <a:bodyPr/>
        <a:lstStyle/>
        <a:p>
          <a:endParaRPr lang="en-GB"/>
        </a:p>
      </dgm:t>
    </dgm:pt>
    <dgm:pt modelId="{7E79752B-A666-453D-BC5A-6F50528A76FC}" type="pres">
      <dgm:prSet presAssocID="{8BC25F30-48E2-4B0E-900B-AA04E91413C6}" presName="rootText3" presStyleLbl="asst1" presStyleIdx="0" presStyleCnt="1" custScaleX="1022702" custScaleY="372011" custLinFactX="700000" custLinFactY="200000" custLinFactNeighborX="758532" custLinFactNeighborY="250823">
        <dgm:presLayoutVars>
          <dgm:chPref val="3"/>
        </dgm:presLayoutVars>
      </dgm:prSet>
      <dgm:spPr/>
      <dgm:t>
        <a:bodyPr/>
        <a:lstStyle/>
        <a:p>
          <a:endParaRPr lang="en-US"/>
        </a:p>
      </dgm:t>
    </dgm:pt>
    <dgm:pt modelId="{4834A5DB-11F5-4C3E-AF3B-F2635B62EB6C}" type="pres">
      <dgm:prSet presAssocID="{8BC25F30-48E2-4B0E-900B-AA04E91413C6}" presName="rootConnector3" presStyleLbl="asst1" presStyleIdx="0" presStyleCnt="1"/>
      <dgm:spPr/>
      <dgm:t>
        <a:bodyPr/>
        <a:lstStyle/>
        <a:p>
          <a:endParaRPr lang="en-US"/>
        </a:p>
      </dgm:t>
    </dgm:pt>
    <dgm:pt modelId="{A548F866-521E-4C0A-A41E-D09D1D0E7CF6}" type="pres">
      <dgm:prSet presAssocID="{8BC25F30-48E2-4B0E-900B-AA04E91413C6}" presName="hierChild6" presStyleCnt="0"/>
      <dgm:spPr/>
      <dgm:t>
        <a:bodyPr/>
        <a:lstStyle/>
        <a:p>
          <a:endParaRPr lang="en-GB"/>
        </a:p>
      </dgm:t>
    </dgm:pt>
    <dgm:pt modelId="{31C8D51F-24B4-49A0-8929-322456D8ABBF}" type="pres">
      <dgm:prSet presAssocID="{8BC25F30-48E2-4B0E-900B-AA04E91413C6}" presName="hierChild7" presStyleCnt="0"/>
      <dgm:spPr/>
      <dgm:t>
        <a:bodyPr/>
        <a:lstStyle/>
        <a:p>
          <a:endParaRPr lang="en-GB"/>
        </a:p>
      </dgm:t>
    </dgm:pt>
  </dgm:ptLst>
  <dgm:cxnLst>
    <dgm:cxn modelId="{9D8B48C9-5EAB-4840-BFCA-F45B592B4ECA}" srcId="{620AFB18-E7D5-496B-A60A-7CAB8E0B3339}" destId="{485231B6-7DFD-4B64-842B-FE23B1D00B83}" srcOrd="1" destOrd="0" parTransId="{F25B572E-68AA-4823-9DB8-6F4EBA29AAEE}" sibTransId="{971DE22F-6EE8-40D6-A41F-D0610EC8CA68}"/>
    <dgm:cxn modelId="{25816236-1C03-4C47-A050-38BD4CFA2F51}" type="presOf" srcId="{52FE72ED-C5D8-42B5-B6A6-80E4E80F8FC6}" destId="{56DFF7E7-2F17-4B1C-85AE-EB9C862575FB}" srcOrd="0" destOrd="0" presId="urn:microsoft.com/office/officeart/2005/8/layout/orgChart1"/>
    <dgm:cxn modelId="{7A9B7C72-B9D0-40E5-8C36-78C4AF4AB752}" srcId="{57C7DAAF-6496-4D59-9F75-D52BE35292CB}" destId="{9F0D57FE-58CD-441E-8189-15B5BBC6117E}" srcOrd="3" destOrd="0" parTransId="{0D61DB5B-4880-4FF2-87ED-CA4875FAD99C}" sibTransId="{DE6DF326-E97B-4B14-B138-267142900CB6}"/>
    <dgm:cxn modelId="{5B9C3225-364B-416C-9079-56B8CD085C37}" type="presOf" srcId="{2EF8120F-CE4F-40BD-81C8-B2839689BF38}" destId="{BDC69384-1AA5-4068-B930-9904E4C56F4F}" srcOrd="0" destOrd="0" presId="urn:microsoft.com/office/officeart/2005/8/layout/orgChart1"/>
    <dgm:cxn modelId="{F04515E2-7DE8-41FC-AB0E-C7713F3EE3C9}" type="presOf" srcId="{1A3A31DC-9626-40EA-BF2A-D9E864BC7EF7}" destId="{58CCBD99-EA7D-479B-86EE-0A9420516D5B}" srcOrd="0" destOrd="0" presId="urn:microsoft.com/office/officeart/2005/8/layout/orgChart1"/>
    <dgm:cxn modelId="{43905EC7-DF18-4376-AE24-AA84F04D90DC}" type="presOf" srcId="{AE4BA2E6-4EDD-46A0-A0A5-CC325458884F}" destId="{F0C9AC52-0366-4A2A-A6C1-152C895F0E8E}" srcOrd="0" destOrd="0" presId="urn:microsoft.com/office/officeart/2005/8/layout/orgChart1"/>
    <dgm:cxn modelId="{B77D8587-C900-46CA-9254-73B4E7E9CB83}" type="presOf" srcId="{395F6431-4151-4C8B-944C-D4B317CFBDA9}" destId="{6DF63675-599F-4642-8A94-F29D24ADD572}" srcOrd="1" destOrd="0" presId="urn:microsoft.com/office/officeart/2005/8/layout/orgChart1"/>
    <dgm:cxn modelId="{086A409C-D823-4D4D-B62A-1A0F46BE5080}" srcId="{A6ABCFDD-BDEE-4694-A42F-0F53ECF6AA3A}" destId="{F682947A-19EA-4D83-A517-73C1134D0E9B}" srcOrd="1" destOrd="0" parTransId="{9AA8DB4F-E888-48AB-8DE6-15B38ED18D82}" sibTransId="{FD8451DD-ACBD-4AD5-A31A-3AF477F2CE72}"/>
    <dgm:cxn modelId="{53C1ED21-7A48-4E72-A898-333332870DE4}" type="presOf" srcId="{DFB3405B-D179-4D92-AAD9-437F389D112C}" destId="{25CEEF94-21FB-46D8-AF07-765556A1C350}" srcOrd="1" destOrd="0" presId="urn:microsoft.com/office/officeart/2005/8/layout/orgChart1"/>
    <dgm:cxn modelId="{E717837D-2739-4ADE-8937-46B2715C1579}" srcId="{A6ABCFDD-BDEE-4694-A42F-0F53ECF6AA3A}" destId="{7A26AB7C-0D0E-46DC-85D3-094320A80B91}" srcOrd="2" destOrd="0" parTransId="{7521C0F9-A192-4C7C-90ED-A62FD8895579}" sibTransId="{D9F8BD0A-77D1-42BC-92E5-89266C28666D}"/>
    <dgm:cxn modelId="{C869060C-98AC-4D69-8144-43695EF60D5D}" type="presOf" srcId="{FBF410C8-F190-4E7B-A5B8-F329B92082A5}" destId="{04B3588C-B34B-47D0-B401-4B6AE347F604}" srcOrd="0" destOrd="0" presId="urn:microsoft.com/office/officeart/2005/8/layout/orgChart1"/>
    <dgm:cxn modelId="{E021F561-23D5-4209-BC3F-8F5F84CF212B}" type="presOf" srcId="{7DC7A48B-5CF1-47FD-8E10-5C350571DF85}" destId="{035B43CC-A68B-4EB4-A9ED-11D05CD16711}" srcOrd="1" destOrd="0" presId="urn:microsoft.com/office/officeart/2005/8/layout/orgChart1"/>
    <dgm:cxn modelId="{2748D5A3-40EA-487D-B464-960F55661471}" type="presOf" srcId="{18BB245D-E658-465B-9800-923BB5465727}" destId="{2EA7D4A7-1496-456D-9F85-4BF89F52AE4F}" srcOrd="0" destOrd="0" presId="urn:microsoft.com/office/officeart/2005/8/layout/orgChart1"/>
    <dgm:cxn modelId="{7BDBC10B-C92A-445C-A259-DCC032C6A827}" srcId="{9F0D57FE-58CD-441E-8189-15B5BBC6117E}" destId="{DFB3405B-D179-4D92-AAD9-437F389D112C}" srcOrd="0" destOrd="0" parTransId="{DF14B425-8BC0-4F88-9494-954C0AF1BA90}" sibTransId="{2F8E6B92-89EE-4C77-937F-5D9FA6ED1CA0}"/>
    <dgm:cxn modelId="{4DA872CD-46D7-466E-B9F6-E20B3E46EF87}" type="presOf" srcId="{EB4E4849-35B8-4C97-A7FC-C36BB1DA9F6D}" destId="{72660997-184B-4017-92DB-9B0DB43A8073}" srcOrd="0" destOrd="0" presId="urn:microsoft.com/office/officeart/2005/8/layout/orgChart1"/>
    <dgm:cxn modelId="{28759CB8-0745-4174-AD49-8022E81E9519}" srcId="{06EE5EAF-B863-4809-B635-E987720EC3E8}" destId="{2A798E08-81C8-4567-B81C-0ADEC5C0C8E6}" srcOrd="0" destOrd="0" parTransId="{8D05D02D-0348-42BB-956B-3DFBF877F8FD}" sibTransId="{8CE6FE84-7F5A-427E-B9DE-5D710401DB94}"/>
    <dgm:cxn modelId="{5F2E216E-06F0-4028-AA89-970739FD37ED}" srcId="{E18A16EF-3AE1-44DE-98BB-FB34D5C0724B}" destId="{3AED530B-33D4-4E62-885A-134E1465DA15}" srcOrd="2" destOrd="0" parTransId="{6F90B8DD-4281-4190-B571-CB5FA5976EDE}" sibTransId="{6716E2B4-AE5B-4D4B-8488-E7177113496A}"/>
    <dgm:cxn modelId="{316DC804-92F0-4E2D-8365-610AC9A934ED}" srcId="{57C7DAAF-6496-4D59-9F75-D52BE35292CB}" destId="{620AFB18-E7D5-496B-A60A-7CAB8E0B3339}" srcOrd="2" destOrd="0" parTransId="{2B7C60C3-028D-4338-B7D5-3A625F5B3CA1}" sibTransId="{C4638E46-6890-4ECD-9C5D-8D1DEF8137A1}"/>
    <dgm:cxn modelId="{C50B203B-CD6A-4535-A76F-A54AE99BC46C}" type="presOf" srcId="{57C7DAAF-6496-4D59-9F75-D52BE35292CB}" destId="{9A3CF4AD-789E-4944-8B3D-E4A45CD04C36}" srcOrd="1" destOrd="0" presId="urn:microsoft.com/office/officeart/2005/8/layout/orgChart1"/>
    <dgm:cxn modelId="{E88BA641-7A7C-440D-8275-E585B5DF0A75}" type="presOf" srcId="{620AFB18-E7D5-496B-A60A-7CAB8E0B3339}" destId="{3A21835B-2009-4FFB-8C53-250979E2057F}" srcOrd="0" destOrd="0" presId="urn:microsoft.com/office/officeart/2005/8/layout/orgChart1"/>
    <dgm:cxn modelId="{CCE3CDE6-BFE6-4195-B9E3-A40B1DCB9B5E}" type="presOf" srcId="{4D0D86E3-3542-4C97-8E23-544CE1E7D1DB}" destId="{5EBFC051-E9BD-4CCF-BC8F-C3ED406A4384}" srcOrd="0" destOrd="0" presId="urn:microsoft.com/office/officeart/2005/8/layout/orgChart1"/>
    <dgm:cxn modelId="{86502F33-9E03-4A28-B6BA-5B10D0C9E4E0}" type="presOf" srcId="{A6ABCFDD-BDEE-4694-A42F-0F53ECF6AA3A}" destId="{AB55267A-D6DD-413F-8B0F-2426615ED8E1}" srcOrd="1" destOrd="0" presId="urn:microsoft.com/office/officeart/2005/8/layout/orgChart1"/>
    <dgm:cxn modelId="{B99EBDB9-EC5B-4B59-B640-007A2C37F0E8}" type="presOf" srcId="{DF14B425-8BC0-4F88-9494-954C0AF1BA90}" destId="{E2077162-95E5-48DE-A46C-47A89603A2D1}" srcOrd="0" destOrd="0" presId="urn:microsoft.com/office/officeart/2005/8/layout/orgChart1"/>
    <dgm:cxn modelId="{02A0920F-EF61-43A2-8A85-AB0779964B40}" type="presOf" srcId="{8A8B83E6-3D67-4A59-A308-BC811F19B4D9}" destId="{57827914-E833-4241-948F-524FC2A6A9D6}" srcOrd="0" destOrd="0" presId="urn:microsoft.com/office/officeart/2005/8/layout/orgChart1"/>
    <dgm:cxn modelId="{D819B9CF-3D1E-4C9B-9BD7-C9599DE2C17A}" type="presOf" srcId="{485231B6-7DFD-4B64-842B-FE23B1D00B83}" destId="{F1F8ACDE-7C17-4E74-A8E1-58DFCCC17BC6}" srcOrd="0" destOrd="0" presId="urn:microsoft.com/office/officeart/2005/8/layout/orgChart1"/>
    <dgm:cxn modelId="{D482B15B-BC9F-4925-904E-DC23B5199DF7}" type="presOf" srcId="{7521C0F9-A192-4C7C-90ED-A62FD8895579}" destId="{31E97DDA-65C6-47DE-B77B-D9614636A629}" srcOrd="0" destOrd="0" presId="urn:microsoft.com/office/officeart/2005/8/layout/orgChart1"/>
    <dgm:cxn modelId="{4636D6A7-E108-4FEA-94E8-B699D550B8E5}" type="presOf" srcId="{87732EB2-B540-42B5-AD37-98578505C86A}" destId="{065E111F-35F4-4D0F-9E75-B7C3AFF85766}" srcOrd="0" destOrd="0" presId="urn:microsoft.com/office/officeart/2005/8/layout/orgChart1"/>
    <dgm:cxn modelId="{A9644940-7D03-4C40-9B3C-4E6B548A1C2B}" type="presOf" srcId="{37D7C6D5-7B57-4B34-9C9A-6C8A05C2BE03}" destId="{E3C76D3F-2EEF-43E8-85BD-F8E7FA47AE6F}" srcOrd="0" destOrd="0" presId="urn:microsoft.com/office/officeart/2005/8/layout/orgChart1"/>
    <dgm:cxn modelId="{96D396F3-47EA-4809-97E5-E9C8A3B3E626}" type="presOf" srcId="{395F6431-4151-4C8B-944C-D4B317CFBDA9}" destId="{7F494602-5394-49A7-AC3E-6BB827FD6548}" srcOrd="0" destOrd="0" presId="urn:microsoft.com/office/officeart/2005/8/layout/orgChart1"/>
    <dgm:cxn modelId="{84653C87-A30F-47CB-B9B2-6F1A24A7B6B1}" type="presOf" srcId="{2A798E08-81C8-4567-B81C-0ADEC5C0C8E6}" destId="{7F286B36-A3D7-480C-A45A-07DF212CC2A2}" srcOrd="1" destOrd="0" presId="urn:microsoft.com/office/officeart/2005/8/layout/orgChart1"/>
    <dgm:cxn modelId="{E1821638-7F25-431A-8BA9-702BEB05BCDF}" srcId="{E18A16EF-3AE1-44DE-98BB-FB34D5C0724B}" destId="{1A3A31DC-9626-40EA-BF2A-D9E864BC7EF7}" srcOrd="1" destOrd="0" parTransId="{C1BA7726-2492-401A-B22A-09B4C8FE9920}" sibTransId="{BC3E025D-C02D-4A70-B9C1-118BDC1C508A}"/>
    <dgm:cxn modelId="{92B25F3D-CB4B-4701-8AC5-CF3E648EC706}" type="presOf" srcId="{6A609886-A1B1-4EC7-B8E5-5FA96C1DF23E}" destId="{0FA5845F-5C12-43D4-902D-40BE05847C7B}" srcOrd="0" destOrd="0" presId="urn:microsoft.com/office/officeart/2005/8/layout/orgChart1"/>
    <dgm:cxn modelId="{D12071F8-B616-4F3A-AEFF-4299D782B4AB}" type="presOf" srcId="{8440DBF0-D597-4740-8C49-7B048B517D0C}" destId="{537064DD-07FF-4B11-B73C-05EED5E04081}" srcOrd="0" destOrd="0" presId="urn:microsoft.com/office/officeart/2005/8/layout/orgChart1"/>
    <dgm:cxn modelId="{AA456E61-5BE4-4F36-A0B8-02FE5143D170}" type="presOf" srcId="{74468C0D-EACD-4154-8CD7-CB254442ADE0}" destId="{7A6DBE26-54B6-4570-ABD6-F547E7E6BC3C}" srcOrd="1" destOrd="0" presId="urn:microsoft.com/office/officeart/2005/8/layout/orgChart1"/>
    <dgm:cxn modelId="{47182EF2-67FE-4740-9CFA-536B63C64FC9}" srcId="{538AA1A4-CCE2-4DAC-BF29-F325E4042E5E}" destId="{7DC7A48B-5CF1-47FD-8E10-5C350571DF85}" srcOrd="0" destOrd="0" parTransId="{9F410E7E-2ABF-48B3-A8C8-D0D872F45265}" sibTransId="{52018902-748D-4596-BE6F-6759FD68F5EF}"/>
    <dgm:cxn modelId="{C19586B7-FF69-4912-87BC-2D712B6C6BC8}" type="presOf" srcId="{D2D65DA0-9AE6-42CC-A741-8BB72FD9EAC4}" destId="{EA100E8A-7BAA-461B-93C2-5C97111756B1}" srcOrd="1" destOrd="0" presId="urn:microsoft.com/office/officeart/2005/8/layout/orgChart1"/>
    <dgm:cxn modelId="{F4D102CD-B549-47C7-AD4D-DDE688678737}" type="presOf" srcId="{06EE5EAF-B863-4809-B635-E987720EC3E8}" destId="{44A97813-04C9-4520-9EA0-E7BC21B43EB0}" srcOrd="1" destOrd="0" presId="urn:microsoft.com/office/officeart/2005/8/layout/orgChart1"/>
    <dgm:cxn modelId="{D9307C7F-9B34-426D-BFED-61993FAAF0EB}" srcId="{E18A16EF-3AE1-44DE-98BB-FB34D5C0724B}" destId="{FBF410C8-F190-4E7B-A5B8-F329B92082A5}" srcOrd="0" destOrd="0" parTransId="{EB4E4849-35B8-4C97-A7FC-C36BB1DA9F6D}" sibTransId="{468D652B-A74A-4669-BDD8-800E47C9DFF8}"/>
    <dgm:cxn modelId="{BB159ADB-1286-4ED5-ACE2-C0FA8FD65A2B}" type="presOf" srcId="{2A5BD611-911D-40B4-BC02-9CAE6BFD6503}" destId="{A14F4216-09A7-4198-9636-43C3C6761BD4}" srcOrd="0" destOrd="0" presId="urn:microsoft.com/office/officeart/2005/8/layout/orgChart1"/>
    <dgm:cxn modelId="{92FD1680-0BE0-4933-A4CC-0A27286783BF}" type="presOf" srcId="{D8590C4E-AB74-436A-BE81-2023E3DACD73}" destId="{67518804-C8D9-4102-ABE8-F1DD40224623}" srcOrd="0" destOrd="0" presId="urn:microsoft.com/office/officeart/2005/8/layout/orgChart1"/>
    <dgm:cxn modelId="{07ABB570-F527-41CD-A443-747B9535F708}" type="presOf" srcId="{DFB3405B-D179-4D92-AAD9-437F389D112C}" destId="{766E7449-63FD-48C5-B56D-0919F5C4AA5F}" srcOrd="0" destOrd="0" presId="urn:microsoft.com/office/officeart/2005/8/layout/orgChart1"/>
    <dgm:cxn modelId="{CB706B53-9F35-4C86-BA7B-735F5DD1D7A0}" srcId="{7DC7A48B-5CF1-47FD-8E10-5C350571DF85}" destId="{8BC5E1ED-8D45-40CD-949D-ADCEB258B0BF}" srcOrd="1" destOrd="0" parTransId="{D8590C4E-AB74-436A-BE81-2023E3DACD73}" sibTransId="{AD9B6637-D4AB-4FED-B287-F1FBC8CBF283}"/>
    <dgm:cxn modelId="{8D4F53AF-1CBA-43D2-8AF6-0ED3FB949DA2}" type="presOf" srcId="{538AA1A4-CCE2-4DAC-BF29-F325E4042E5E}" destId="{1A1E65FA-04F5-49AC-870B-9D4C96C662B1}" srcOrd="1" destOrd="0" presId="urn:microsoft.com/office/officeart/2005/8/layout/orgChart1"/>
    <dgm:cxn modelId="{FA6F8B77-C3D8-494F-A555-81B588B70E5E}" type="presOf" srcId="{A16202ED-A584-40D8-AE4F-24A646F981FB}" destId="{7BEB0625-E8DD-477D-86AA-F4CF333C1191}" srcOrd="0" destOrd="0" presId="urn:microsoft.com/office/officeart/2005/8/layout/orgChart1"/>
    <dgm:cxn modelId="{932819A0-5BBC-4BE5-BEFB-9509D5AED63F}" type="presOf" srcId="{0B0AEA54-11A6-4550-A501-F49DA15693F3}" destId="{F751C57F-CAA7-4F5B-93C4-9DC4D5C3E653}" srcOrd="0" destOrd="0" presId="urn:microsoft.com/office/officeart/2005/8/layout/orgChart1"/>
    <dgm:cxn modelId="{9AB0225B-C36C-4E89-886E-2E7F1472439B}" type="presOf" srcId="{FBF410C8-F190-4E7B-A5B8-F329B92082A5}" destId="{54D30128-3B9F-4611-A046-E2549F5FFEF0}" srcOrd="1" destOrd="0" presId="urn:microsoft.com/office/officeart/2005/8/layout/orgChart1"/>
    <dgm:cxn modelId="{94F8780C-808C-4615-B7DA-63D84FB2B767}" type="presOf" srcId="{0D61DB5B-4880-4FF2-87ED-CA4875FAD99C}" destId="{D51656AE-C1BE-4061-93F6-9064ADE339B8}" srcOrd="0" destOrd="0" presId="urn:microsoft.com/office/officeart/2005/8/layout/orgChart1"/>
    <dgm:cxn modelId="{6EC4675E-0279-47C3-86D5-7C67451CB239}" type="presOf" srcId="{D7728D60-510A-4B6F-9709-AD8869B5AC90}" destId="{9C9C373B-56D7-4619-B859-261586511EEB}" srcOrd="0" destOrd="0" presId="urn:microsoft.com/office/officeart/2005/8/layout/orgChart1"/>
    <dgm:cxn modelId="{8FAD635F-427E-448C-B724-B0EFBC591E2C}" type="presOf" srcId="{57C7DAAF-6496-4D59-9F75-D52BE35292CB}" destId="{F08CF62B-97F5-480D-B410-FE1680C47B92}" srcOrd="0" destOrd="0" presId="urn:microsoft.com/office/officeart/2005/8/layout/orgChart1"/>
    <dgm:cxn modelId="{28125A80-FD9D-4C2D-AE5F-2A234070EE54}" srcId="{DFB3405B-D179-4D92-AAD9-437F389D112C}" destId="{06EE5EAF-B863-4809-B635-E987720EC3E8}" srcOrd="2" destOrd="0" parTransId="{4D0D86E3-3542-4C97-8E23-544CE1E7D1DB}" sibTransId="{24A204C0-C03F-4113-88AB-50AEE48AF571}"/>
    <dgm:cxn modelId="{73B3BCF1-4C01-4984-B07D-5720FAD44926}" srcId="{2EF8120F-CE4F-40BD-81C8-B2839689BF38}" destId="{E18A16EF-3AE1-44DE-98BB-FB34D5C0724B}" srcOrd="1" destOrd="0" parTransId="{52FE72ED-C5D8-42B5-B6A6-80E4E80F8FC6}" sibTransId="{CF0F4F6C-DF20-4BBF-A151-97127DA49C5E}"/>
    <dgm:cxn modelId="{848EC073-CE73-42AD-8AF5-8FB5858D0512}" type="presOf" srcId="{08218077-9979-402D-A116-B5308B4ED717}" destId="{28721F8A-F565-4520-981D-0C46E8E9785D}" srcOrd="0" destOrd="0" presId="urn:microsoft.com/office/officeart/2005/8/layout/orgChart1"/>
    <dgm:cxn modelId="{606AC172-9AE4-43A1-BDFA-3D00AA89686B}" type="presOf" srcId="{7DC7A48B-5CF1-47FD-8E10-5C350571DF85}" destId="{D83EACC1-9598-4F87-8B69-E109FC392E1C}" srcOrd="0" destOrd="0" presId="urn:microsoft.com/office/officeart/2005/8/layout/orgChart1"/>
    <dgm:cxn modelId="{E3F474E3-6749-497D-B06F-94B968638963}" type="presOf" srcId="{8BC5E1ED-8D45-40CD-949D-ADCEB258B0BF}" destId="{A0C00104-CF7D-4630-AA9A-A676C27D9311}" srcOrd="1" destOrd="0" presId="urn:microsoft.com/office/officeart/2005/8/layout/orgChart1"/>
    <dgm:cxn modelId="{3D6CD0CE-A4C5-407F-B3F6-97450D8F5E85}" type="presOf" srcId="{74468C0D-EACD-4154-8CD7-CB254442ADE0}" destId="{FB8FD1E3-116A-4DD9-924B-8529B9A723E0}" srcOrd="0" destOrd="0" presId="urn:microsoft.com/office/officeart/2005/8/layout/orgChart1"/>
    <dgm:cxn modelId="{AF831ED0-4661-4E5A-A0E2-522DC5763971}" type="presOf" srcId="{485231B6-7DFD-4B64-842B-FE23B1D00B83}" destId="{352ACB77-75A7-4808-8866-5523489CDE40}" srcOrd="1" destOrd="0" presId="urn:microsoft.com/office/officeart/2005/8/layout/orgChart1"/>
    <dgm:cxn modelId="{6F5A3A64-D647-4FEC-A6A7-B59FD8CF3A3A}" type="presOf" srcId="{9F410E7E-2ABF-48B3-A8C8-D0D872F45265}" destId="{48BD8635-2BE2-45A7-A22F-D466D1DDADF4}" srcOrd="0" destOrd="0" presId="urn:microsoft.com/office/officeart/2005/8/layout/orgChart1"/>
    <dgm:cxn modelId="{32DFB745-0C16-4608-81A1-946693DB162A}" type="presOf" srcId="{BF5657B0-1F63-4B9A-8F46-771DB7A550A7}" destId="{CD83FDA4-1474-4A7B-8A3C-393DA10D6D86}" srcOrd="1" destOrd="0" presId="urn:microsoft.com/office/officeart/2005/8/layout/orgChart1"/>
    <dgm:cxn modelId="{15F3C576-C049-47BD-865B-E37F66BA0A5A}" type="presOf" srcId="{0074CD5D-DDA3-4D97-B180-FF9AC2979862}" destId="{DD60090C-EB3C-4A74-B76E-27E35A0B49B7}" srcOrd="1" destOrd="0" presId="urn:microsoft.com/office/officeart/2005/8/layout/orgChart1"/>
    <dgm:cxn modelId="{47BF687D-8D14-4889-8110-0935F6A7FF52}" type="presOf" srcId="{3AED530B-33D4-4E62-885A-134E1465DA15}" destId="{C93C32CB-B9E4-4D28-A8A2-94C492E93A97}" srcOrd="1" destOrd="0" presId="urn:microsoft.com/office/officeart/2005/8/layout/orgChart1"/>
    <dgm:cxn modelId="{A8724633-2CD1-441B-BFE4-8DA5F515E5C7}" srcId="{D2D65DA0-9AE6-42CC-A741-8BB72FD9EAC4}" destId="{0074CD5D-DDA3-4D97-B180-FF9AC2979862}" srcOrd="1" destOrd="0" parTransId="{B89298B9-5A75-46ED-9208-A610FEE79A25}" sibTransId="{FD417E11-8389-4D09-B497-5594E2A2E0D8}"/>
    <dgm:cxn modelId="{0D16482F-4D82-4DC8-B37F-374C59ACC439}" type="presOf" srcId="{2B7C60C3-028D-4338-B7D5-3A625F5B3CA1}" destId="{F1260742-BF6F-4C58-AC65-2A4098EBBD06}" srcOrd="0" destOrd="0" presId="urn:microsoft.com/office/officeart/2005/8/layout/orgChart1"/>
    <dgm:cxn modelId="{2C92C9DE-B2C5-4CEE-84A5-4D4AE0CA4A0B}" type="presOf" srcId="{0074CD5D-DDA3-4D97-B180-FF9AC2979862}" destId="{E1A09EC0-D100-4987-81F4-B3081118CEAC}" srcOrd="0" destOrd="0" presId="urn:microsoft.com/office/officeart/2005/8/layout/orgChart1"/>
    <dgm:cxn modelId="{4F04FBCC-C733-490B-BDD8-99C09F040FC4}" type="presOf" srcId="{F682947A-19EA-4D83-A517-73C1134D0E9B}" destId="{D9D69469-3E0E-41CA-B508-271A811E0C70}" srcOrd="1" destOrd="0" presId="urn:microsoft.com/office/officeart/2005/8/layout/orgChart1"/>
    <dgm:cxn modelId="{AE5C772A-9CAA-4D94-BA07-35A939EB6164}" type="presOf" srcId="{9F0D57FE-58CD-441E-8189-15B5BBC6117E}" destId="{ECE84A1D-55AD-4E81-ABD8-4E7AA3955750}" srcOrd="0" destOrd="0" presId="urn:microsoft.com/office/officeart/2005/8/layout/orgChart1"/>
    <dgm:cxn modelId="{404E4596-FD78-4A46-B55B-4925C540DEDB}" type="presOf" srcId="{D7728D60-510A-4B6F-9709-AD8869B5AC90}" destId="{C92E9DA3-5BAB-4FB7-B7BF-2AE93CABDAE7}" srcOrd="1" destOrd="0" presId="urn:microsoft.com/office/officeart/2005/8/layout/orgChart1"/>
    <dgm:cxn modelId="{979BB2A9-EE80-47B6-8F9E-C4F7966FB017}" type="presOf" srcId="{8D05D02D-0348-42BB-956B-3DFBF877F8FD}" destId="{AB7C4077-32C4-4362-AF65-770DCF6663BB}" srcOrd="0" destOrd="0" presId="urn:microsoft.com/office/officeart/2005/8/layout/orgChart1"/>
    <dgm:cxn modelId="{4C4BACE8-ACB5-4B2F-BCCE-56D7FFAB7C0D}" type="presOf" srcId="{9AA8DB4F-E888-48AB-8DE6-15B38ED18D82}" destId="{69AFBAFF-C6D6-429B-8BCA-D69ACB4C2679}" srcOrd="0" destOrd="0" presId="urn:microsoft.com/office/officeart/2005/8/layout/orgChart1"/>
    <dgm:cxn modelId="{2E2AEBDA-69BB-4F26-AD0C-BE3D34036176}" type="presOf" srcId="{06EE5EAF-B863-4809-B635-E987720EC3E8}" destId="{4F9FA9A8-3740-43AE-868B-4CBF8EF5244B}" srcOrd="0" destOrd="0" presId="urn:microsoft.com/office/officeart/2005/8/layout/orgChart1"/>
    <dgm:cxn modelId="{2DA7DD1D-0C4F-495B-8A24-9A7FD703AC3F}" type="presOf" srcId="{620AFB18-E7D5-496B-A60A-7CAB8E0B3339}" destId="{7B157E2E-CB04-4E7F-9CC2-6E63887C4C4A}" srcOrd="1" destOrd="0" presId="urn:microsoft.com/office/officeart/2005/8/layout/orgChart1"/>
    <dgm:cxn modelId="{DBF522CD-A1B3-47BB-AF5B-D103CF777D67}" type="presOf" srcId="{2EF8120F-CE4F-40BD-81C8-B2839689BF38}" destId="{6F223CF9-3CBF-478C-AE08-9AFF76F3E94E}" srcOrd="1" destOrd="0" presId="urn:microsoft.com/office/officeart/2005/8/layout/orgChart1"/>
    <dgm:cxn modelId="{565E2975-D463-4F46-B306-4E7F6947D5BC}" type="presOf" srcId="{7A26AB7C-0D0E-46DC-85D3-094320A80B91}" destId="{F396316E-343E-4B12-8670-036D9D128BE9}" srcOrd="1" destOrd="0" presId="urn:microsoft.com/office/officeart/2005/8/layout/orgChart1"/>
    <dgm:cxn modelId="{0350E3BD-56DC-4CB5-B5A3-BD262AF5DCB9}" type="presOf" srcId="{6D9B8DA5-C056-4616-A41B-5A381320A2A5}" destId="{2D7E0BDE-E397-4B7A-B395-98AC86BEA386}" srcOrd="0" destOrd="0" presId="urn:microsoft.com/office/officeart/2005/8/layout/orgChart1"/>
    <dgm:cxn modelId="{0DEE042E-43D5-482A-AC51-0326EEBECCF9}" type="presOf" srcId="{F50B4241-9DE5-4E38-AFF3-7A460B888CC7}" destId="{AB05D4CA-0CA9-458A-A5FB-B5B96DD29F83}" srcOrd="0" destOrd="0" presId="urn:microsoft.com/office/officeart/2005/8/layout/orgChart1"/>
    <dgm:cxn modelId="{1ABEFD9E-0368-4497-9C2D-2EA58C0FA6B0}" type="presOf" srcId="{538AA1A4-CCE2-4DAC-BF29-F325E4042E5E}" destId="{EA12B355-F40D-4CF5-BD3A-6E4E9101CB02}" srcOrd="0" destOrd="0" presId="urn:microsoft.com/office/officeart/2005/8/layout/orgChart1"/>
    <dgm:cxn modelId="{7B7D888F-18CC-42DE-B1AD-C709EFBC5D57}" type="presOf" srcId="{B89298B9-5A75-46ED-9208-A610FEE79A25}" destId="{73F1B58B-DD53-48FF-9A3F-D379B26EA5DD}" srcOrd="0" destOrd="0" presId="urn:microsoft.com/office/officeart/2005/8/layout/orgChart1"/>
    <dgm:cxn modelId="{D5EEE2F5-AB3A-415A-956E-BD5C074E369B}" type="presOf" srcId="{7A26AB7C-0D0E-46DC-85D3-094320A80B91}" destId="{88EACE5B-BA3B-4553-A867-7F02607C6896}" srcOrd="0" destOrd="0" presId="urn:microsoft.com/office/officeart/2005/8/layout/orgChart1"/>
    <dgm:cxn modelId="{D96404FD-0AD3-4BBF-B50B-D078DDE3F0F5}" srcId="{06EE5EAF-B863-4809-B635-E987720EC3E8}" destId="{BF5657B0-1F63-4B9A-8F46-771DB7A550A7}" srcOrd="1" destOrd="0" parTransId="{87732EB2-B540-42B5-AD37-98578505C86A}" sibTransId="{00BE6B65-082A-4012-8553-DB454D37277D}"/>
    <dgm:cxn modelId="{A3D41F4B-AB67-48B7-B2C3-579CF4DB6054}" srcId="{7DC7A48B-5CF1-47FD-8E10-5C350571DF85}" destId="{37D7C6D5-7B57-4B34-9C9A-6C8A05C2BE03}" srcOrd="0" destOrd="0" parTransId="{6A609886-A1B1-4EC7-B8E5-5FA96C1DF23E}" sibTransId="{24026FAE-5850-4C99-92FE-5269A360DC4F}"/>
    <dgm:cxn modelId="{A19A920C-0259-479E-9872-4632EC4570CE}" type="presOf" srcId="{D2D65DA0-9AE6-42CC-A741-8BB72FD9EAC4}" destId="{8AAD2E76-9DC3-4E8A-93EF-D2298C0FBDA8}" srcOrd="0" destOrd="0" presId="urn:microsoft.com/office/officeart/2005/8/layout/orgChart1"/>
    <dgm:cxn modelId="{BCE9D3AF-AF09-4CD2-AFFE-87CA930EB6C6}" type="presOf" srcId="{1A3A31DC-9626-40EA-BF2A-D9E864BC7EF7}" destId="{52857D0D-4A07-49D8-80A1-A3FEF37CAE9A}" srcOrd="1" destOrd="0" presId="urn:microsoft.com/office/officeart/2005/8/layout/orgChart1"/>
    <dgm:cxn modelId="{04B1EA9D-461A-410C-A7E2-F251BC50D79B}" srcId="{A6ABCFDD-BDEE-4694-A42F-0F53ECF6AA3A}" destId="{74468C0D-EACD-4154-8CD7-CB254442ADE0}" srcOrd="0" destOrd="0" parTransId="{207F90B6-195D-49E8-B9B6-63EFD4F53A70}" sibTransId="{F969A860-6AE3-4CB0-8316-7100754F1577}"/>
    <dgm:cxn modelId="{60F89E50-A018-433D-91E4-0A44BDF26788}" type="presOf" srcId="{AE4BA2E6-4EDD-46A0-A0A5-CC325458884F}" destId="{4CD86093-90DD-4C41-BDED-2477572BA0A4}" srcOrd="1" destOrd="0" presId="urn:microsoft.com/office/officeart/2005/8/layout/orgChart1"/>
    <dgm:cxn modelId="{643E906C-F0B7-41F6-8646-FE595FBB5A4C}" type="presOf" srcId="{8BC25F30-48E2-4B0E-900B-AA04E91413C6}" destId="{7E79752B-A666-453D-BC5A-6F50528A76FC}" srcOrd="0" destOrd="0" presId="urn:microsoft.com/office/officeart/2005/8/layout/orgChart1"/>
    <dgm:cxn modelId="{EB19F992-1AC8-4079-A92C-D826A7C8B45C}" type="presOf" srcId="{F682947A-19EA-4D83-A517-73C1134D0E9B}" destId="{630270DF-6872-4059-A864-D0E4EF245FEB}" srcOrd="0" destOrd="0" presId="urn:microsoft.com/office/officeart/2005/8/layout/orgChart1"/>
    <dgm:cxn modelId="{2752599D-DF1A-42A3-8490-F8BD724CC68D}" type="presOf" srcId="{37D7C6D5-7B57-4B34-9C9A-6C8A05C2BE03}" destId="{FFA83519-B3BF-4E6F-9A65-1D0B93109E6F}" srcOrd="1" destOrd="0" presId="urn:microsoft.com/office/officeart/2005/8/layout/orgChart1"/>
    <dgm:cxn modelId="{CE7D2B9D-B2FA-43FB-AB3E-BB5DDE840D2E}" type="presOf" srcId="{3AED530B-33D4-4E62-885A-134E1465DA15}" destId="{40B7FC14-D314-4125-B645-AC57560F3548}" srcOrd="0" destOrd="0" presId="urn:microsoft.com/office/officeart/2005/8/layout/orgChart1"/>
    <dgm:cxn modelId="{12A37E1C-CE75-4FC2-A69B-3197460522E9}" type="presOf" srcId="{C1BA7726-2492-401A-B22A-09B4C8FE9920}" destId="{46E0A688-26A3-4A7B-ABBF-3AF2DE6EF98E}" srcOrd="0" destOrd="0" presId="urn:microsoft.com/office/officeart/2005/8/layout/orgChart1"/>
    <dgm:cxn modelId="{72B05BC2-6A61-4A7B-AE25-D0FFF9C3AA89}" srcId="{DFB3405B-D179-4D92-AAD9-437F389D112C}" destId="{D7728D60-510A-4B6F-9709-AD8869B5AC90}" srcOrd="1" destOrd="0" parTransId="{0B0AEA54-11A6-4550-A501-F49DA15693F3}" sibTransId="{F7CC8E48-46AA-4D39-89FB-B90B70FCAF03}"/>
    <dgm:cxn modelId="{F544AB61-17D5-4F5D-A90C-F6D254C68356}" srcId="{D2D65DA0-9AE6-42CC-A741-8BB72FD9EAC4}" destId="{395F6431-4151-4C8B-944C-D4B317CFBDA9}" srcOrd="0" destOrd="0" parTransId="{08218077-9979-402D-A116-B5308B4ED717}" sibTransId="{D6C1C2B5-0348-48D3-9F37-E032419CF6A6}"/>
    <dgm:cxn modelId="{5E1C1B15-BCC3-4684-8A7A-0E9ED3911647}" srcId="{57C7DAAF-6496-4D59-9F75-D52BE35292CB}" destId="{2EF8120F-CE4F-40BD-81C8-B2839689BF38}" srcOrd="1" destOrd="0" parTransId="{3AE4BEDB-ED0B-4725-ADD8-39662D9990A3}" sibTransId="{42AA6DCC-F0BC-4AB6-B7D6-D3B31CD5E696}"/>
    <dgm:cxn modelId="{CE051F27-D22E-4343-954F-7856F82CDB6B}" type="presOf" srcId="{E18A16EF-3AE1-44DE-98BB-FB34D5C0724B}" destId="{CDB6D160-C6EE-43BA-AFBB-97292CB765DE}" srcOrd="1" destOrd="0" presId="urn:microsoft.com/office/officeart/2005/8/layout/orgChart1"/>
    <dgm:cxn modelId="{AE486A64-F63E-463F-A957-168B32424822}" type="presOf" srcId="{9F0D57FE-58CD-441E-8189-15B5BBC6117E}" destId="{EF777283-8736-4DDD-97F5-F0C3859F3295}" srcOrd="1" destOrd="0" presId="urn:microsoft.com/office/officeart/2005/8/layout/orgChart1"/>
    <dgm:cxn modelId="{FD9E2F10-2173-477A-8027-331D8FC41C4F}" srcId="{57C7DAAF-6496-4D59-9F75-D52BE35292CB}" destId="{8BC25F30-48E2-4B0E-900B-AA04E91413C6}" srcOrd="0" destOrd="0" parTransId="{18BB245D-E658-465B-9800-923BB5465727}" sibTransId="{3DB80633-DBF0-4414-95F9-5A4D5511BD2E}"/>
    <dgm:cxn modelId="{80CAF7DA-02E9-4CC7-8CE1-3B23FB44F933}" type="presOf" srcId="{F25B572E-68AA-4823-9DB8-6F4EBA29AAEE}" destId="{723389C0-3B87-45B6-8858-64DE40A3250D}" srcOrd="0" destOrd="0" presId="urn:microsoft.com/office/officeart/2005/8/layout/orgChart1"/>
    <dgm:cxn modelId="{49BDE157-553B-4BD3-9727-EE6D84ED2A24}" type="presOf" srcId="{3AE4BEDB-ED0B-4725-ADD8-39662D9990A3}" destId="{7CB431A8-75C6-4C63-968D-007CB3F39A97}" srcOrd="0" destOrd="0" presId="urn:microsoft.com/office/officeart/2005/8/layout/orgChart1"/>
    <dgm:cxn modelId="{0A626E2C-FC3C-4050-B258-37F67263D8C0}" srcId="{2EF8120F-CE4F-40BD-81C8-B2839689BF38}" destId="{538AA1A4-CCE2-4DAC-BF29-F325E4042E5E}" srcOrd="0" destOrd="0" parTransId="{8440DBF0-D597-4740-8C49-7B048B517D0C}" sibTransId="{E0CCB6BC-2E29-468B-B797-118143CD78DA}"/>
    <dgm:cxn modelId="{5AB7616A-E7B2-41A5-9822-B2A017A63D17}" type="presOf" srcId="{E18A16EF-3AE1-44DE-98BB-FB34D5C0724B}" destId="{9516296B-DE1B-4078-85DA-EF5BDD414901}" srcOrd="0" destOrd="0" presId="urn:microsoft.com/office/officeart/2005/8/layout/orgChart1"/>
    <dgm:cxn modelId="{625D939F-91C8-4649-8401-200641F51261}" srcId="{620AFB18-E7D5-496B-A60A-7CAB8E0B3339}" destId="{C011E921-98A8-488F-9827-539F2C990BB3}" srcOrd="0" destOrd="0" parTransId="{2A5BD611-911D-40B4-BC02-9CAE6BFD6503}" sibTransId="{2074162B-991A-413E-A208-C7D7C41EA1C2}"/>
    <dgm:cxn modelId="{B7333F97-2F43-4F3E-8DF5-39C29486D226}" srcId="{57C7DAAF-6496-4D59-9F75-D52BE35292CB}" destId="{D2D65DA0-9AE6-42CC-A741-8BB72FD9EAC4}" srcOrd="4" destOrd="0" parTransId="{6D9B8DA5-C056-4616-A41B-5A381320A2A5}" sibTransId="{8DC61325-20BE-4E31-A0F5-FC58B006E02E}"/>
    <dgm:cxn modelId="{F2C40A81-D910-42F7-8599-FA6D8A06BA43}" type="presOf" srcId="{8BC5E1ED-8D45-40CD-949D-ADCEB258B0BF}" destId="{1F3E0726-246E-42EC-BD19-61A2FFDB7244}" srcOrd="0" destOrd="0" presId="urn:microsoft.com/office/officeart/2005/8/layout/orgChart1"/>
    <dgm:cxn modelId="{0BA71455-FE3E-478A-BC3F-44DBF2EDA855}" type="presOf" srcId="{C011E921-98A8-488F-9827-539F2C990BB3}" destId="{034684D4-0DBD-4447-ACE5-0AF3CFADF4A6}" srcOrd="0" destOrd="0" presId="urn:microsoft.com/office/officeart/2005/8/layout/orgChart1"/>
    <dgm:cxn modelId="{40773ED5-B29F-4DA4-995A-7EFE37855537}" type="presOf" srcId="{2A798E08-81C8-4567-B81C-0ADEC5C0C8E6}" destId="{A448C7FF-7414-4638-8708-8F499891DABA}" srcOrd="0" destOrd="0" presId="urn:microsoft.com/office/officeart/2005/8/layout/orgChart1"/>
    <dgm:cxn modelId="{5D3F0646-CEF8-4166-AAA5-619BF1E92920}" srcId="{F50B4241-9DE5-4E38-AFF3-7A460B888CC7}" destId="{57C7DAAF-6496-4D59-9F75-D52BE35292CB}" srcOrd="0" destOrd="0" parTransId="{768C3C75-6609-4565-B827-3CB01A13D658}" sibTransId="{F511FF76-4DA9-44AA-84EC-92481F71D214}"/>
    <dgm:cxn modelId="{0A234603-0143-467A-99F2-2A4CB3DE7472}" type="presOf" srcId="{8BC25F30-48E2-4B0E-900B-AA04E91413C6}" destId="{4834A5DB-11F5-4C3E-AF3B-F2635B62EB6C}" srcOrd="1" destOrd="0" presId="urn:microsoft.com/office/officeart/2005/8/layout/orgChart1"/>
    <dgm:cxn modelId="{98621F39-E0FD-4AB8-B7A5-FC49F8A60468}" type="presOf" srcId="{A6ABCFDD-BDEE-4694-A42F-0F53ECF6AA3A}" destId="{65955E61-ED2A-4C61-9C5B-6989976217FA}" srcOrd="0" destOrd="0" presId="urn:microsoft.com/office/officeart/2005/8/layout/orgChart1"/>
    <dgm:cxn modelId="{20C366D0-BEC9-4CE0-9FCB-9CCCEA6A8BEE}" type="presOf" srcId="{207F90B6-195D-49E8-B9B6-63EFD4F53A70}" destId="{F401B888-C89F-4184-A2F4-830A90BE923E}" srcOrd="0" destOrd="0" presId="urn:microsoft.com/office/officeart/2005/8/layout/orgChart1"/>
    <dgm:cxn modelId="{6CA447CC-CA6F-422D-A08E-BC5736FA1C88}" srcId="{DFB3405B-D179-4D92-AAD9-437F389D112C}" destId="{AE4BA2E6-4EDD-46A0-A0A5-CC325458884F}" srcOrd="0" destOrd="0" parTransId="{8A8B83E6-3D67-4A59-A308-BC811F19B4D9}" sibTransId="{3814C9E4-2F31-48A2-A12B-90FDD707F661}"/>
    <dgm:cxn modelId="{C633C6FF-DD06-42A5-8E0B-A8140A8C40A0}" srcId="{9F0D57FE-58CD-441E-8189-15B5BBC6117E}" destId="{A6ABCFDD-BDEE-4694-A42F-0F53ECF6AA3A}" srcOrd="1" destOrd="0" parTransId="{A16202ED-A584-40D8-AE4F-24A646F981FB}" sibTransId="{267615FC-361C-4B62-89AE-33A44E544984}"/>
    <dgm:cxn modelId="{D0AB78A9-C68F-4728-9A1E-28317DE8DFB1}" type="presOf" srcId="{6F90B8DD-4281-4190-B571-CB5FA5976EDE}" destId="{4FEB4786-20ED-4D42-B02A-DA2A2A06D295}" srcOrd="0" destOrd="0" presId="urn:microsoft.com/office/officeart/2005/8/layout/orgChart1"/>
    <dgm:cxn modelId="{F6E2D9BA-511A-48BD-B171-9DDE9379747E}" type="presOf" srcId="{BF5657B0-1F63-4B9A-8F46-771DB7A550A7}" destId="{5C561399-0AC2-4FFB-A562-F1C2C68C4818}" srcOrd="0" destOrd="0" presId="urn:microsoft.com/office/officeart/2005/8/layout/orgChart1"/>
    <dgm:cxn modelId="{773A4626-2C01-421E-9EBF-B304FF087050}" type="presOf" srcId="{C011E921-98A8-488F-9827-539F2C990BB3}" destId="{065EE6B3-A1C3-47BD-B614-8D602A9C982F}" srcOrd="1" destOrd="0" presId="urn:microsoft.com/office/officeart/2005/8/layout/orgChart1"/>
    <dgm:cxn modelId="{98B13C24-F7EC-40ED-ADF6-6A8F1A029B46}" type="presParOf" srcId="{AB05D4CA-0CA9-458A-A5FB-B5B96DD29F83}" destId="{85D7E262-8CE6-462B-977F-50B1CFE53E76}" srcOrd="0" destOrd="0" presId="urn:microsoft.com/office/officeart/2005/8/layout/orgChart1"/>
    <dgm:cxn modelId="{8BBBE9D3-8C47-4D4E-B52E-07DD3432A074}" type="presParOf" srcId="{85D7E262-8CE6-462B-977F-50B1CFE53E76}" destId="{9D545FF3-F5BB-4D2E-AC81-0FC1FAD87B46}" srcOrd="0" destOrd="0" presId="urn:microsoft.com/office/officeart/2005/8/layout/orgChart1"/>
    <dgm:cxn modelId="{50DE1D09-7AB2-48D6-B55D-280825FF4C57}" type="presParOf" srcId="{9D545FF3-F5BB-4D2E-AC81-0FC1FAD87B46}" destId="{F08CF62B-97F5-480D-B410-FE1680C47B92}" srcOrd="0" destOrd="0" presId="urn:microsoft.com/office/officeart/2005/8/layout/orgChart1"/>
    <dgm:cxn modelId="{A9FC56E8-5174-4551-A15B-140E387496F4}" type="presParOf" srcId="{9D545FF3-F5BB-4D2E-AC81-0FC1FAD87B46}" destId="{9A3CF4AD-789E-4944-8B3D-E4A45CD04C36}" srcOrd="1" destOrd="0" presId="urn:microsoft.com/office/officeart/2005/8/layout/orgChart1"/>
    <dgm:cxn modelId="{142DF8BC-8019-4DF4-A37A-D1DA0C0A58D7}" type="presParOf" srcId="{85D7E262-8CE6-462B-977F-50B1CFE53E76}" destId="{2AF5D27E-192C-4577-9B90-BF170BE7C983}" srcOrd="1" destOrd="0" presId="urn:microsoft.com/office/officeart/2005/8/layout/orgChart1"/>
    <dgm:cxn modelId="{237CEDEA-B9AC-4DBD-9012-9B87525EBED3}" type="presParOf" srcId="{2AF5D27E-192C-4577-9B90-BF170BE7C983}" destId="{7CB431A8-75C6-4C63-968D-007CB3F39A97}" srcOrd="0" destOrd="0" presId="urn:microsoft.com/office/officeart/2005/8/layout/orgChart1"/>
    <dgm:cxn modelId="{AE146ACA-0975-49D4-BC19-8798BE21E3C4}" type="presParOf" srcId="{2AF5D27E-192C-4577-9B90-BF170BE7C983}" destId="{42F71C30-5614-41B1-B331-2B4984C1F2FB}" srcOrd="1" destOrd="0" presId="urn:microsoft.com/office/officeart/2005/8/layout/orgChart1"/>
    <dgm:cxn modelId="{F45A5E89-E94F-41FE-8F66-2CC565F55511}" type="presParOf" srcId="{42F71C30-5614-41B1-B331-2B4984C1F2FB}" destId="{72AF9BE6-8CCE-40C8-A21D-44DD11417357}" srcOrd="0" destOrd="0" presId="urn:microsoft.com/office/officeart/2005/8/layout/orgChart1"/>
    <dgm:cxn modelId="{BD45B3EB-87D5-41AB-AB91-7C3D01794AA4}" type="presParOf" srcId="{72AF9BE6-8CCE-40C8-A21D-44DD11417357}" destId="{BDC69384-1AA5-4068-B930-9904E4C56F4F}" srcOrd="0" destOrd="0" presId="urn:microsoft.com/office/officeart/2005/8/layout/orgChart1"/>
    <dgm:cxn modelId="{4C20EFDE-3240-406B-8CFF-6091EB483B5E}" type="presParOf" srcId="{72AF9BE6-8CCE-40C8-A21D-44DD11417357}" destId="{6F223CF9-3CBF-478C-AE08-9AFF76F3E94E}" srcOrd="1" destOrd="0" presId="urn:microsoft.com/office/officeart/2005/8/layout/orgChart1"/>
    <dgm:cxn modelId="{A043D4BA-FF07-4409-9395-9A538FD168CD}" type="presParOf" srcId="{42F71C30-5614-41B1-B331-2B4984C1F2FB}" destId="{82D18DD9-F096-4109-8F5E-0794078DEBED}" srcOrd="1" destOrd="0" presId="urn:microsoft.com/office/officeart/2005/8/layout/orgChart1"/>
    <dgm:cxn modelId="{A509F3C1-CE80-4359-B10C-9E20304DCEC6}" type="presParOf" srcId="{82D18DD9-F096-4109-8F5E-0794078DEBED}" destId="{537064DD-07FF-4B11-B73C-05EED5E04081}" srcOrd="0" destOrd="0" presId="urn:microsoft.com/office/officeart/2005/8/layout/orgChart1"/>
    <dgm:cxn modelId="{5020F80D-D32A-48D3-9208-2FB3BA5047EE}" type="presParOf" srcId="{82D18DD9-F096-4109-8F5E-0794078DEBED}" destId="{1EBBDBAB-9803-4E22-8949-496D53BD84E5}" srcOrd="1" destOrd="0" presId="urn:microsoft.com/office/officeart/2005/8/layout/orgChart1"/>
    <dgm:cxn modelId="{5DFF2506-0BBB-44F7-9BE6-E15592AC10CA}" type="presParOf" srcId="{1EBBDBAB-9803-4E22-8949-496D53BD84E5}" destId="{7D7E8CC0-3EDD-41B7-8641-4E78EFF361AF}" srcOrd="0" destOrd="0" presId="urn:microsoft.com/office/officeart/2005/8/layout/orgChart1"/>
    <dgm:cxn modelId="{7AC06433-2BEC-434E-B8F2-EFA52AACEAFC}" type="presParOf" srcId="{7D7E8CC0-3EDD-41B7-8641-4E78EFF361AF}" destId="{EA12B355-F40D-4CF5-BD3A-6E4E9101CB02}" srcOrd="0" destOrd="0" presId="urn:microsoft.com/office/officeart/2005/8/layout/orgChart1"/>
    <dgm:cxn modelId="{CED3055E-4EEF-4A01-9AE1-076F1D857F2F}" type="presParOf" srcId="{7D7E8CC0-3EDD-41B7-8641-4E78EFF361AF}" destId="{1A1E65FA-04F5-49AC-870B-9D4C96C662B1}" srcOrd="1" destOrd="0" presId="urn:microsoft.com/office/officeart/2005/8/layout/orgChart1"/>
    <dgm:cxn modelId="{CBFE7F65-3350-46AD-957E-86020301BED9}" type="presParOf" srcId="{1EBBDBAB-9803-4E22-8949-496D53BD84E5}" destId="{8A7E0C09-D40B-4496-AF9C-C31F70C8E031}" srcOrd="1" destOrd="0" presId="urn:microsoft.com/office/officeart/2005/8/layout/orgChart1"/>
    <dgm:cxn modelId="{16D6772D-FD65-40AF-982A-A019BBBEABE4}" type="presParOf" srcId="{8A7E0C09-D40B-4496-AF9C-C31F70C8E031}" destId="{48BD8635-2BE2-45A7-A22F-D466D1DDADF4}" srcOrd="0" destOrd="0" presId="urn:microsoft.com/office/officeart/2005/8/layout/orgChart1"/>
    <dgm:cxn modelId="{FD4782BC-1E2E-4ECF-BF1E-CCCBBE4347EF}" type="presParOf" srcId="{8A7E0C09-D40B-4496-AF9C-C31F70C8E031}" destId="{6AE08EFC-0673-4080-97FC-761C9C2DC1A7}" srcOrd="1" destOrd="0" presId="urn:microsoft.com/office/officeart/2005/8/layout/orgChart1"/>
    <dgm:cxn modelId="{DC625A3E-9874-45B1-9720-04C83417BDE1}" type="presParOf" srcId="{6AE08EFC-0673-4080-97FC-761C9C2DC1A7}" destId="{94471849-AF8D-4D3A-8F91-1F8BE91FF402}" srcOrd="0" destOrd="0" presId="urn:microsoft.com/office/officeart/2005/8/layout/orgChart1"/>
    <dgm:cxn modelId="{E125536E-25AB-409B-8754-65789DE48C47}" type="presParOf" srcId="{94471849-AF8D-4D3A-8F91-1F8BE91FF402}" destId="{D83EACC1-9598-4F87-8B69-E109FC392E1C}" srcOrd="0" destOrd="0" presId="urn:microsoft.com/office/officeart/2005/8/layout/orgChart1"/>
    <dgm:cxn modelId="{0FC508C7-50F9-40B8-97BA-BA19DB4C58D4}" type="presParOf" srcId="{94471849-AF8D-4D3A-8F91-1F8BE91FF402}" destId="{035B43CC-A68B-4EB4-A9ED-11D05CD16711}" srcOrd="1" destOrd="0" presId="urn:microsoft.com/office/officeart/2005/8/layout/orgChart1"/>
    <dgm:cxn modelId="{E90C8D5A-25A8-4413-88B5-3AA8672F00C3}" type="presParOf" srcId="{6AE08EFC-0673-4080-97FC-761C9C2DC1A7}" destId="{CAAE76C0-4293-4CF9-A84B-54C8D45880DE}" srcOrd="1" destOrd="0" presId="urn:microsoft.com/office/officeart/2005/8/layout/orgChart1"/>
    <dgm:cxn modelId="{6AAAA01C-085F-4F2C-9989-A2A13514FD60}" type="presParOf" srcId="{CAAE76C0-4293-4CF9-A84B-54C8D45880DE}" destId="{0FA5845F-5C12-43D4-902D-40BE05847C7B}" srcOrd="0" destOrd="0" presId="urn:microsoft.com/office/officeart/2005/8/layout/orgChart1"/>
    <dgm:cxn modelId="{B18BEC2A-94DD-4C14-98F7-0654C96FEA1B}" type="presParOf" srcId="{CAAE76C0-4293-4CF9-A84B-54C8D45880DE}" destId="{3DEE87FF-F880-4AFD-A3BF-C9BCEB57AC46}" srcOrd="1" destOrd="0" presId="urn:microsoft.com/office/officeart/2005/8/layout/orgChart1"/>
    <dgm:cxn modelId="{65AD70BC-7FFD-448F-B34C-80884BA7C47C}" type="presParOf" srcId="{3DEE87FF-F880-4AFD-A3BF-C9BCEB57AC46}" destId="{0193B18B-F3FD-4C72-A245-90DBC24B701C}" srcOrd="0" destOrd="0" presId="urn:microsoft.com/office/officeart/2005/8/layout/orgChart1"/>
    <dgm:cxn modelId="{BF4713ED-048E-447A-945E-4954CCC1851F}" type="presParOf" srcId="{0193B18B-F3FD-4C72-A245-90DBC24B701C}" destId="{E3C76D3F-2EEF-43E8-85BD-F8E7FA47AE6F}" srcOrd="0" destOrd="0" presId="urn:microsoft.com/office/officeart/2005/8/layout/orgChart1"/>
    <dgm:cxn modelId="{44386BF7-5D7B-4858-ACC6-E1B284E67016}" type="presParOf" srcId="{0193B18B-F3FD-4C72-A245-90DBC24B701C}" destId="{FFA83519-B3BF-4E6F-9A65-1D0B93109E6F}" srcOrd="1" destOrd="0" presId="urn:microsoft.com/office/officeart/2005/8/layout/orgChart1"/>
    <dgm:cxn modelId="{AC30F5A6-691F-4EC2-A723-DABC056DAD63}" type="presParOf" srcId="{3DEE87FF-F880-4AFD-A3BF-C9BCEB57AC46}" destId="{AAB93097-7A74-4A61-9865-B181ABC036A6}" srcOrd="1" destOrd="0" presId="urn:microsoft.com/office/officeart/2005/8/layout/orgChart1"/>
    <dgm:cxn modelId="{930A486E-80F9-455E-A131-2122808EAECF}" type="presParOf" srcId="{3DEE87FF-F880-4AFD-A3BF-C9BCEB57AC46}" destId="{B385DA9F-3E8A-4203-8C2F-1ECC82494F86}" srcOrd="2" destOrd="0" presId="urn:microsoft.com/office/officeart/2005/8/layout/orgChart1"/>
    <dgm:cxn modelId="{7CF46A9C-6DB5-4F9C-B4BB-DEE567D4C1FB}" type="presParOf" srcId="{CAAE76C0-4293-4CF9-A84B-54C8D45880DE}" destId="{67518804-C8D9-4102-ABE8-F1DD40224623}" srcOrd="2" destOrd="0" presId="urn:microsoft.com/office/officeart/2005/8/layout/orgChart1"/>
    <dgm:cxn modelId="{8E2F3CBD-864E-4CA8-B9F6-457C2131C436}" type="presParOf" srcId="{CAAE76C0-4293-4CF9-A84B-54C8D45880DE}" destId="{40CF4574-A084-4B8E-A65A-7B0CCC4ED22E}" srcOrd="3" destOrd="0" presId="urn:microsoft.com/office/officeart/2005/8/layout/orgChart1"/>
    <dgm:cxn modelId="{D93ADAD2-8B93-4B61-997F-CD61D0ED5300}" type="presParOf" srcId="{40CF4574-A084-4B8E-A65A-7B0CCC4ED22E}" destId="{E0626F82-F759-4D8F-9862-B2407E3044EC}" srcOrd="0" destOrd="0" presId="urn:microsoft.com/office/officeart/2005/8/layout/orgChart1"/>
    <dgm:cxn modelId="{F49BBF90-AA47-43A8-906D-18B241CCEBDB}" type="presParOf" srcId="{E0626F82-F759-4D8F-9862-B2407E3044EC}" destId="{1F3E0726-246E-42EC-BD19-61A2FFDB7244}" srcOrd="0" destOrd="0" presId="urn:microsoft.com/office/officeart/2005/8/layout/orgChart1"/>
    <dgm:cxn modelId="{AE7D653B-0C5E-4644-9DE7-7D8DD1A6AAAA}" type="presParOf" srcId="{E0626F82-F759-4D8F-9862-B2407E3044EC}" destId="{A0C00104-CF7D-4630-AA9A-A676C27D9311}" srcOrd="1" destOrd="0" presId="urn:microsoft.com/office/officeart/2005/8/layout/orgChart1"/>
    <dgm:cxn modelId="{B9D6978B-8466-4280-AD99-2FFD2861E014}" type="presParOf" srcId="{40CF4574-A084-4B8E-A65A-7B0CCC4ED22E}" destId="{B6CAC7CD-32B5-4FA5-ACB8-7B266B2C853A}" srcOrd="1" destOrd="0" presId="urn:microsoft.com/office/officeart/2005/8/layout/orgChart1"/>
    <dgm:cxn modelId="{22747AF1-3B66-481F-BC9E-8043C595CA6C}" type="presParOf" srcId="{40CF4574-A084-4B8E-A65A-7B0CCC4ED22E}" destId="{AD39E5D1-F558-4318-9F3A-AC730CB8B56C}" srcOrd="2" destOrd="0" presId="urn:microsoft.com/office/officeart/2005/8/layout/orgChart1"/>
    <dgm:cxn modelId="{BD83EF6E-6A07-495E-B680-ADB037766D76}" type="presParOf" srcId="{6AE08EFC-0673-4080-97FC-761C9C2DC1A7}" destId="{F502DFE9-91F8-4048-9AF9-80F014C16EA3}" srcOrd="2" destOrd="0" presId="urn:microsoft.com/office/officeart/2005/8/layout/orgChart1"/>
    <dgm:cxn modelId="{FC7C7176-9306-4EDF-A378-6DD907FF0A26}" type="presParOf" srcId="{1EBBDBAB-9803-4E22-8949-496D53BD84E5}" destId="{451D179F-EAFB-4341-B39C-5DA3B54A91A7}" srcOrd="2" destOrd="0" presId="urn:microsoft.com/office/officeart/2005/8/layout/orgChart1"/>
    <dgm:cxn modelId="{7F4C2789-ED30-4A8F-8952-A4DD993AF73D}" type="presParOf" srcId="{82D18DD9-F096-4109-8F5E-0794078DEBED}" destId="{56DFF7E7-2F17-4B1C-85AE-EB9C862575FB}" srcOrd="2" destOrd="0" presId="urn:microsoft.com/office/officeart/2005/8/layout/orgChart1"/>
    <dgm:cxn modelId="{0D06F525-AB48-4A0C-9AEB-CBECF0187F97}" type="presParOf" srcId="{82D18DD9-F096-4109-8F5E-0794078DEBED}" destId="{91C643C8-2799-40BA-ABDE-A3BFF10B8E28}" srcOrd="3" destOrd="0" presId="urn:microsoft.com/office/officeart/2005/8/layout/orgChart1"/>
    <dgm:cxn modelId="{C81DC668-5C24-4D72-B39C-CF3E9493202C}" type="presParOf" srcId="{91C643C8-2799-40BA-ABDE-A3BFF10B8E28}" destId="{1E8CD67B-C26A-4CD7-90DC-BDBB8E3FD730}" srcOrd="0" destOrd="0" presId="urn:microsoft.com/office/officeart/2005/8/layout/orgChart1"/>
    <dgm:cxn modelId="{142E53BC-F9E9-45BD-AC20-3F12500CE1F3}" type="presParOf" srcId="{1E8CD67B-C26A-4CD7-90DC-BDBB8E3FD730}" destId="{9516296B-DE1B-4078-85DA-EF5BDD414901}" srcOrd="0" destOrd="0" presId="urn:microsoft.com/office/officeart/2005/8/layout/orgChart1"/>
    <dgm:cxn modelId="{AD019C37-DD0A-4495-AD36-E6F63C1837F2}" type="presParOf" srcId="{1E8CD67B-C26A-4CD7-90DC-BDBB8E3FD730}" destId="{CDB6D160-C6EE-43BA-AFBB-97292CB765DE}" srcOrd="1" destOrd="0" presId="urn:microsoft.com/office/officeart/2005/8/layout/orgChart1"/>
    <dgm:cxn modelId="{C4244ACA-7EA7-4843-ADDA-C4879D675781}" type="presParOf" srcId="{91C643C8-2799-40BA-ABDE-A3BFF10B8E28}" destId="{94C3D918-A822-4F16-95CE-6640CA92972A}" srcOrd="1" destOrd="0" presId="urn:microsoft.com/office/officeart/2005/8/layout/orgChart1"/>
    <dgm:cxn modelId="{752AA0ED-5BF2-4197-A60C-E1461263A74B}" type="presParOf" srcId="{94C3D918-A822-4F16-95CE-6640CA92972A}" destId="{72660997-184B-4017-92DB-9B0DB43A8073}" srcOrd="0" destOrd="0" presId="urn:microsoft.com/office/officeart/2005/8/layout/orgChart1"/>
    <dgm:cxn modelId="{239E0E8A-5ED1-466D-BD3F-D480A354D42E}" type="presParOf" srcId="{94C3D918-A822-4F16-95CE-6640CA92972A}" destId="{27F46D95-8659-4895-9E7B-89B0FCF1E084}" srcOrd="1" destOrd="0" presId="urn:microsoft.com/office/officeart/2005/8/layout/orgChart1"/>
    <dgm:cxn modelId="{E2BE0BEC-DB2D-4694-B449-AA2FCB28F79D}" type="presParOf" srcId="{27F46D95-8659-4895-9E7B-89B0FCF1E084}" destId="{F73FFD44-32D5-4EEC-AC1B-2DDD060121A1}" srcOrd="0" destOrd="0" presId="urn:microsoft.com/office/officeart/2005/8/layout/orgChart1"/>
    <dgm:cxn modelId="{F6F4D3E0-DE8A-4F2F-B1C4-9D2D9D190A44}" type="presParOf" srcId="{F73FFD44-32D5-4EEC-AC1B-2DDD060121A1}" destId="{04B3588C-B34B-47D0-B401-4B6AE347F604}" srcOrd="0" destOrd="0" presId="urn:microsoft.com/office/officeart/2005/8/layout/orgChart1"/>
    <dgm:cxn modelId="{6531829F-05FE-4BCE-86ED-B02A617C3A32}" type="presParOf" srcId="{F73FFD44-32D5-4EEC-AC1B-2DDD060121A1}" destId="{54D30128-3B9F-4611-A046-E2549F5FFEF0}" srcOrd="1" destOrd="0" presId="urn:microsoft.com/office/officeart/2005/8/layout/orgChart1"/>
    <dgm:cxn modelId="{188FE3E9-D949-4537-A656-40698F700585}" type="presParOf" srcId="{27F46D95-8659-4895-9E7B-89B0FCF1E084}" destId="{22C66F0D-10BA-4FF7-BB0F-1C745778B293}" srcOrd="1" destOrd="0" presId="urn:microsoft.com/office/officeart/2005/8/layout/orgChart1"/>
    <dgm:cxn modelId="{AE03F9F0-E991-4741-9F9D-8E1505916648}" type="presParOf" srcId="{27F46D95-8659-4895-9E7B-89B0FCF1E084}" destId="{DD1E9229-E8A2-44E4-980B-C4570DCED8FF}" srcOrd="2" destOrd="0" presId="urn:microsoft.com/office/officeart/2005/8/layout/orgChart1"/>
    <dgm:cxn modelId="{EBD2AC73-EC2C-431D-BBFF-741899CC2AF9}" type="presParOf" srcId="{94C3D918-A822-4F16-95CE-6640CA92972A}" destId="{46E0A688-26A3-4A7B-ABBF-3AF2DE6EF98E}" srcOrd="2" destOrd="0" presId="urn:microsoft.com/office/officeart/2005/8/layout/orgChart1"/>
    <dgm:cxn modelId="{8C1DF725-A736-42BC-903D-4C52A0A2120C}" type="presParOf" srcId="{94C3D918-A822-4F16-95CE-6640CA92972A}" destId="{BAF13E25-B158-48CA-832D-07A0CD7A0E23}" srcOrd="3" destOrd="0" presId="urn:microsoft.com/office/officeart/2005/8/layout/orgChart1"/>
    <dgm:cxn modelId="{C33CE508-2A19-46F0-B460-B7E5E3C5FAA0}" type="presParOf" srcId="{BAF13E25-B158-48CA-832D-07A0CD7A0E23}" destId="{4DC4DA11-DBB9-4446-9129-4600C329BE80}" srcOrd="0" destOrd="0" presId="urn:microsoft.com/office/officeart/2005/8/layout/orgChart1"/>
    <dgm:cxn modelId="{0B68AC89-BAF1-4C1A-AFE2-70A066BC020D}" type="presParOf" srcId="{4DC4DA11-DBB9-4446-9129-4600C329BE80}" destId="{58CCBD99-EA7D-479B-86EE-0A9420516D5B}" srcOrd="0" destOrd="0" presId="urn:microsoft.com/office/officeart/2005/8/layout/orgChart1"/>
    <dgm:cxn modelId="{FE0BA506-4534-45AB-95C1-CFB7082F7F3E}" type="presParOf" srcId="{4DC4DA11-DBB9-4446-9129-4600C329BE80}" destId="{52857D0D-4A07-49D8-80A1-A3FEF37CAE9A}" srcOrd="1" destOrd="0" presId="urn:microsoft.com/office/officeart/2005/8/layout/orgChart1"/>
    <dgm:cxn modelId="{822434E0-9AD3-40A7-BDFB-631F235F3C30}" type="presParOf" srcId="{BAF13E25-B158-48CA-832D-07A0CD7A0E23}" destId="{C1906DB7-FA9C-4DA1-B194-B7C34232E34A}" srcOrd="1" destOrd="0" presId="urn:microsoft.com/office/officeart/2005/8/layout/orgChart1"/>
    <dgm:cxn modelId="{F4E14EB8-E6DE-422B-8E70-709224A74B0C}" type="presParOf" srcId="{BAF13E25-B158-48CA-832D-07A0CD7A0E23}" destId="{5D3C8889-D6AA-4B48-A20F-C0688F542574}" srcOrd="2" destOrd="0" presId="urn:microsoft.com/office/officeart/2005/8/layout/orgChart1"/>
    <dgm:cxn modelId="{5757ADCB-E27C-4C0A-BAF4-325BCBE87707}" type="presParOf" srcId="{94C3D918-A822-4F16-95CE-6640CA92972A}" destId="{4FEB4786-20ED-4D42-B02A-DA2A2A06D295}" srcOrd="4" destOrd="0" presId="urn:microsoft.com/office/officeart/2005/8/layout/orgChart1"/>
    <dgm:cxn modelId="{B6D89FDE-21D5-48DA-9CAA-F9135366551B}" type="presParOf" srcId="{94C3D918-A822-4F16-95CE-6640CA92972A}" destId="{05AE5D83-B0B8-419E-9E09-0A24278F03F0}" srcOrd="5" destOrd="0" presId="urn:microsoft.com/office/officeart/2005/8/layout/orgChart1"/>
    <dgm:cxn modelId="{7F873734-E8DA-4347-BC00-057FD2416B92}" type="presParOf" srcId="{05AE5D83-B0B8-419E-9E09-0A24278F03F0}" destId="{2D81DE19-FAD0-4939-80C2-577E81AA8E01}" srcOrd="0" destOrd="0" presId="urn:microsoft.com/office/officeart/2005/8/layout/orgChart1"/>
    <dgm:cxn modelId="{EAA2D228-C6D7-43E7-9F7D-694449C1C765}" type="presParOf" srcId="{2D81DE19-FAD0-4939-80C2-577E81AA8E01}" destId="{40B7FC14-D314-4125-B645-AC57560F3548}" srcOrd="0" destOrd="0" presId="urn:microsoft.com/office/officeart/2005/8/layout/orgChart1"/>
    <dgm:cxn modelId="{F9E15C77-DF52-475C-A7B3-22750759249F}" type="presParOf" srcId="{2D81DE19-FAD0-4939-80C2-577E81AA8E01}" destId="{C93C32CB-B9E4-4D28-A8A2-94C492E93A97}" srcOrd="1" destOrd="0" presId="urn:microsoft.com/office/officeart/2005/8/layout/orgChart1"/>
    <dgm:cxn modelId="{A1392B6F-F081-43E8-AF04-93A07B0B60B1}" type="presParOf" srcId="{05AE5D83-B0B8-419E-9E09-0A24278F03F0}" destId="{61817E6E-F1FE-4517-8931-83B00DB65D57}" srcOrd="1" destOrd="0" presId="urn:microsoft.com/office/officeart/2005/8/layout/orgChart1"/>
    <dgm:cxn modelId="{D2CFAB12-397F-4082-A740-E519DF967368}" type="presParOf" srcId="{05AE5D83-B0B8-419E-9E09-0A24278F03F0}" destId="{2131E0D5-973F-4F7E-9392-1FD4780343CD}" srcOrd="2" destOrd="0" presId="urn:microsoft.com/office/officeart/2005/8/layout/orgChart1"/>
    <dgm:cxn modelId="{83660D1B-6936-4727-9AD8-E06B3E03E849}" type="presParOf" srcId="{91C643C8-2799-40BA-ABDE-A3BFF10B8E28}" destId="{FD5C91FF-0595-4C07-9B75-F582A5E64557}" srcOrd="2" destOrd="0" presId="urn:microsoft.com/office/officeart/2005/8/layout/orgChart1"/>
    <dgm:cxn modelId="{92C94379-D5D9-4CAC-AD47-B85167EC8E4C}" type="presParOf" srcId="{42F71C30-5614-41B1-B331-2B4984C1F2FB}" destId="{108246B9-E4A0-498F-B223-E0BA4CC9AB0E}" srcOrd="2" destOrd="0" presId="urn:microsoft.com/office/officeart/2005/8/layout/orgChart1"/>
    <dgm:cxn modelId="{80759DB9-7F9F-4FCA-8FE2-F80ACB9905E0}" type="presParOf" srcId="{2AF5D27E-192C-4577-9B90-BF170BE7C983}" destId="{F1260742-BF6F-4C58-AC65-2A4098EBBD06}" srcOrd="2" destOrd="0" presId="urn:microsoft.com/office/officeart/2005/8/layout/orgChart1"/>
    <dgm:cxn modelId="{94D134D3-5E55-4887-8202-EE2C7BD053DE}" type="presParOf" srcId="{2AF5D27E-192C-4577-9B90-BF170BE7C983}" destId="{A26307C9-489E-43A2-B5EE-96EB05985665}" srcOrd="3" destOrd="0" presId="urn:microsoft.com/office/officeart/2005/8/layout/orgChart1"/>
    <dgm:cxn modelId="{3A76BA70-987C-4BF7-9C5A-E97E2092E504}" type="presParOf" srcId="{A26307C9-489E-43A2-B5EE-96EB05985665}" destId="{92404B6B-4FEC-417B-815B-45AC96319A4D}" srcOrd="0" destOrd="0" presId="urn:microsoft.com/office/officeart/2005/8/layout/orgChart1"/>
    <dgm:cxn modelId="{2C2F4DAA-AF73-471A-B15A-3D316A27F979}" type="presParOf" srcId="{92404B6B-4FEC-417B-815B-45AC96319A4D}" destId="{3A21835B-2009-4FFB-8C53-250979E2057F}" srcOrd="0" destOrd="0" presId="urn:microsoft.com/office/officeart/2005/8/layout/orgChart1"/>
    <dgm:cxn modelId="{6BD838F7-693B-4460-A6DD-63CF96DED797}" type="presParOf" srcId="{92404B6B-4FEC-417B-815B-45AC96319A4D}" destId="{7B157E2E-CB04-4E7F-9CC2-6E63887C4C4A}" srcOrd="1" destOrd="0" presId="urn:microsoft.com/office/officeart/2005/8/layout/orgChart1"/>
    <dgm:cxn modelId="{6CEF08E5-1CFB-4E8F-8DAE-549BEC8D9DDB}" type="presParOf" srcId="{A26307C9-489E-43A2-B5EE-96EB05985665}" destId="{22D0224B-6FFD-4A88-9749-3DD998AD792F}" srcOrd="1" destOrd="0" presId="urn:microsoft.com/office/officeart/2005/8/layout/orgChart1"/>
    <dgm:cxn modelId="{16D43BFF-72AA-4E67-A648-8C94807C7789}" type="presParOf" srcId="{22D0224B-6FFD-4A88-9749-3DD998AD792F}" destId="{A14F4216-09A7-4198-9636-43C3C6761BD4}" srcOrd="0" destOrd="0" presId="urn:microsoft.com/office/officeart/2005/8/layout/orgChart1"/>
    <dgm:cxn modelId="{B1DC054B-00ED-4457-8DF1-2008BCD8B83B}" type="presParOf" srcId="{22D0224B-6FFD-4A88-9749-3DD998AD792F}" destId="{E7E19F3E-966E-4A0C-9F1D-9C8B630491C0}" srcOrd="1" destOrd="0" presId="urn:microsoft.com/office/officeart/2005/8/layout/orgChart1"/>
    <dgm:cxn modelId="{8C525A9B-8FB4-4365-9336-65717D8BA50C}" type="presParOf" srcId="{E7E19F3E-966E-4A0C-9F1D-9C8B630491C0}" destId="{DA8A330F-120E-405D-9573-DFD1EC40E50F}" srcOrd="0" destOrd="0" presId="urn:microsoft.com/office/officeart/2005/8/layout/orgChart1"/>
    <dgm:cxn modelId="{8A4F9ED6-78E7-46F9-8EAA-1C1BADFAB9C4}" type="presParOf" srcId="{DA8A330F-120E-405D-9573-DFD1EC40E50F}" destId="{034684D4-0DBD-4447-ACE5-0AF3CFADF4A6}" srcOrd="0" destOrd="0" presId="urn:microsoft.com/office/officeart/2005/8/layout/orgChart1"/>
    <dgm:cxn modelId="{ECA2E493-DADC-4C0A-AAA3-9E415601A4B9}" type="presParOf" srcId="{DA8A330F-120E-405D-9573-DFD1EC40E50F}" destId="{065EE6B3-A1C3-47BD-B614-8D602A9C982F}" srcOrd="1" destOrd="0" presId="urn:microsoft.com/office/officeart/2005/8/layout/orgChart1"/>
    <dgm:cxn modelId="{CE29A216-FA77-47AF-8B7E-1BAC4B4D0A88}" type="presParOf" srcId="{E7E19F3E-966E-4A0C-9F1D-9C8B630491C0}" destId="{5DB1C308-0424-4AEB-8A1B-725176240644}" srcOrd="1" destOrd="0" presId="urn:microsoft.com/office/officeart/2005/8/layout/orgChart1"/>
    <dgm:cxn modelId="{AD733324-A36F-4068-BE40-1B2C39C44073}" type="presParOf" srcId="{E7E19F3E-966E-4A0C-9F1D-9C8B630491C0}" destId="{A701CEA6-A1AE-47CD-8BAE-724DF706FDF6}" srcOrd="2" destOrd="0" presId="urn:microsoft.com/office/officeart/2005/8/layout/orgChart1"/>
    <dgm:cxn modelId="{E57E9BAD-7C7D-4C31-A21A-D2D31A6E8AD2}" type="presParOf" srcId="{22D0224B-6FFD-4A88-9749-3DD998AD792F}" destId="{723389C0-3B87-45B6-8858-64DE40A3250D}" srcOrd="2" destOrd="0" presId="urn:microsoft.com/office/officeart/2005/8/layout/orgChart1"/>
    <dgm:cxn modelId="{FFB4A090-AB16-45F0-B8D8-CF6892B82BCF}" type="presParOf" srcId="{22D0224B-6FFD-4A88-9749-3DD998AD792F}" destId="{25517264-6677-4843-9494-CBFBA145E0AA}" srcOrd="3" destOrd="0" presId="urn:microsoft.com/office/officeart/2005/8/layout/orgChart1"/>
    <dgm:cxn modelId="{2439CE9C-BAF5-468B-BCFE-1C7EAE009AE6}" type="presParOf" srcId="{25517264-6677-4843-9494-CBFBA145E0AA}" destId="{D1D35D3E-C37B-4003-9BB7-D3AE4B7A2B44}" srcOrd="0" destOrd="0" presId="urn:microsoft.com/office/officeart/2005/8/layout/orgChart1"/>
    <dgm:cxn modelId="{E4ED1665-28F6-4F4F-A412-571AE851388E}" type="presParOf" srcId="{D1D35D3E-C37B-4003-9BB7-D3AE4B7A2B44}" destId="{F1F8ACDE-7C17-4E74-A8E1-58DFCCC17BC6}" srcOrd="0" destOrd="0" presId="urn:microsoft.com/office/officeart/2005/8/layout/orgChart1"/>
    <dgm:cxn modelId="{66A00510-9B52-45BA-AFC3-FFEB02E211AF}" type="presParOf" srcId="{D1D35D3E-C37B-4003-9BB7-D3AE4B7A2B44}" destId="{352ACB77-75A7-4808-8866-5523489CDE40}" srcOrd="1" destOrd="0" presId="urn:microsoft.com/office/officeart/2005/8/layout/orgChart1"/>
    <dgm:cxn modelId="{E7CDDCE1-3AB4-49D0-9D98-AF5270EFEC0C}" type="presParOf" srcId="{25517264-6677-4843-9494-CBFBA145E0AA}" destId="{CFB2C343-32ED-4FED-9D03-37F1F8F31A7B}" srcOrd="1" destOrd="0" presId="urn:microsoft.com/office/officeart/2005/8/layout/orgChart1"/>
    <dgm:cxn modelId="{C09877AC-9FA6-45C4-8737-4C2BD6BA993E}" type="presParOf" srcId="{25517264-6677-4843-9494-CBFBA145E0AA}" destId="{EDB8E4B9-6E20-40C0-A98B-BA0933638948}" srcOrd="2" destOrd="0" presId="urn:microsoft.com/office/officeart/2005/8/layout/orgChart1"/>
    <dgm:cxn modelId="{29ACDB3A-9512-4183-AB37-4CD3B0B21A4D}" type="presParOf" srcId="{A26307C9-489E-43A2-B5EE-96EB05985665}" destId="{B67EA2A2-9180-4A3D-B835-38423387445B}" srcOrd="2" destOrd="0" presId="urn:microsoft.com/office/officeart/2005/8/layout/orgChart1"/>
    <dgm:cxn modelId="{B0579B35-29C5-4F65-BFB5-1B9875225A21}" type="presParOf" srcId="{2AF5D27E-192C-4577-9B90-BF170BE7C983}" destId="{D51656AE-C1BE-4061-93F6-9064ADE339B8}" srcOrd="4" destOrd="0" presId="urn:microsoft.com/office/officeart/2005/8/layout/orgChart1"/>
    <dgm:cxn modelId="{7326FFEE-C80A-496D-849F-517BA104B34B}" type="presParOf" srcId="{2AF5D27E-192C-4577-9B90-BF170BE7C983}" destId="{C2E3E9F1-0178-43E3-9155-BCD07D21952B}" srcOrd="5" destOrd="0" presId="urn:microsoft.com/office/officeart/2005/8/layout/orgChart1"/>
    <dgm:cxn modelId="{8B9C4462-007E-480C-95BA-80B336053136}" type="presParOf" srcId="{C2E3E9F1-0178-43E3-9155-BCD07D21952B}" destId="{485F0626-13A7-48B5-B5A1-C46A7C37F5EB}" srcOrd="0" destOrd="0" presId="urn:microsoft.com/office/officeart/2005/8/layout/orgChart1"/>
    <dgm:cxn modelId="{F6FB7927-3881-4E4B-9AD6-91556573BA28}" type="presParOf" srcId="{485F0626-13A7-48B5-B5A1-C46A7C37F5EB}" destId="{ECE84A1D-55AD-4E81-ABD8-4E7AA3955750}" srcOrd="0" destOrd="0" presId="urn:microsoft.com/office/officeart/2005/8/layout/orgChart1"/>
    <dgm:cxn modelId="{2B874CF9-4582-4C97-9C8E-A87F19686E80}" type="presParOf" srcId="{485F0626-13A7-48B5-B5A1-C46A7C37F5EB}" destId="{EF777283-8736-4DDD-97F5-F0C3859F3295}" srcOrd="1" destOrd="0" presId="urn:microsoft.com/office/officeart/2005/8/layout/orgChart1"/>
    <dgm:cxn modelId="{7F13DDE6-FFC2-4B3D-A0B6-17FDBB130126}" type="presParOf" srcId="{C2E3E9F1-0178-43E3-9155-BCD07D21952B}" destId="{55D4494F-D1D7-4041-8255-6B751A6B68EF}" srcOrd="1" destOrd="0" presId="urn:microsoft.com/office/officeart/2005/8/layout/orgChart1"/>
    <dgm:cxn modelId="{0DB72E18-4365-4BEB-9A2E-C92E09FAC913}" type="presParOf" srcId="{55D4494F-D1D7-4041-8255-6B751A6B68EF}" destId="{E2077162-95E5-48DE-A46C-47A89603A2D1}" srcOrd="0" destOrd="0" presId="urn:microsoft.com/office/officeart/2005/8/layout/orgChart1"/>
    <dgm:cxn modelId="{6979AC8B-3A99-49D8-9D09-C5C0C7D14B04}" type="presParOf" srcId="{55D4494F-D1D7-4041-8255-6B751A6B68EF}" destId="{C20E2690-CB79-4C1B-B2AD-B7D313B8A134}" srcOrd="1" destOrd="0" presId="urn:microsoft.com/office/officeart/2005/8/layout/orgChart1"/>
    <dgm:cxn modelId="{678497BE-07B6-4090-9667-58B457E5BCC5}" type="presParOf" srcId="{C20E2690-CB79-4C1B-B2AD-B7D313B8A134}" destId="{A0EAEFC9-6E2C-458D-8DEE-595E20D923D5}" srcOrd="0" destOrd="0" presId="urn:microsoft.com/office/officeart/2005/8/layout/orgChart1"/>
    <dgm:cxn modelId="{CFAD5B7D-7A30-49A1-8131-81A34D89C69B}" type="presParOf" srcId="{A0EAEFC9-6E2C-458D-8DEE-595E20D923D5}" destId="{766E7449-63FD-48C5-B56D-0919F5C4AA5F}" srcOrd="0" destOrd="0" presId="urn:microsoft.com/office/officeart/2005/8/layout/orgChart1"/>
    <dgm:cxn modelId="{DC015ECB-4E4F-4BE2-9F4B-3B537897CF42}" type="presParOf" srcId="{A0EAEFC9-6E2C-458D-8DEE-595E20D923D5}" destId="{25CEEF94-21FB-46D8-AF07-765556A1C350}" srcOrd="1" destOrd="0" presId="urn:microsoft.com/office/officeart/2005/8/layout/orgChart1"/>
    <dgm:cxn modelId="{D0B5915E-FF85-4F5D-B84F-27958B075C37}" type="presParOf" srcId="{C20E2690-CB79-4C1B-B2AD-B7D313B8A134}" destId="{7E8B0203-D0B7-4689-8427-477524011A04}" srcOrd="1" destOrd="0" presId="urn:microsoft.com/office/officeart/2005/8/layout/orgChart1"/>
    <dgm:cxn modelId="{595EF549-846E-4E87-8AB6-132BEFC9A707}" type="presParOf" srcId="{7E8B0203-D0B7-4689-8427-477524011A04}" destId="{57827914-E833-4241-948F-524FC2A6A9D6}" srcOrd="0" destOrd="0" presId="urn:microsoft.com/office/officeart/2005/8/layout/orgChart1"/>
    <dgm:cxn modelId="{77F3E479-1771-4EBA-9848-42FB103CB745}" type="presParOf" srcId="{7E8B0203-D0B7-4689-8427-477524011A04}" destId="{45230F34-FC9B-477D-AC44-8E352E6A0378}" srcOrd="1" destOrd="0" presId="urn:microsoft.com/office/officeart/2005/8/layout/orgChart1"/>
    <dgm:cxn modelId="{DD46730A-7580-481F-8296-DD25E8D22EEF}" type="presParOf" srcId="{45230F34-FC9B-477D-AC44-8E352E6A0378}" destId="{EF9D25B3-E488-4895-91E9-FA1684CB7642}" srcOrd="0" destOrd="0" presId="urn:microsoft.com/office/officeart/2005/8/layout/orgChart1"/>
    <dgm:cxn modelId="{3E993509-3C8A-40FC-860A-C21F6CE989EF}" type="presParOf" srcId="{EF9D25B3-E488-4895-91E9-FA1684CB7642}" destId="{F0C9AC52-0366-4A2A-A6C1-152C895F0E8E}" srcOrd="0" destOrd="0" presId="urn:microsoft.com/office/officeart/2005/8/layout/orgChart1"/>
    <dgm:cxn modelId="{7B241508-FE97-4A0E-8CA1-76B0C4272C3F}" type="presParOf" srcId="{EF9D25B3-E488-4895-91E9-FA1684CB7642}" destId="{4CD86093-90DD-4C41-BDED-2477572BA0A4}" srcOrd="1" destOrd="0" presId="urn:microsoft.com/office/officeart/2005/8/layout/orgChart1"/>
    <dgm:cxn modelId="{1859A3B6-59F0-4200-9211-12FFE9C3EC7C}" type="presParOf" srcId="{45230F34-FC9B-477D-AC44-8E352E6A0378}" destId="{FE05E1FF-60E1-41D3-A894-427F0A3E9AB0}" srcOrd="1" destOrd="0" presId="urn:microsoft.com/office/officeart/2005/8/layout/orgChart1"/>
    <dgm:cxn modelId="{DB7B7F2A-4891-4F8A-A8ED-08A9C0C6901C}" type="presParOf" srcId="{45230F34-FC9B-477D-AC44-8E352E6A0378}" destId="{2A44B6DC-7E49-4775-BAE9-BCF0F28111A0}" srcOrd="2" destOrd="0" presId="urn:microsoft.com/office/officeart/2005/8/layout/orgChart1"/>
    <dgm:cxn modelId="{E6EE1737-B80F-4F9F-A8B4-87AA653C83BB}" type="presParOf" srcId="{7E8B0203-D0B7-4689-8427-477524011A04}" destId="{F751C57F-CAA7-4F5B-93C4-9DC4D5C3E653}" srcOrd="2" destOrd="0" presId="urn:microsoft.com/office/officeart/2005/8/layout/orgChart1"/>
    <dgm:cxn modelId="{F26A11BA-B0F7-417E-9F1F-A7A4BF242E88}" type="presParOf" srcId="{7E8B0203-D0B7-4689-8427-477524011A04}" destId="{E67F0E91-688A-4505-9120-5C20322C401C}" srcOrd="3" destOrd="0" presId="urn:microsoft.com/office/officeart/2005/8/layout/orgChart1"/>
    <dgm:cxn modelId="{A2D78818-B1F5-4ACB-9CBB-8466F2D01829}" type="presParOf" srcId="{E67F0E91-688A-4505-9120-5C20322C401C}" destId="{1DFE1281-7EF2-412F-91D0-67F129CAB21D}" srcOrd="0" destOrd="0" presId="urn:microsoft.com/office/officeart/2005/8/layout/orgChart1"/>
    <dgm:cxn modelId="{C231AAB8-ABEE-4268-8FCC-9E6D9F5915E7}" type="presParOf" srcId="{1DFE1281-7EF2-412F-91D0-67F129CAB21D}" destId="{9C9C373B-56D7-4619-B859-261586511EEB}" srcOrd="0" destOrd="0" presId="urn:microsoft.com/office/officeart/2005/8/layout/orgChart1"/>
    <dgm:cxn modelId="{67B33161-03FE-493D-9BAE-8D1BD22F48B3}" type="presParOf" srcId="{1DFE1281-7EF2-412F-91D0-67F129CAB21D}" destId="{C92E9DA3-5BAB-4FB7-B7BF-2AE93CABDAE7}" srcOrd="1" destOrd="0" presId="urn:microsoft.com/office/officeart/2005/8/layout/orgChart1"/>
    <dgm:cxn modelId="{F532302B-5AE4-41B4-B3D1-11504F7AFFCE}" type="presParOf" srcId="{E67F0E91-688A-4505-9120-5C20322C401C}" destId="{3D47104E-6B51-48C2-85B4-9495A4DD89E3}" srcOrd="1" destOrd="0" presId="urn:microsoft.com/office/officeart/2005/8/layout/orgChart1"/>
    <dgm:cxn modelId="{13571117-C9D2-4F28-8FD2-7D05EEF6407C}" type="presParOf" srcId="{E67F0E91-688A-4505-9120-5C20322C401C}" destId="{3A9C1E33-CA8D-4914-BBDD-07498E897AEE}" srcOrd="2" destOrd="0" presId="urn:microsoft.com/office/officeart/2005/8/layout/orgChart1"/>
    <dgm:cxn modelId="{F4C0F6CE-0FFA-437B-B67A-44033DE9A0D6}" type="presParOf" srcId="{7E8B0203-D0B7-4689-8427-477524011A04}" destId="{5EBFC051-E9BD-4CCF-BC8F-C3ED406A4384}" srcOrd="4" destOrd="0" presId="urn:microsoft.com/office/officeart/2005/8/layout/orgChart1"/>
    <dgm:cxn modelId="{FD7E5291-5418-419E-9398-5B2C3110CCAF}" type="presParOf" srcId="{7E8B0203-D0B7-4689-8427-477524011A04}" destId="{F7838485-89E9-4B1D-914A-A71F5368A326}" srcOrd="5" destOrd="0" presId="urn:microsoft.com/office/officeart/2005/8/layout/orgChart1"/>
    <dgm:cxn modelId="{318CCFA1-B4F5-4EA1-A284-28EC4BC9C0D2}" type="presParOf" srcId="{F7838485-89E9-4B1D-914A-A71F5368A326}" destId="{E0060565-1A70-41E8-BE9C-543F24CDB78F}" srcOrd="0" destOrd="0" presId="urn:microsoft.com/office/officeart/2005/8/layout/orgChart1"/>
    <dgm:cxn modelId="{858A5816-D31D-4949-AE11-C1400C5517DC}" type="presParOf" srcId="{E0060565-1A70-41E8-BE9C-543F24CDB78F}" destId="{4F9FA9A8-3740-43AE-868B-4CBF8EF5244B}" srcOrd="0" destOrd="0" presId="urn:microsoft.com/office/officeart/2005/8/layout/orgChart1"/>
    <dgm:cxn modelId="{DB6392A5-EEEE-411F-9081-4BE0BEA1E21E}" type="presParOf" srcId="{E0060565-1A70-41E8-BE9C-543F24CDB78F}" destId="{44A97813-04C9-4520-9EA0-E7BC21B43EB0}" srcOrd="1" destOrd="0" presId="urn:microsoft.com/office/officeart/2005/8/layout/orgChart1"/>
    <dgm:cxn modelId="{737F25CC-598F-49DA-B8B0-651DCDFDE0A3}" type="presParOf" srcId="{F7838485-89E9-4B1D-914A-A71F5368A326}" destId="{B11D647E-8CCB-4275-83A6-FC679C3646B7}" srcOrd="1" destOrd="0" presId="urn:microsoft.com/office/officeart/2005/8/layout/orgChart1"/>
    <dgm:cxn modelId="{ABF8D899-1782-47F7-8D8B-6B3DD7956B80}" type="presParOf" srcId="{B11D647E-8CCB-4275-83A6-FC679C3646B7}" destId="{AB7C4077-32C4-4362-AF65-770DCF6663BB}" srcOrd="0" destOrd="0" presId="urn:microsoft.com/office/officeart/2005/8/layout/orgChart1"/>
    <dgm:cxn modelId="{4D0C9DBD-B4FE-4414-8FC0-88F10B827583}" type="presParOf" srcId="{B11D647E-8CCB-4275-83A6-FC679C3646B7}" destId="{BE0CF997-87DE-4C2C-94CD-0C7BA61606F1}" srcOrd="1" destOrd="0" presId="urn:microsoft.com/office/officeart/2005/8/layout/orgChart1"/>
    <dgm:cxn modelId="{5EFC2801-5FD5-4B73-A51D-0987C5FDFF10}" type="presParOf" srcId="{BE0CF997-87DE-4C2C-94CD-0C7BA61606F1}" destId="{39A1BD37-2BB9-46C4-B913-2AC55C2516B2}" srcOrd="0" destOrd="0" presId="urn:microsoft.com/office/officeart/2005/8/layout/orgChart1"/>
    <dgm:cxn modelId="{348A56E9-9593-4FBC-B38F-3664F2D18807}" type="presParOf" srcId="{39A1BD37-2BB9-46C4-B913-2AC55C2516B2}" destId="{A448C7FF-7414-4638-8708-8F499891DABA}" srcOrd="0" destOrd="0" presId="urn:microsoft.com/office/officeart/2005/8/layout/orgChart1"/>
    <dgm:cxn modelId="{307B1231-A059-40F4-B188-7A068B3EF48E}" type="presParOf" srcId="{39A1BD37-2BB9-46C4-B913-2AC55C2516B2}" destId="{7F286B36-A3D7-480C-A45A-07DF212CC2A2}" srcOrd="1" destOrd="0" presId="urn:microsoft.com/office/officeart/2005/8/layout/orgChart1"/>
    <dgm:cxn modelId="{85C62600-E90A-4FB4-A5EF-2B93CDA997DC}" type="presParOf" srcId="{BE0CF997-87DE-4C2C-94CD-0C7BA61606F1}" destId="{9DBDD570-03F5-493D-B81E-BE4A6C14B9DF}" srcOrd="1" destOrd="0" presId="urn:microsoft.com/office/officeart/2005/8/layout/orgChart1"/>
    <dgm:cxn modelId="{30653886-C143-4969-9D7C-44B5D8556324}" type="presParOf" srcId="{BE0CF997-87DE-4C2C-94CD-0C7BA61606F1}" destId="{EA219244-FBFE-4BDF-80F9-08560D03F82B}" srcOrd="2" destOrd="0" presId="urn:microsoft.com/office/officeart/2005/8/layout/orgChart1"/>
    <dgm:cxn modelId="{7D108F05-AF41-4635-9FC1-E7CC20BC31C3}" type="presParOf" srcId="{B11D647E-8CCB-4275-83A6-FC679C3646B7}" destId="{065E111F-35F4-4D0F-9E75-B7C3AFF85766}" srcOrd="2" destOrd="0" presId="urn:microsoft.com/office/officeart/2005/8/layout/orgChart1"/>
    <dgm:cxn modelId="{01BBE9AA-3D3D-49CE-BD1B-950CE070691C}" type="presParOf" srcId="{B11D647E-8CCB-4275-83A6-FC679C3646B7}" destId="{1B2F1555-813D-4DC3-ACCD-CDD93E2708FA}" srcOrd="3" destOrd="0" presId="urn:microsoft.com/office/officeart/2005/8/layout/orgChart1"/>
    <dgm:cxn modelId="{51C15C59-072C-49F3-83ED-6DF5E24B4767}" type="presParOf" srcId="{1B2F1555-813D-4DC3-ACCD-CDD93E2708FA}" destId="{006E450E-381E-4264-939B-3A69A0373AEA}" srcOrd="0" destOrd="0" presId="urn:microsoft.com/office/officeart/2005/8/layout/orgChart1"/>
    <dgm:cxn modelId="{C88AAB54-E11A-477D-9A57-2D4116E4C3B8}" type="presParOf" srcId="{006E450E-381E-4264-939B-3A69A0373AEA}" destId="{5C561399-0AC2-4FFB-A562-F1C2C68C4818}" srcOrd="0" destOrd="0" presId="urn:microsoft.com/office/officeart/2005/8/layout/orgChart1"/>
    <dgm:cxn modelId="{18044C6A-9CA6-4629-A6E7-5BE9CBB637D9}" type="presParOf" srcId="{006E450E-381E-4264-939B-3A69A0373AEA}" destId="{CD83FDA4-1474-4A7B-8A3C-393DA10D6D86}" srcOrd="1" destOrd="0" presId="urn:microsoft.com/office/officeart/2005/8/layout/orgChart1"/>
    <dgm:cxn modelId="{8A12494F-2517-4D0C-BE2A-F8B205A564D3}" type="presParOf" srcId="{1B2F1555-813D-4DC3-ACCD-CDD93E2708FA}" destId="{F29A7843-222B-4388-96DF-006388C59B8F}" srcOrd="1" destOrd="0" presId="urn:microsoft.com/office/officeart/2005/8/layout/orgChart1"/>
    <dgm:cxn modelId="{9573BEBF-6E7E-48E1-920A-971E7904FDB7}" type="presParOf" srcId="{1B2F1555-813D-4DC3-ACCD-CDD93E2708FA}" destId="{A892FCA0-3FAE-4115-A135-23FBE119CD68}" srcOrd="2" destOrd="0" presId="urn:microsoft.com/office/officeart/2005/8/layout/orgChart1"/>
    <dgm:cxn modelId="{C6E4D785-4740-41AD-AF15-72F78048D934}" type="presParOf" srcId="{F7838485-89E9-4B1D-914A-A71F5368A326}" destId="{44E1926B-1C7B-4AF6-B015-9992309B3413}" srcOrd="2" destOrd="0" presId="urn:microsoft.com/office/officeart/2005/8/layout/orgChart1"/>
    <dgm:cxn modelId="{992987BE-95BF-4C24-929C-0E38B49DBCA0}" type="presParOf" srcId="{C20E2690-CB79-4C1B-B2AD-B7D313B8A134}" destId="{CE03275B-2C5F-4271-9B3A-939087083B2C}" srcOrd="2" destOrd="0" presId="urn:microsoft.com/office/officeart/2005/8/layout/orgChart1"/>
    <dgm:cxn modelId="{5D4AAA84-C1B9-40BF-BAB8-B07AF4538942}" type="presParOf" srcId="{55D4494F-D1D7-4041-8255-6B751A6B68EF}" destId="{7BEB0625-E8DD-477D-86AA-F4CF333C1191}" srcOrd="2" destOrd="0" presId="urn:microsoft.com/office/officeart/2005/8/layout/orgChart1"/>
    <dgm:cxn modelId="{AB04D461-BC1C-440D-8B80-0F75A50365AC}" type="presParOf" srcId="{55D4494F-D1D7-4041-8255-6B751A6B68EF}" destId="{3EE7D691-79A0-4362-8E44-763370184134}" srcOrd="3" destOrd="0" presId="urn:microsoft.com/office/officeart/2005/8/layout/orgChart1"/>
    <dgm:cxn modelId="{BFD640A3-C234-49E0-A9A8-C19C96635BFA}" type="presParOf" srcId="{3EE7D691-79A0-4362-8E44-763370184134}" destId="{FCF53992-7A12-49E7-8210-B4BC2B1961AD}" srcOrd="0" destOrd="0" presId="urn:microsoft.com/office/officeart/2005/8/layout/orgChart1"/>
    <dgm:cxn modelId="{A386EA2A-E366-4320-BC79-271E4DA87988}" type="presParOf" srcId="{FCF53992-7A12-49E7-8210-B4BC2B1961AD}" destId="{65955E61-ED2A-4C61-9C5B-6989976217FA}" srcOrd="0" destOrd="0" presId="urn:microsoft.com/office/officeart/2005/8/layout/orgChart1"/>
    <dgm:cxn modelId="{F46882D7-ED95-44B1-95CF-123CCA830B8F}" type="presParOf" srcId="{FCF53992-7A12-49E7-8210-B4BC2B1961AD}" destId="{AB55267A-D6DD-413F-8B0F-2426615ED8E1}" srcOrd="1" destOrd="0" presId="urn:microsoft.com/office/officeart/2005/8/layout/orgChart1"/>
    <dgm:cxn modelId="{6CC6BFBA-03D5-4750-83C8-C536AC81920B}" type="presParOf" srcId="{3EE7D691-79A0-4362-8E44-763370184134}" destId="{EC8A8F6C-EFCC-4C4F-8526-8178D690B5BB}" srcOrd="1" destOrd="0" presId="urn:microsoft.com/office/officeart/2005/8/layout/orgChart1"/>
    <dgm:cxn modelId="{7624B437-3AB2-42FE-BECD-38A2596911ED}" type="presParOf" srcId="{EC8A8F6C-EFCC-4C4F-8526-8178D690B5BB}" destId="{F401B888-C89F-4184-A2F4-830A90BE923E}" srcOrd="0" destOrd="0" presId="urn:microsoft.com/office/officeart/2005/8/layout/orgChart1"/>
    <dgm:cxn modelId="{442D3792-6CB3-48A0-A5AA-31CFBDE36917}" type="presParOf" srcId="{EC8A8F6C-EFCC-4C4F-8526-8178D690B5BB}" destId="{884C54C3-3200-48A3-AAE4-E8860BFA5481}" srcOrd="1" destOrd="0" presId="urn:microsoft.com/office/officeart/2005/8/layout/orgChart1"/>
    <dgm:cxn modelId="{0A1D3D60-7538-4BE4-84B8-5DC67CF7FADB}" type="presParOf" srcId="{884C54C3-3200-48A3-AAE4-E8860BFA5481}" destId="{7A0EB1A1-7F9D-436C-B3B7-6871CBC61C00}" srcOrd="0" destOrd="0" presId="urn:microsoft.com/office/officeart/2005/8/layout/orgChart1"/>
    <dgm:cxn modelId="{5D2C8469-773A-40A5-9C16-28EFB2459237}" type="presParOf" srcId="{7A0EB1A1-7F9D-436C-B3B7-6871CBC61C00}" destId="{FB8FD1E3-116A-4DD9-924B-8529B9A723E0}" srcOrd="0" destOrd="0" presId="urn:microsoft.com/office/officeart/2005/8/layout/orgChart1"/>
    <dgm:cxn modelId="{6B5515B4-4192-4C69-9DD2-6E97F845FDFB}" type="presParOf" srcId="{7A0EB1A1-7F9D-436C-B3B7-6871CBC61C00}" destId="{7A6DBE26-54B6-4570-ABD6-F547E7E6BC3C}" srcOrd="1" destOrd="0" presId="urn:microsoft.com/office/officeart/2005/8/layout/orgChart1"/>
    <dgm:cxn modelId="{0899D235-0CC8-4439-B1AB-D38FDA65B501}" type="presParOf" srcId="{884C54C3-3200-48A3-AAE4-E8860BFA5481}" destId="{CEA4E3AB-AE2B-462A-B305-03EB985D2159}" srcOrd="1" destOrd="0" presId="urn:microsoft.com/office/officeart/2005/8/layout/orgChart1"/>
    <dgm:cxn modelId="{4A177C2D-8284-43CE-8EE8-854959684BE8}" type="presParOf" srcId="{884C54C3-3200-48A3-AAE4-E8860BFA5481}" destId="{66241183-4401-44F0-8BCC-1A61538CEAE1}" srcOrd="2" destOrd="0" presId="urn:microsoft.com/office/officeart/2005/8/layout/orgChart1"/>
    <dgm:cxn modelId="{3BABC477-8754-4784-B025-1E95F3FDC1DE}" type="presParOf" srcId="{EC8A8F6C-EFCC-4C4F-8526-8178D690B5BB}" destId="{69AFBAFF-C6D6-429B-8BCA-D69ACB4C2679}" srcOrd="2" destOrd="0" presId="urn:microsoft.com/office/officeart/2005/8/layout/orgChart1"/>
    <dgm:cxn modelId="{0B09206C-3D0B-488C-A935-F1AF225398AA}" type="presParOf" srcId="{EC8A8F6C-EFCC-4C4F-8526-8178D690B5BB}" destId="{0A85BAFD-F55E-43B8-B5B4-83772A3D2C1A}" srcOrd="3" destOrd="0" presId="urn:microsoft.com/office/officeart/2005/8/layout/orgChart1"/>
    <dgm:cxn modelId="{500A1F3A-D907-4E72-B640-441B6DB23F6A}" type="presParOf" srcId="{0A85BAFD-F55E-43B8-B5B4-83772A3D2C1A}" destId="{9154EC3B-0342-446F-BAF2-062B62228788}" srcOrd="0" destOrd="0" presId="urn:microsoft.com/office/officeart/2005/8/layout/orgChart1"/>
    <dgm:cxn modelId="{B2709302-F625-4A01-A3FA-FB01A7898DE3}" type="presParOf" srcId="{9154EC3B-0342-446F-BAF2-062B62228788}" destId="{630270DF-6872-4059-A864-D0E4EF245FEB}" srcOrd="0" destOrd="0" presId="urn:microsoft.com/office/officeart/2005/8/layout/orgChart1"/>
    <dgm:cxn modelId="{BE795E42-7B6C-4956-B610-AEAC8DDA1331}" type="presParOf" srcId="{9154EC3B-0342-446F-BAF2-062B62228788}" destId="{D9D69469-3E0E-41CA-B508-271A811E0C70}" srcOrd="1" destOrd="0" presId="urn:microsoft.com/office/officeart/2005/8/layout/orgChart1"/>
    <dgm:cxn modelId="{F4D37A4E-F99D-4C3D-BB61-696A84287605}" type="presParOf" srcId="{0A85BAFD-F55E-43B8-B5B4-83772A3D2C1A}" destId="{3B054727-74EF-4EDF-B589-DFA866D89C76}" srcOrd="1" destOrd="0" presId="urn:microsoft.com/office/officeart/2005/8/layout/orgChart1"/>
    <dgm:cxn modelId="{67EED040-1D6D-449E-935A-8537574D39E4}" type="presParOf" srcId="{0A85BAFD-F55E-43B8-B5B4-83772A3D2C1A}" destId="{A7EBE98E-FB85-4CC5-A663-842A30FD8779}" srcOrd="2" destOrd="0" presId="urn:microsoft.com/office/officeart/2005/8/layout/orgChart1"/>
    <dgm:cxn modelId="{BA5250DC-4571-4849-8A17-CAE7E4F58925}" type="presParOf" srcId="{EC8A8F6C-EFCC-4C4F-8526-8178D690B5BB}" destId="{31E97DDA-65C6-47DE-B77B-D9614636A629}" srcOrd="4" destOrd="0" presId="urn:microsoft.com/office/officeart/2005/8/layout/orgChart1"/>
    <dgm:cxn modelId="{ABC2DE79-386B-4749-9EA7-A6C2FADAF56A}" type="presParOf" srcId="{EC8A8F6C-EFCC-4C4F-8526-8178D690B5BB}" destId="{74C6005C-DF07-4546-A485-3A1460C59A5C}" srcOrd="5" destOrd="0" presId="urn:microsoft.com/office/officeart/2005/8/layout/orgChart1"/>
    <dgm:cxn modelId="{46D34B62-1176-4E67-A78C-BD97C3CB43AD}" type="presParOf" srcId="{74C6005C-DF07-4546-A485-3A1460C59A5C}" destId="{9A298F83-851F-45E6-AB09-6524ED227A04}" srcOrd="0" destOrd="0" presId="urn:microsoft.com/office/officeart/2005/8/layout/orgChart1"/>
    <dgm:cxn modelId="{08017F83-71EF-4BB5-AA2E-E41F228A47DC}" type="presParOf" srcId="{9A298F83-851F-45E6-AB09-6524ED227A04}" destId="{88EACE5B-BA3B-4553-A867-7F02607C6896}" srcOrd="0" destOrd="0" presId="urn:microsoft.com/office/officeart/2005/8/layout/orgChart1"/>
    <dgm:cxn modelId="{83E42B36-4B83-47A6-83BC-E47830F9FDED}" type="presParOf" srcId="{9A298F83-851F-45E6-AB09-6524ED227A04}" destId="{F396316E-343E-4B12-8670-036D9D128BE9}" srcOrd="1" destOrd="0" presId="urn:microsoft.com/office/officeart/2005/8/layout/orgChart1"/>
    <dgm:cxn modelId="{9F4EBDB6-D997-4AEA-B7B1-A87732340DC9}" type="presParOf" srcId="{74C6005C-DF07-4546-A485-3A1460C59A5C}" destId="{24DD0C8F-512A-4561-9852-E24E32C72EF0}" srcOrd="1" destOrd="0" presId="urn:microsoft.com/office/officeart/2005/8/layout/orgChart1"/>
    <dgm:cxn modelId="{6847B3C2-E0FF-472C-BB11-0736B6ABD7A3}" type="presParOf" srcId="{74C6005C-DF07-4546-A485-3A1460C59A5C}" destId="{9724974B-3AAC-454B-ADCD-0E628561D1D3}" srcOrd="2" destOrd="0" presId="urn:microsoft.com/office/officeart/2005/8/layout/orgChart1"/>
    <dgm:cxn modelId="{61B8C415-B81D-4928-BAD9-BC764775E9E3}" type="presParOf" srcId="{3EE7D691-79A0-4362-8E44-763370184134}" destId="{F8057B8C-CACA-4C7E-9EE7-C65DE4438FD6}" srcOrd="2" destOrd="0" presId="urn:microsoft.com/office/officeart/2005/8/layout/orgChart1"/>
    <dgm:cxn modelId="{EAF57772-8D3D-4273-9DEA-D890B3EB0089}" type="presParOf" srcId="{C2E3E9F1-0178-43E3-9155-BCD07D21952B}" destId="{E3E19352-D0A9-4FFF-A62E-24F80CDC1E0B}" srcOrd="2" destOrd="0" presId="urn:microsoft.com/office/officeart/2005/8/layout/orgChart1"/>
    <dgm:cxn modelId="{2B27E1D4-D4C6-4589-85AA-BD83A30D7DEC}" type="presParOf" srcId="{2AF5D27E-192C-4577-9B90-BF170BE7C983}" destId="{2D7E0BDE-E397-4B7A-B395-98AC86BEA386}" srcOrd="6" destOrd="0" presId="urn:microsoft.com/office/officeart/2005/8/layout/orgChart1"/>
    <dgm:cxn modelId="{56E35B23-772B-4B4B-9B62-E2743A0A7E88}" type="presParOf" srcId="{2AF5D27E-192C-4577-9B90-BF170BE7C983}" destId="{3194DBD7-299A-47A5-A092-F8CE3AF1F29D}" srcOrd="7" destOrd="0" presId="urn:microsoft.com/office/officeart/2005/8/layout/orgChart1"/>
    <dgm:cxn modelId="{3F6289B0-7F06-4199-B318-5D5C5424373F}" type="presParOf" srcId="{3194DBD7-299A-47A5-A092-F8CE3AF1F29D}" destId="{B7BD1846-B976-44FD-B9FF-7520747FAAD7}" srcOrd="0" destOrd="0" presId="urn:microsoft.com/office/officeart/2005/8/layout/orgChart1"/>
    <dgm:cxn modelId="{8C17DB8D-7545-4CE3-87E1-17D27E86D299}" type="presParOf" srcId="{B7BD1846-B976-44FD-B9FF-7520747FAAD7}" destId="{8AAD2E76-9DC3-4E8A-93EF-D2298C0FBDA8}" srcOrd="0" destOrd="0" presId="urn:microsoft.com/office/officeart/2005/8/layout/orgChart1"/>
    <dgm:cxn modelId="{DDF121DA-AF5F-4417-B5C2-B91AB8731418}" type="presParOf" srcId="{B7BD1846-B976-44FD-B9FF-7520747FAAD7}" destId="{EA100E8A-7BAA-461B-93C2-5C97111756B1}" srcOrd="1" destOrd="0" presId="urn:microsoft.com/office/officeart/2005/8/layout/orgChart1"/>
    <dgm:cxn modelId="{855C8B3D-39B5-4529-879B-E260C1E06E2A}" type="presParOf" srcId="{3194DBD7-299A-47A5-A092-F8CE3AF1F29D}" destId="{56336A83-7FBC-476C-A4A5-2B68C33D9977}" srcOrd="1" destOrd="0" presId="urn:microsoft.com/office/officeart/2005/8/layout/orgChart1"/>
    <dgm:cxn modelId="{3AD096EA-E5AC-4CC9-8B68-23E2DD067D4B}" type="presParOf" srcId="{56336A83-7FBC-476C-A4A5-2B68C33D9977}" destId="{28721F8A-F565-4520-981D-0C46E8E9785D}" srcOrd="0" destOrd="0" presId="urn:microsoft.com/office/officeart/2005/8/layout/orgChart1"/>
    <dgm:cxn modelId="{98336EB8-C60B-4660-AF4C-0F178716ED5B}" type="presParOf" srcId="{56336A83-7FBC-476C-A4A5-2B68C33D9977}" destId="{C6F96B06-04A0-4DA7-AFC7-ECAB015BD84F}" srcOrd="1" destOrd="0" presId="urn:microsoft.com/office/officeart/2005/8/layout/orgChart1"/>
    <dgm:cxn modelId="{46C87362-CDC8-4BCE-835D-0296E901A539}" type="presParOf" srcId="{C6F96B06-04A0-4DA7-AFC7-ECAB015BD84F}" destId="{19CA6AAF-22A5-43F1-8084-23EEC72E4284}" srcOrd="0" destOrd="0" presId="urn:microsoft.com/office/officeart/2005/8/layout/orgChart1"/>
    <dgm:cxn modelId="{CA5E14DB-9F30-4775-92D5-4847AE7F49F8}" type="presParOf" srcId="{19CA6AAF-22A5-43F1-8084-23EEC72E4284}" destId="{7F494602-5394-49A7-AC3E-6BB827FD6548}" srcOrd="0" destOrd="0" presId="urn:microsoft.com/office/officeart/2005/8/layout/orgChart1"/>
    <dgm:cxn modelId="{47C545DB-5355-42D1-AA94-5742B8B59BCB}" type="presParOf" srcId="{19CA6AAF-22A5-43F1-8084-23EEC72E4284}" destId="{6DF63675-599F-4642-8A94-F29D24ADD572}" srcOrd="1" destOrd="0" presId="urn:microsoft.com/office/officeart/2005/8/layout/orgChart1"/>
    <dgm:cxn modelId="{3CEDA680-C790-4E77-BF22-41C4D531C413}" type="presParOf" srcId="{C6F96B06-04A0-4DA7-AFC7-ECAB015BD84F}" destId="{1D6AA6B5-8F77-4D31-83C8-F63963B531B1}" srcOrd="1" destOrd="0" presId="urn:microsoft.com/office/officeart/2005/8/layout/orgChart1"/>
    <dgm:cxn modelId="{153D8BE1-FF33-45F1-ACEE-544DE84D3234}" type="presParOf" srcId="{C6F96B06-04A0-4DA7-AFC7-ECAB015BD84F}" destId="{31408909-6DC3-4373-97A5-6DC26FA83E65}" srcOrd="2" destOrd="0" presId="urn:microsoft.com/office/officeart/2005/8/layout/orgChart1"/>
    <dgm:cxn modelId="{9D0BB126-16A7-445C-A2DC-D594D6653B0E}" type="presParOf" srcId="{56336A83-7FBC-476C-A4A5-2B68C33D9977}" destId="{73F1B58B-DD53-48FF-9A3F-D379B26EA5DD}" srcOrd="2" destOrd="0" presId="urn:microsoft.com/office/officeart/2005/8/layout/orgChart1"/>
    <dgm:cxn modelId="{9CD7DCE3-6FE3-4A8D-8651-DC10CFDEBC4D}" type="presParOf" srcId="{56336A83-7FBC-476C-A4A5-2B68C33D9977}" destId="{DE5E1EFB-4742-4E23-AA70-2E077D151A93}" srcOrd="3" destOrd="0" presId="urn:microsoft.com/office/officeart/2005/8/layout/orgChart1"/>
    <dgm:cxn modelId="{DD40286C-A452-4E0A-B302-BC6FA21570DA}" type="presParOf" srcId="{DE5E1EFB-4742-4E23-AA70-2E077D151A93}" destId="{B37DC05F-C263-46A4-A598-F32579EF0D81}" srcOrd="0" destOrd="0" presId="urn:microsoft.com/office/officeart/2005/8/layout/orgChart1"/>
    <dgm:cxn modelId="{D63661DA-8D34-45D1-BE5A-796F80FD31CF}" type="presParOf" srcId="{B37DC05F-C263-46A4-A598-F32579EF0D81}" destId="{E1A09EC0-D100-4987-81F4-B3081118CEAC}" srcOrd="0" destOrd="0" presId="urn:microsoft.com/office/officeart/2005/8/layout/orgChart1"/>
    <dgm:cxn modelId="{EAAE5E0C-7097-407F-ADC6-D8280FE51C78}" type="presParOf" srcId="{B37DC05F-C263-46A4-A598-F32579EF0D81}" destId="{DD60090C-EB3C-4A74-B76E-27E35A0B49B7}" srcOrd="1" destOrd="0" presId="urn:microsoft.com/office/officeart/2005/8/layout/orgChart1"/>
    <dgm:cxn modelId="{B1ED4E61-3453-4925-8F79-6E0EAEC924CE}" type="presParOf" srcId="{DE5E1EFB-4742-4E23-AA70-2E077D151A93}" destId="{F0C6146C-ADE5-4094-AD07-1098FCE63C48}" srcOrd="1" destOrd="0" presId="urn:microsoft.com/office/officeart/2005/8/layout/orgChart1"/>
    <dgm:cxn modelId="{BE854862-8062-477C-98A4-D21A95C0224C}" type="presParOf" srcId="{DE5E1EFB-4742-4E23-AA70-2E077D151A93}" destId="{6CE118AB-830A-47CA-BD4B-4F676F346A64}" srcOrd="2" destOrd="0" presId="urn:microsoft.com/office/officeart/2005/8/layout/orgChart1"/>
    <dgm:cxn modelId="{14197142-0B67-4ABF-A8C8-BA7BFC3D48DE}" type="presParOf" srcId="{3194DBD7-299A-47A5-A092-F8CE3AF1F29D}" destId="{A47DAD18-C1E2-4159-8230-CF4921CBD12D}" srcOrd="2" destOrd="0" presId="urn:microsoft.com/office/officeart/2005/8/layout/orgChart1"/>
    <dgm:cxn modelId="{F44071A4-55E0-4A83-98C7-E8424ADE7771}" type="presParOf" srcId="{85D7E262-8CE6-462B-977F-50B1CFE53E76}" destId="{D44E9877-3E6C-42F4-B159-395F30182EFE}" srcOrd="2" destOrd="0" presId="urn:microsoft.com/office/officeart/2005/8/layout/orgChart1"/>
    <dgm:cxn modelId="{02731A84-25ED-4AF3-9935-091F46DEF0DE}" type="presParOf" srcId="{D44E9877-3E6C-42F4-B159-395F30182EFE}" destId="{2EA7D4A7-1496-456D-9F85-4BF89F52AE4F}" srcOrd="0" destOrd="0" presId="urn:microsoft.com/office/officeart/2005/8/layout/orgChart1"/>
    <dgm:cxn modelId="{E04131F5-7D40-46C1-9689-4879630E0243}" type="presParOf" srcId="{D44E9877-3E6C-42F4-B159-395F30182EFE}" destId="{984FEA12-A1FF-4BBE-9883-87F0AF122D54}" srcOrd="1" destOrd="0" presId="urn:microsoft.com/office/officeart/2005/8/layout/orgChart1"/>
    <dgm:cxn modelId="{4D1D8AB8-2860-451D-B71A-50595ECF94A5}" type="presParOf" srcId="{984FEA12-A1FF-4BBE-9883-87F0AF122D54}" destId="{22C0CDE9-A4BA-4496-8098-91CD9CBC2E79}" srcOrd="0" destOrd="0" presId="urn:microsoft.com/office/officeart/2005/8/layout/orgChart1"/>
    <dgm:cxn modelId="{94414204-DDBD-4E3C-AA24-ABCD71E4D7A0}" type="presParOf" srcId="{22C0CDE9-A4BA-4496-8098-91CD9CBC2E79}" destId="{7E79752B-A666-453D-BC5A-6F50528A76FC}" srcOrd="0" destOrd="0" presId="urn:microsoft.com/office/officeart/2005/8/layout/orgChart1"/>
    <dgm:cxn modelId="{63095BC9-5F29-4610-A3DA-ED814B0CCC3B}" type="presParOf" srcId="{22C0CDE9-A4BA-4496-8098-91CD9CBC2E79}" destId="{4834A5DB-11F5-4C3E-AF3B-F2635B62EB6C}" srcOrd="1" destOrd="0" presId="urn:microsoft.com/office/officeart/2005/8/layout/orgChart1"/>
    <dgm:cxn modelId="{CA0FE30D-0B2A-46D1-96A9-8EE87E0FF72C}" type="presParOf" srcId="{984FEA12-A1FF-4BBE-9883-87F0AF122D54}" destId="{A548F866-521E-4C0A-A41E-D09D1D0E7CF6}" srcOrd="1" destOrd="0" presId="urn:microsoft.com/office/officeart/2005/8/layout/orgChart1"/>
    <dgm:cxn modelId="{4DB73C9B-FB09-418A-B5F7-DFC80202F1B6}" type="presParOf" srcId="{984FEA12-A1FF-4BBE-9883-87F0AF122D54}" destId="{31C8D51F-24B4-49A0-8929-322456D8ABBF}" srcOrd="2" destOrd="0" presId="urn:microsoft.com/office/officeart/2005/8/layout/orgChart1"/>
  </dgm:cxnLst>
  <dgm:bg>
    <a:solidFill>
      <a:schemeClr val="bg1"/>
    </a:solidFill>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EA7D4A7-1496-456D-9F85-4BF89F52AE4F}">
      <dsp:nvSpPr>
        <dsp:cNvPr id="0" name=""/>
        <dsp:cNvSpPr/>
      </dsp:nvSpPr>
      <dsp:spPr>
        <a:xfrm>
          <a:off x="31602420" y="2794145"/>
          <a:ext cx="287384" cy="673648"/>
        </a:xfrm>
        <a:custGeom>
          <a:avLst/>
          <a:gdLst/>
          <a:ahLst/>
          <a:cxnLst/>
          <a:rect l="0" t="0" r="0" b="0"/>
          <a:pathLst>
            <a:path>
              <a:moveTo>
                <a:pt x="0" y="0"/>
              </a:moveTo>
              <a:lnTo>
                <a:pt x="0" y="673648"/>
              </a:lnTo>
              <a:lnTo>
                <a:pt x="287384" y="673648"/>
              </a:lnTo>
            </a:path>
          </a:pathLst>
        </a:custGeom>
        <a:noFill/>
        <a:ln w="9525" cap="flat" cmpd="sng" algn="ctr">
          <a:solidFill>
            <a:schemeClr val="accent5">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73F1B58B-DD53-48FF-9A3F-D379B26EA5DD}">
      <dsp:nvSpPr>
        <dsp:cNvPr id="0" name=""/>
        <dsp:cNvSpPr/>
      </dsp:nvSpPr>
      <dsp:spPr>
        <a:xfrm>
          <a:off x="40898188" y="6420165"/>
          <a:ext cx="532027" cy="3666620"/>
        </a:xfrm>
        <a:custGeom>
          <a:avLst/>
          <a:gdLst/>
          <a:ahLst/>
          <a:cxnLst/>
          <a:rect l="0" t="0" r="0" b="0"/>
          <a:pathLst>
            <a:path>
              <a:moveTo>
                <a:pt x="0" y="0"/>
              </a:moveTo>
              <a:lnTo>
                <a:pt x="0" y="3666620"/>
              </a:lnTo>
              <a:lnTo>
                <a:pt x="532027" y="3666620"/>
              </a:lnTo>
            </a:path>
          </a:pathLst>
        </a:custGeom>
        <a:noFill/>
        <a:ln w="9525" cap="flat" cmpd="sng" algn="ctr">
          <a:solidFill>
            <a:schemeClr val="accent6">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28721F8A-F565-4520-981D-0C46E8E9785D}">
      <dsp:nvSpPr>
        <dsp:cNvPr id="0" name=""/>
        <dsp:cNvSpPr/>
      </dsp:nvSpPr>
      <dsp:spPr>
        <a:xfrm>
          <a:off x="40898188" y="6420165"/>
          <a:ext cx="543782" cy="1099334"/>
        </a:xfrm>
        <a:custGeom>
          <a:avLst/>
          <a:gdLst/>
          <a:ahLst/>
          <a:cxnLst/>
          <a:rect l="0" t="0" r="0" b="0"/>
          <a:pathLst>
            <a:path>
              <a:moveTo>
                <a:pt x="0" y="0"/>
              </a:moveTo>
              <a:lnTo>
                <a:pt x="0" y="1099334"/>
              </a:lnTo>
              <a:lnTo>
                <a:pt x="543782" y="1099334"/>
              </a:lnTo>
            </a:path>
          </a:pathLst>
        </a:custGeom>
        <a:noFill/>
        <a:ln w="9525" cap="flat" cmpd="sng" algn="ctr">
          <a:solidFill>
            <a:schemeClr val="accent6">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2D7E0BDE-E397-4B7A-B395-98AC86BEA386}">
      <dsp:nvSpPr>
        <dsp:cNvPr id="0" name=""/>
        <dsp:cNvSpPr/>
      </dsp:nvSpPr>
      <dsp:spPr>
        <a:xfrm>
          <a:off x="31602420" y="2794145"/>
          <a:ext cx="8791817" cy="2604991"/>
        </a:xfrm>
        <a:custGeom>
          <a:avLst/>
          <a:gdLst/>
          <a:ahLst/>
          <a:cxnLst/>
          <a:rect l="0" t="0" r="0" b="0"/>
          <a:pathLst>
            <a:path>
              <a:moveTo>
                <a:pt x="0" y="0"/>
              </a:moveTo>
              <a:lnTo>
                <a:pt x="0" y="2604991"/>
              </a:lnTo>
              <a:lnTo>
                <a:pt x="8791817" y="2604991"/>
              </a:lnTo>
            </a:path>
          </a:pathLst>
        </a:custGeom>
        <a:noFill/>
        <a:ln w="9525" cap="flat" cmpd="sng" algn="ctr">
          <a:solidFill>
            <a:schemeClr val="accent5">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31E97DDA-65C6-47DE-B77B-D9614636A629}">
      <dsp:nvSpPr>
        <dsp:cNvPr id="0" name=""/>
        <dsp:cNvSpPr/>
      </dsp:nvSpPr>
      <dsp:spPr>
        <a:xfrm>
          <a:off x="28910065" y="7770478"/>
          <a:ext cx="387041" cy="5350801"/>
        </a:xfrm>
        <a:custGeom>
          <a:avLst/>
          <a:gdLst/>
          <a:ahLst/>
          <a:cxnLst/>
          <a:rect l="0" t="0" r="0" b="0"/>
          <a:pathLst>
            <a:path>
              <a:moveTo>
                <a:pt x="0" y="0"/>
              </a:moveTo>
              <a:lnTo>
                <a:pt x="0" y="5350801"/>
              </a:lnTo>
              <a:lnTo>
                <a:pt x="387041" y="5350801"/>
              </a:lnTo>
            </a:path>
          </a:pathLst>
        </a:custGeom>
        <a:noFill/>
        <a:ln w="9525" cap="flat" cmpd="sng" algn="ctr">
          <a:solidFill>
            <a:schemeClr val="accent1">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69AFBAFF-C6D6-429B-8BCA-D69ACB4C2679}">
      <dsp:nvSpPr>
        <dsp:cNvPr id="0" name=""/>
        <dsp:cNvSpPr/>
      </dsp:nvSpPr>
      <dsp:spPr>
        <a:xfrm>
          <a:off x="28910065" y="7770478"/>
          <a:ext cx="319227" cy="3200689"/>
        </a:xfrm>
        <a:custGeom>
          <a:avLst/>
          <a:gdLst/>
          <a:ahLst/>
          <a:cxnLst/>
          <a:rect l="0" t="0" r="0" b="0"/>
          <a:pathLst>
            <a:path>
              <a:moveTo>
                <a:pt x="0" y="0"/>
              </a:moveTo>
              <a:lnTo>
                <a:pt x="0" y="3200689"/>
              </a:lnTo>
              <a:lnTo>
                <a:pt x="319227" y="3200689"/>
              </a:lnTo>
            </a:path>
          </a:pathLst>
        </a:custGeom>
        <a:noFill/>
        <a:ln w="9525" cap="flat" cmpd="sng" algn="ctr">
          <a:solidFill>
            <a:schemeClr val="accent1">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F401B888-C89F-4184-A2F4-830A90BE923E}">
      <dsp:nvSpPr>
        <dsp:cNvPr id="0" name=""/>
        <dsp:cNvSpPr/>
      </dsp:nvSpPr>
      <dsp:spPr>
        <a:xfrm>
          <a:off x="28910065" y="7770478"/>
          <a:ext cx="212858" cy="985697"/>
        </a:xfrm>
        <a:custGeom>
          <a:avLst/>
          <a:gdLst/>
          <a:ahLst/>
          <a:cxnLst/>
          <a:rect l="0" t="0" r="0" b="0"/>
          <a:pathLst>
            <a:path>
              <a:moveTo>
                <a:pt x="0" y="0"/>
              </a:moveTo>
              <a:lnTo>
                <a:pt x="0" y="985697"/>
              </a:lnTo>
              <a:lnTo>
                <a:pt x="212858" y="985697"/>
              </a:lnTo>
            </a:path>
          </a:pathLst>
        </a:custGeom>
        <a:noFill/>
        <a:ln w="9525" cap="flat" cmpd="sng" algn="ctr">
          <a:solidFill>
            <a:schemeClr val="accent1">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7BEB0625-E8DD-477D-86AA-F4CF333C1191}">
      <dsp:nvSpPr>
        <dsp:cNvPr id="0" name=""/>
        <dsp:cNvSpPr/>
      </dsp:nvSpPr>
      <dsp:spPr>
        <a:xfrm>
          <a:off x="27700579" y="5412220"/>
          <a:ext cx="3269999" cy="733593"/>
        </a:xfrm>
        <a:custGeom>
          <a:avLst/>
          <a:gdLst/>
          <a:ahLst/>
          <a:cxnLst/>
          <a:rect l="0" t="0" r="0" b="0"/>
          <a:pathLst>
            <a:path>
              <a:moveTo>
                <a:pt x="0" y="0"/>
              </a:moveTo>
              <a:lnTo>
                <a:pt x="0" y="706628"/>
              </a:lnTo>
              <a:lnTo>
                <a:pt x="3269999" y="706628"/>
              </a:lnTo>
              <a:lnTo>
                <a:pt x="3269999" y="733593"/>
              </a:lnTo>
            </a:path>
          </a:pathLst>
        </a:custGeom>
        <a:noFill/>
        <a:ln w="9525" cap="flat" cmpd="sng" algn="ctr">
          <a:solidFill>
            <a:schemeClr val="accent6">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065E111F-35F4-4D0F-9E75-B7C3AFF85766}">
      <dsp:nvSpPr>
        <dsp:cNvPr id="0" name=""/>
        <dsp:cNvSpPr/>
      </dsp:nvSpPr>
      <dsp:spPr>
        <a:xfrm>
          <a:off x="20693492" y="14092225"/>
          <a:ext cx="1991302" cy="1629636"/>
        </a:xfrm>
        <a:custGeom>
          <a:avLst/>
          <a:gdLst/>
          <a:ahLst/>
          <a:cxnLst/>
          <a:rect l="0" t="0" r="0" b="0"/>
          <a:pathLst>
            <a:path>
              <a:moveTo>
                <a:pt x="1991302" y="0"/>
              </a:moveTo>
              <a:lnTo>
                <a:pt x="1991302" y="1629636"/>
              </a:lnTo>
              <a:lnTo>
                <a:pt x="0" y="1629636"/>
              </a:lnTo>
            </a:path>
          </a:pathLst>
        </a:custGeom>
        <a:noFill/>
        <a:ln w="9525" cap="flat" cmpd="sng" algn="ctr">
          <a:solidFill>
            <a:schemeClr val="accent1">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AB7C4077-32C4-4362-AF65-770DCF6663BB}">
      <dsp:nvSpPr>
        <dsp:cNvPr id="0" name=""/>
        <dsp:cNvSpPr/>
      </dsp:nvSpPr>
      <dsp:spPr>
        <a:xfrm>
          <a:off x="20684841" y="14092225"/>
          <a:ext cx="1999952" cy="3783465"/>
        </a:xfrm>
        <a:custGeom>
          <a:avLst/>
          <a:gdLst/>
          <a:ahLst/>
          <a:cxnLst/>
          <a:rect l="0" t="0" r="0" b="0"/>
          <a:pathLst>
            <a:path>
              <a:moveTo>
                <a:pt x="1999952" y="0"/>
              </a:moveTo>
              <a:lnTo>
                <a:pt x="1999952" y="3783465"/>
              </a:lnTo>
              <a:lnTo>
                <a:pt x="0" y="3783465"/>
              </a:lnTo>
            </a:path>
          </a:pathLst>
        </a:custGeom>
        <a:noFill/>
        <a:ln w="9525" cap="flat" cmpd="sng" algn="ctr">
          <a:solidFill>
            <a:schemeClr val="accent1">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5EBFC051-E9BD-4CCF-BC8F-C3ED406A4384}">
      <dsp:nvSpPr>
        <dsp:cNvPr id="0" name=""/>
        <dsp:cNvSpPr/>
      </dsp:nvSpPr>
      <dsp:spPr>
        <a:xfrm>
          <a:off x="24542105" y="7581923"/>
          <a:ext cx="91440" cy="4821441"/>
        </a:xfrm>
        <a:custGeom>
          <a:avLst/>
          <a:gdLst/>
          <a:ahLst/>
          <a:cxnLst/>
          <a:rect l="0" t="0" r="0" b="0"/>
          <a:pathLst>
            <a:path>
              <a:moveTo>
                <a:pt x="45720" y="0"/>
              </a:moveTo>
              <a:lnTo>
                <a:pt x="45720" y="4794476"/>
              </a:lnTo>
              <a:lnTo>
                <a:pt x="128405" y="4794476"/>
              </a:lnTo>
              <a:lnTo>
                <a:pt x="128405" y="4821441"/>
              </a:lnTo>
            </a:path>
          </a:pathLst>
        </a:custGeom>
        <a:noFill/>
        <a:ln w="9525" cap="flat" cmpd="sng" algn="ctr">
          <a:solidFill>
            <a:schemeClr val="accent1">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F751C57F-CAA7-4F5B-93C4-9DC4D5C3E653}">
      <dsp:nvSpPr>
        <dsp:cNvPr id="0" name=""/>
        <dsp:cNvSpPr/>
      </dsp:nvSpPr>
      <dsp:spPr>
        <a:xfrm>
          <a:off x="24542105" y="7581923"/>
          <a:ext cx="91440" cy="490473"/>
        </a:xfrm>
        <a:custGeom>
          <a:avLst/>
          <a:gdLst/>
          <a:ahLst/>
          <a:cxnLst/>
          <a:rect l="0" t="0" r="0" b="0"/>
          <a:pathLst>
            <a:path>
              <a:moveTo>
                <a:pt x="45720" y="0"/>
              </a:moveTo>
              <a:lnTo>
                <a:pt x="45720" y="463508"/>
              </a:lnTo>
              <a:lnTo>
                <a:pt x="61651" y="463508"/>
              </a:lnTo>
              <a:lnTo>
                <a:pt x="61651" y="490473"/>
              </a:lnTo>
            </a:path>
          </a:pathLst>
        </a:custGeom>
        <a:noFill/>
        <a:ln w="9525" cap="flat" cmpd="sng" algn="ctr">
          <a:solidFill>
            <a:schemeClr val="accent1">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57827914-E833-4241-948F-524FC2A6A9D6}">
      <dsp:nvSpPr>
        <dsp:cNvPr id="0" name=""/>
        <dsp:cNvSpPr/>
      </dsp:nvSpPr>
      <dsp:spPr>
        <a:xfrm>
          <a:off x="24587825" y="7581923"/>
          <a:ext cx="116754" cy="2601811"/>
        </a:xfrm>
        <a:custGeom>
          <a:avLst/>
          <a:gdLst/>
          <a:ahLst/>
          <a:cxnLst/>
          <a:rect l="0" t="0" r="0" b="0"/>
          <a:pathLst>
            <a:path>
              <a:moveTo>
                <a:pt x="0" y="0"/>
              </a:moveTo>
              <a:lnTo>
                <a:pt x="0" y="2574846"/>
              </a:lnTo>
              <a:lnTo>
                <a:pt x="116754" y="2574846"/>
              </a:lnTo>
              <a:lnTo>
                <a:pt x="116754" y="2601811"/>
              </a:lnTo>
            </a:path>
          </a:pathLst>
        </a:custGeom>
        <a:noFill/>
        <a:ln w="9525" cap="flat" cmpd="sng" algn="ctr">
          <a:solidFill>
            <a:schemeClr val="accent1">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E2077162-95E5-48DE-A46C-47A89603A2D1}">
      <dsp:nvSpPr>
        <dsp:cNvPr id="0" name=""/>
        <dsp:cNvSpPr/>
      </dsp:nvSpPr>
      <dsp:spPr>
        <a:xfrm>
          <a:off x="24587825" y="5412220"/>
          <a:ext cx="3112754" cy="727194"/>
        </a:xfrm>
        <a:custGeom>
          <a:avLst/>
          <a:gdLst/>
          <a:ahLst/>
          <a:cxnLst/>
          <a:rect l="0" t="0" r="0" b="0"/>
          <a:pathLst>
            <a:path>
              <a:moveTo>
                <a:pt x="3112754" y="0"/>
              </a:moveTo>
              <a:lnTo>
                <a:pt x="3112754" y="700229"/>
              </a:lnTo>
              <a:lnTo>
                <a:pt x="0" y="700229"/>
              </a:lnTo>
              <a:lnTo>
                <a:pt x="0" y="727194"/>
              </a:lnTo>
            </a:path>
          </a:pathLst>
        </a:custGeom>
        <a:noFill/>
        <a:ln w="9525" cap="flat" cmpd="sng" algn="ctr">
          <a:solidFill>
            <a:schemeClr val="accent6">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D51656AE-C1BE-4061-93F6-9064ADE339B8}">
      <dsp:nvSpPr>
        <dsp:cNvPr id="0" name=""/>
        <dsp:cNvSpPr/>
      </dsp:nvSpPr>
      <dsp:spPr>
        <a:xfrm>
          <a:off x="30276221" y="2794145"/>
          <a:ext cx="1326198" cy="1788461"/>
        </a:xfrm>
        <a:custGeom>
          <a:avLst/>
          <a:gdLst/>
          <a:ahLst/>
          <a:cxnLst/>
          <a:rect l="0" t="0" r="0" b="0"/>
          <a:pathLst>
            <a:path>
              <a:moveTo>
                <a:pt x="1326198" y="0"/>
              </a:moveTo>
              <a:lnTo>
                <a:pt x="1326198" y="1788461"/>
              </a:lnTo>
              <a:lnTo>
                <a:pt x="0" y="1788461"/>
              </a:lnTo>
            </a:path>
          </a:pathLst>
        </a:custGeom>
        <a:noFill/>
        <a:ln w="9525" cap="flat" cmpd="sng" algn="ctr">
          <a:solidFill>
            <a:schemeClr val="accent5">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723389C0-3B87-45B6-8858-64DE40A3250D}">
      <dsp:nvSpPr>
        <dsp:cNvPr id="0" name=""/>
        <dsp:cNvSpPr/>
      </dsp:nvSpPr>
      <dsp:spPr>
        <a:xfrm>
          <a:off x="37149865" y="6286202"/>
          <a:ext cx="249068" cy="1220537"/>
        </a:xfrm>
        <a:custGeom>
          <a:avLst/>
          <a:gdLst/>
          <a:ahLst/>
          <a:cxnLst/>
          <a:rect l="0" t="0" r="0" b="0"/>
          <a:pathLst>
            <a:path>
              <a:moveTo>
                <a:pt x="0" y="0"/>
              </a:moveTo>
              <a:lnTo>
                <a:pt x="0" y="1193625"/>
              </a:lnTo>
              <a:lnTo>
                <a:pt x="249068" y="1193625"/>
              </a:lnTo>
              <a:lnTo>
                <a:pt x="249068" y="1220537"/>
              </a:lnTo>
            </a:path>
          </a:pathLst>
        </a:custGeom>
        <a:noFill/>
        <a:ln w="9525" cap="flat" cmpd="sng" algn="ctr">
          <a:solidFill>
            <a:schemeClr val="accent6">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A14F4216-09A7-4198-9636-43C3C6761BD4}">
      <dsp:nvSpPr>
        <dsp:cNvPr id="0" name=""/>
        <dsp:cNvSpPr/>
      </dsp:nvSpPr>
      <dsp:spPr>
        <a:xfrm>
          <a:off x="37149865" y="6286202"/>
          <a:ext cx="310010" cy="4035010"/>
        </a:xfrm>
        <a:custGeom>
          <a:avLst/>
          <a:gdLst/>
          <a:ahLst/>
          <a:cxnLst/>
          <a:rect l="0" t="0" r="0" b="0"/>
          <a:pathLst>
            <a:path>
              <a:moveTo>
                <a:pt x="0" y="0"/>
              </a:moveTo>
              <a:lnTo>
                <a:pt x="0" y="4008098"/>
              </a:lnTo>
              <a:lnTo>
                <a:pt x="310010" y="4008098"/>
              </a:lnTo>
              <a:lnTo>
                <a:pt x="310010" y="4035010"/>
              </a:lnTo>
            </a:path>
          </a:pathLst>
        </a:custGeom>
        <a:noFill/>
        <a:ln w="9525" cap="flat" cmpd="sng" algn="ctr">
          <a:solidFill>
            <a:schemeClr val="accent6">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F1260742-BF6F-4C58-AC65-2A4098EBBD06}">
      <dsp:nvSpPr>
        <dsp:cNvPr id="0" name=""/>
        <dsp:cNvSpPr/>
      </dsp:nvSpPr>
      <dsp:spPr>
        <a:xfrm>
          <a:off x="31602420" y="2794145"/>
          <a:ext cx="2971802" cy="2624157"/>
        </a:xfrm>
        <a:custGeom>
          <a:avLst/>
          <a:gdLst/>
          <a:ahLst/>
          <a:cxnLst/>
          <a:rect l="0" t="0" r="0" b="0"/>
          <a:pathLst>
            <a:path>
              <a:moveTo>
                <a:pt x="0" y="0"/>
              </a:moveTo>
              <a:lnTo>
                <a:pt x="0" y="2624157"/>
              </a:lnTo>
              <a:lnTo>
                <a:pt x="2971802" y="2624157"/>
              </a:lnTo>
            </a:path>
          </a:pathLst>
        </a:custGeom>
        <a:noFill/>
        <a:ln w="9525" cap="flat" cmpd="sng" algn="ctr">
          <a:solidFill>
            <a:schemeClr val="accent5">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4FEB4786-20ED-4D42-B02A-DA2A2A06D295}">
      <dsp:nvSpPr>
        <dsp:cNvPr id="0" name=""/>
        <dsp:cNvSpPr/>
      </dsp:nvSpPr>
      <dsp:spPr>
        <a:xfrm>
          <a:off x="3587000" y="7219742"/>
          <a:ext cx="724113" cy="5417201"/>
        </a:xfrm>
        <a:custGeom>
          <a:avLst/>
          <a:gdLst/>
          <a:ahLst/>
          <a:cxnLst/>
          <a:rect l="0" t="0" r="0" b="0"/>
          <a:pathLst>
            <a:path>
              <a:moveTo>
                <a:pt x="0" y="0"/>
              </a:moveTo>
              <a:lnTo>
                <a:pt x="0" y="5417201"/>
              </a:lnTo>
              <a:lnTo>
                <a:pt x="724113" y="5417201"/>
              </a:lnTo>
            </a:path>
          </a:pathLst>
        </a:custGeom>
        <a:noFill/>
        <a:ln w="9525" cap="flat" cmpd="sng" algn="ctr">
          <a:solidFill>
            <a:schemeClr val="accent1">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46E0A688-26A3-4A7B-ABBF-3AF2DE6EF98E}">
      <dsp:nvSpPr>
        <dsp:cNvPr id="0" name=""/>
        <dsp:cNvSpPr/>
      </dsp:nvSpPr>
      <dsp:spPr>
        <a:xfrm>
          <a:off x="3587000" y="7219742"/>
          <a:ext cx="756511" cy="3548020"/>
        </a:xfrm>
        <a:custGeom>
          <a:avLst/>
          <a:gdLst/>
          <a:ahLst/>
          <a:cxnLst/>
          <a:rect l="0" t="0" r="0" b="0"/>
          <a:pathLst>
            <a:path>
              <a:moveTo>
                <a:pt x="0" y="0"/>
              </a:moveTo>
              <a:lnTo>
                <a:pt x="0" y="3548020"/>
              </a:lnTo>
              <a:lnTo>
                <a:pt x="756511" y="3548020"/>
              </a:lnTo>
            </a:path>
          </a:pathLst>
        </a:custGeom>
        <a:noFill/>
        <a:ln w="9525" cap="flat" cmpd="sng" algn="ctr">
          <a:solidFill>
            <a:schemeClr val="accent1">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72660997-184B-4017-92DB-9B0DB43A8073}">
      <dsp:nvSpPr>
        <dsp:cNvPr id="0" name=""/>
        <dsp:cNvSpPr/>
      </dsp:nvSpPr>
      <dsp:spPr>
        <a:xfrm>
          <a:off x="3587000" y="7219742"/>
          <a:ext cx="682891" cy="1485448"/>
        </a:xfrm>
        <a:custGeom>
          <a:avLst/>
          <a:gdLst/>
          <a:ahLst/>
          <a:cxnLst/>
          <a:rect l="0" t="0" r="0" b="0"/>
          <a:pathLst>
            <a:path>
              <a:moveTo>
                <a:pt x="0" y="0"/>
              </a:moveTo>
              <a:lnTo>
                <a:pt x="0" y="1485448"/>
              </a:lnTo>
              <a:lnTo>
                <a:pt x="682891" y="1485448"/>
              </a:lnTo>
            </a:path>
          </a:pathLst>
        </a:custGeom>
        <a:noFill/>
        <a:ln w="9525" cap="flat" cmpd="sng" algn="ctr">
          <a:solidFill>
            <a:schemeClr val="accent1">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56DFF7E7-2F17-4B1C-85AE-EB9C862575FB}">
      <dsp:nvSpPr>
        <dsp:cNvPr id="0" name=""/>
        <dsp:cNvSpPr/>
      </dsp:nvSpPr>
      <dsp:spPr>
        <a:xfrm>
          <a:off x="5171637" y="5551252"/>
          <a:ext cx="5520379" cy="622370"/>
        </a:xfrm>
        <a:custGeom>
          <a:avLst/>
          <a:gdLst/>
          <a:ahLst/>
          <a:cxnLst/>
          <a:rect l="0" t="0" r="0" b="0"/>
          <a:pathLst>
            <a:path>
              <a:moveTo>
                <a:pt x="5520379" y="0"/>
              </a:moveTo>
              <a:lnTo>
                <a:pt x="5520379" y="595458"/>
              </a:lnTo>
              <a:lnTo>
                <a:pt x="0" y="595458"/>
              </a:lnTo>
              <a:lnTo>
                <a:pt x="0" y="622370"/>
              </a:lnTo>
            </a:path>
          </a:pathLst>
        </a:custGeom>
        <a:noFill/>
        <a:ln w="9525" cap="flat" cmpd="sng" algn="ctr">
          <a:solidFill>
            <a:schemeClr val="accent6">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67518804-C8D9-4102-ABE8-F1DD40224623}">
      <dsp:nvSpPr>
        <dsp:cNvPr id="0" name=""/>
        <dsp:cNvSpPr/>
      </dsp:nvSpPr>
      <dsp:spPr>
        <a:xfrm>
          <a:off x="12618412" y="9544702"/>
          <a:ext cx="604418" cy="3238014"/>
        </a:xfrm>
        <a:custGeom>
          <a:avLst/>
          <a:gdLst/>
          <a:ahLst/>
          <a:cxnLst/>
          <a:rect l="0" t="0" r="0" b="0"/>
          <a:pathLst>
            <a:path>
              <a:moveTo>
                <a:pt x="0" y="0"/>
              </a:moveTo>
              <a:lnTo>
                <a:pt x="0" y="3238014"/>
              </a:lnTo>
              <a:lnTo>
                <a:pt x="604418" y="3238014"/>
              </a:lnTo>
            </a:path>
          </a:pathLst>
        </a:custGeom>
        <a:noFill/>
        <a:ln w="9525" cap="flat" cmpd="sng" algn="ctr">
          <a:solidFill>
            <a:schemeClr val="accent1">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0FA5845F-5C12-43D4-902D-40BE05847C7B}">
      <dsp:nvSpPr>
        <dsp:cNvPr id="0" name=""/>
        <dsp:cNvSpPr/>
      </dsp:nvSpPr>
      <dsp:spPr>
        <a:xfrm>
          <a:off x="12618412" y="9544702"/>
          <a:ext cx="574111" cy="1291912"/>
        </a:xfrm>
        <a:custGeom>
          <a:avLst/>
          <a:gdLst/>
          <a:ahLst/>
          <a:cxnLst/>
          <a:rect l="0" t="0" r="0" b="0"/>
          <a:pathLst>
            <a:path>
              <a:moveTo>
                <a:pt x="0" y="0"/>
              </a:moveTo>
              <a:lnTo>
                <a:pt x="0" y="1291912"/>
              </a:lnTo>
              <a:lnTo>
                <a:pt x="574111" y="1291912"/>
              </a:lnTo>
            </a:path>
          </a:pathLst>
        </a:custGeom>
        <a:noFill/>
        <a:ln w="9525" cap="flat" cmpd="sng" algn="ctr">
          <a:solidFill>
            <a:schemeClr val="accent1">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48BD8635-2BE2-45A7-A22F-D466D1DDADF4}">
      <dsp:nvSpPr>
        <dsp:cNvPr id="0" name=""/>
        <dsp:cNvSpPr/>
      </dsp:nvSpPr>
      <dsp:spPr>
        <a:xfrm>
          <a:off x="14243039" y="7736088"/>
          <a:ext cx="2003748" cy="325511"/>
        </a:xfrm>
        <a:custGeom>
          <a:avLst/>
          <a:gdLst/>
          <a:ahLst/>
          <a:cxnLst/>
          <a:rect l="0" t="0" r="0" b="0"/>
          <a:pathLst>
            <a:path>
              <a:moveTo>
                <a:pt x="2003748" y="0"/>
              </a:moveTo>
              <a:lnTo>
                <a:pt x="2003748" y="298599"/>
              </a:lnTo>
              <a:lnTo>
                <a:pt x="0" y="298599"/>
              </a:lnTo>
              <a:lnTo>
                <a:pt x="0" y="325511"/>
              </a:lnTo>
            </a:path>
          </a:pathLst>
        </a:custGeom>
        <a:noFill/>
        <a:ln w="9525" cap="flat" cmpd="sng" algn="ctr">
          <a:solidFill>
            <a:schemeClr val="accent1">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537064DD-07FF-4B11-B73C-05EED5E04081}">
      <dsp:nvSpPr>
        <dsp:cNvPr id="0" name=""/>
        <dsp:cNvSpPr/>
      </dsp:nvSpPr>
      <dsp:spPr>
        <a:xfrm>
          <a:off x="10692017" y="5551252"/>
          <a:ext cx="5554770" cy="717763"/>
        </a:xfrm>
        <a:custGeom>
          <a:avLst/>
          <a:gdLst/>
          <a:ahLst/>
          <a:cxnLst/>
          <a:rect l="0" t="0" r="0" b="0"/>
          <a:pathLst>
            <a:path>
              <a:moveTo>
                <a:pt x="0" y="0"/>
              </a:moveTo>
              <a:lnTo>
                <a:pt x="0" y="690851"/>
              </a:lnTo>
              <a:lnTo>
                <a:pt x="5554770" y="690851"/>
              </a:lnTo>
              <a:lnTo>
                <a:pt x="5554770" y="717763"/>
              </a:lnTo>
            </a:path>
          </a:pathLst>
        </a:custGeom>
        <a:noFill/>
        <a:ln w="9525" cap="flat" cmpd="sng" algn="ctr">
          <a:solidFill>
            <a:schemeClr val="accent6">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7CB431A8-75C6-4C63-968D-007CB3F39A97}">
      <dsp:nvSpPr>
        <dsp:cNvPr id="0" name=""/>
        <dsp:cNvSpPr/>
      </dsp:nvSpPr>
      <dsp:spPr>
        <a:xfrm>
          <a:off x="13267659" y="2794145"/>
          <a:ext cx="18334761" cy="1936982"/>
        </a:xfrm>
        <a:custGeom>
          <a:avLst/>
          <a:gdLst/>
          <a:ahLst/>
          <a:cxnLst/>
          <a:rect l="0" t="0" r="0" b="0"/>
          <a:pathLst>
            <a:path>
              <a:moveTo>
                <a:pt x="18334761" y="0"/>
              </a:moveTo>
              <a:lnTo>
                <a:pt x="18334761" y="1936982"/>
              </a:lnTo>
              <a:lnTo>
                <a:pt x="0" y="1936982"/>
              </a:lnTo>
            </a:path>
          </a:pathLst>
        </a:custGeom>
        <a:noFill/>
        <a:ln w="9525" cap="flat" cmpd="sng" algn="ctr">
          <a:solidFill>
            <a:schemeClr val="accent5">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F08CF62B-97F5-480D-B410-FE1680C47B92}">
      <dsp:nvSpPr>
        <dsp:cNvPr id="0" name=""/>
        <dsp:cNvSpPr/>
      </dsp:nvSpPr>
      <dsp:spPr>
        <a:xfrm>
          <a:off x="29026778" y="218502"/>
          <a:ext cx="5151284" cy="2575642"/>
        </a:xfrm>
        <a:prstGeom prst="rect">
          <a:avLst/>
        </a:prstGeom>
        <a:solidFill>
          <a:srgbClr val="002060"/>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25400" tIns="25400" rIns="25400" bIns="25400" numCol="1" spcCol="1270" anchor="ctr" anchorCtr="0">
          <a:noAutofit/>
        </a:bodyPr>
        <a:lstStyle/>
        <a:p>
          <a:pPr lvl="0" algn="ctr" defTabSz="1778000">
            <a:lnSpc>
              <a:spcPct val="90000"/>
            </a:lnSpc>
            <a:spcBef>
              <a:spcPct val="0"/>
            </a:spcBef>
            <a:spcAft>
              <a:spcPct val="35000"/>
            </a:spcAft>
          </a:pPr>
          <a:r>
            <a:rPr lang="ka-GE" sz="4000" b="1" kern="1200">
              <a:solidFill>
                <a:srgbClr val="FFC000"/>
              </a:solidFill>
            </a:rPr>
            <a:t>სსიპ  შრომის ინსპექციის სააგენტოს უფროსი</a:t>
          </a:r>
          <a:endParaRPr lang="en-US" sz="4000" b="1" kern="1200">
            <a:solidFill>
              <a:srgbClr val="FFC000"/>
            </a:solidFill>
          </a:endParaRPr>
        </a:p>
      </dsp:txBody>
      <dsp:txXfrm>
        <a:off x="29026778" y="218502"/>
        <a:ext cx="5151284" cy="2575642"/>
      </dsp:txXfrm>
    </dsp:sp>
    <dsp:sp modelId="{BDC69384-1AA5-4068-B930-9904E4C56F4F}">
      <dsp:nvSpPr>
        <dsp:cNvPr id="0" name=""/>
        <dsp:cNvSpPr/>
      </dsp:nvSpPr>
      <dsp:spPr>
        <a:xfrm>
          <a:off x="8116374" y="3911003"/>
          <a:ext cx="5151284" cy="1640248"/>
        </a:xfrm>
        <a:prstGeom prst="rect">
          <a:avLst/>
        </a:prstGeom>
        <a:solidFill>
          <a:srgbClr val="00B050"/>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ka-GE" sz="2000" b="1" kern="1200">
              <a:solidFill>
                <a:sysClr val="windowText" lastClr="000000"/>
              </a:solidFill>
            </a:rPr>
            <a:t>სააგენტოს უფროსის პირველი მოადგილე</a:t>
          </a:r>
          <a:endParaRPr lang="en-US" sz="2000" b="1" kern="1200">
            <a:solidFill>
              <a:sysClr val="windowText" lastClr="000000"/>
            </a:solidFill>
          </a:endParaRPr>
        </a:p>
      </dsp:txBody>
      <dsp:txXfrm>
        <a:off x="8116374" y="3911003"/>
        <a:ext cx="5151284" cy="1640248"/>
      </dsp:txXfrm>
    </dsp:sp>
    <dsp:sp modelId="{EA12B355-F40D-4CF5-BD3A-6E4E9101CB02}">
      <dsp:nvSpPr>
        <dsp:cNvPr id="0" name=""/>
        <dsp:cNvSpPr/>
      </dsp:nvSpPr>
      <dsp:spPr>
        <a:xfrm>
          <a:off x="13671145" y="6269015"/>
          <a:ext cx="5151284" cy="1467072"/>
        </a:xfrm>
        <a:prstGeom prst="rect">
          <a:avLst/>
        </a:prstGeom>
        <a:solidFill>
          <a:srgbClr val="FFC000"/>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ka-GE" sz="2000" b="1" kern="1200">
              <a:solidFill>
                <a:sysClr val="windowText" lastClr="000000"/>
              </a:solidFill>
            </a:rPr>
            <a:t>შრომით უფლებების ზედამხედველობის დეპარტამენტი</a:t>
          </a:r>
          <a:endParaRPr lang="en-US" sz="2000" b="1" kern="1200">
            <a:solidFill>
              <a:sysClr val="windowText" lastClr="000000"/>
            </a:solidFill>
          </a:endParaRPr>
        </a:p>
      </dsp:txBody>
      <dsp:txXfrm>
        <a:off x="13671145" y="6269015"/>
        <a:ext cx="5151284" cy="1467072"/>
      </dsp:txXfrm>
    </dsp:sp>
    <dsp:sp modelId="{D83EACC1-9598-4F87-8B69-E109FC392E1C}">
      <dsp:nvSpPr>
        <dsp:cNvPr id="0" name=""/>
        <dsp:cNvSpPr/>
      </dsp:nvSpPr>
      <dsp:spPr>
        <a:xfrm>
          <a:off x="12212256" y="8061600"/>
          <a:ext cx="4061567" cy="1483101"/>
        </a:xfrm>
        <a:prstGeom prst="rect">
          <a:avLst/>
        </a:prstGeom>
        <a:solidFill>
          <a:srgbClr val="1B69AF"/>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0160" tIns="10160" rIns="10160" bIns="10160" numCol="1" spcCol="1270" anchor="ctr" anchorCtr="0">
          <a:noAutofit/>
        </a:bodyPr>
        <a:lstStyle/>
        <a:p>
          <a:pPr lvl="0" algn="ctr" defTabSz="711200">
            <a:lnSpc>
              <a:spcPct val="90000"/>
            </a:lnSpc>
            <a:spcBef>
              <a:spcPct val="0"/>
            </a:spcBef>
            <a:spcAft>
              <a:spcPct val="35000"/>
            </a:spcAft>
          </a:pPr>
          <a:r>
            <a:rPr lang="ka-GE" sz="1600" b="0" kern="1200">
              <a:solidFill>
                <a:sysClr val="windowText" lastClr="000000"/>
              </a:solidFill>
            </a:rPr>
            <a:t>შრომის კოდექსზე ზედამხედველობის სამმართველო</a:t>
          </a:r>
          <a:endParaRPr lang="en-US" sz="1600" b="0" kern="1200">
            <a:solidFill>
              <a:sysClr val="windowText" lastClr="000000"/>
            </a:solidFill>
          </a:endParaRPr>
        </a:p>
      </dsp:txBody>
      <dsp:txXfrm>
        <a:off x="12212256" y="8061600"/>
        <a:ext cx="4061567" cy="1483101"/>
      </dsp:txXfrm>
    </dsp:sp>
    <dsp:sp modelId="{E3C76D3F-2EEF-43E8-85BD-F8E7FA47AE6F}">
      <dsp:nvSpPr>
        <dsp:cNvPr id="0" name=""/>
        <dsp:cNvSpPr/>
      </dsp:nvSpPr>
      <dsp:spPr>
        <a:xfrm>
          <a:off x="13192524" y="9931225"/>
          <a:ext cx="5146253" cy="1810777"/>
        </a:xfrm>
        <a:prstGeom prst="rect">
          <a:avLst/>
        </a:prstGeom>
        <a:solidFill>
          <a:schemeClr val="accent2"/>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0160" tIns="10160" rIns="10160" bIns="10160" numCol="1" spcCol="1270" anchor="ctr" anchorCtr="0">
          <a:noAutofit/>
        </a:bodyPr>
        <a:lstStyle/>
        <a:p>
          <a:pPr lvl="0" algn="ctr" defTabSz="711200">
            <a:lnSpc>
              <a:spcPct val="90000"/>
            </a:lnSpc>
            <a:spcBef>
              <a:spcPct val="0"/>
            </a:spcBef>
            <a:spcAft>
              <a:spcPct val="35000"/>
            </a:spcAft>
          </a:pPr>
          <a:r>
            <a:rPr lang="ka-GE" sz="1600" b="0" kern="1200">
              <a:solidFill>
                <a:sysClr val="windowText" lastClr="000000"/>
              </a:solidFill>
            </a:rPr>
            <a:t>სამუშაო ადგილებზე დისკრიმინაციის, სექსუალური შევიწროების აკრძალვისა და გენდრული თანასწორობის  ზედამხედველობის განყოფილება</a:t>
          </a:r>
          <a:endParaRPr lang="en-US" sz="1600" b="0" kern="1200">
            <a:solidFill>
              <a:sysClr val="windowText" lastClr="000000"/>
            </a:solidFill>
          </a:endParaRPr>
        </a:p>
      </dsp:txBody>
      <dsp:txXfrm>
        <a:off x="13192524" y="9931225"/>
        <a:ext cx="5146253" cy="1810777"/>
      </dsp:txXfrm>
    </dsp:sp>
    <dsp:sp modelId="{1F3E0726-246E-42EC-BD19-61A2FFDB7244}">
      <dsp:nvSpPr>
        <dsp:cNvPr id="0" name=""/>
        <dsp:cNvSpPr/>
      </dsp:nvSpPr>
      <dsp:spPr>
        <a:xfrm>
          <a:off x="13222831" y="11947638"/>
          <a:ext cx="5038403" cy="1670154"/>
        </a:xfrm>
        <a:prstGeom prst="rect">
          <a:avLst/>
        </a:prstGeom>
        <a:solidFill>
          <a:schemeClr val="accent2"/>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0160" tIns="10160" rIns="10160" bIns="10160" numCol="1" spcCol="1270" anchor="ctr" anchorCtr="0">
          <a:noAutofit/>
        </a:bodyPr>
        <a:lstStyle/>
        <a:p>
          <a:pPr lvl="0" algn="ctr" defTabSz="711200">
            <a:lnSpc>
              <a:spcPct val="90000"/>
            </a:lnSpc>
            <a:spcBef>
              <a:spcPct val="0"/>
            </a:spcBef>
            <a:spcAft>
              <a:spcPct val="35000"/>
            </a:spcAft>
          </a:pPr>
          <a:r>
            <a:rPr lang="ka-GE" sz="1600" b="0" kern="1200">
              <a:solidFill>
                <a:sysClr val="windowText" lastClr="000000"/>
              </a:solidFill>
            </a:rPr>
            <a:t>იძულებითი შრომის, შრომითი ექსპლუატაციის ზედამხედველობის განყოფილება</a:t>
          </a:r>
          <a:endParaRPr lang="en-US" sz="1600" b="0" kern="1200">
            <a:solidFill>
              <a:sysClr val="windowText" lastClr="000000"/>
            </a:solidFill>
          </a:endParaRPr>
        </a:p>
      </dsp:txBody>
      <dsp:txXfrm>
        <a:off x="13222831" y="11947638"/>
        <a:ext cx="5038403" cy="1670154"/>
      </dsp:txXfrm>
    </dsp:sp>
    <dsp:sp modelId="{9516296B-DE1B-4078-85DA-EF5BDD414901}">
      <dsp:nvSpPr>
        <dsp:cNvPr id="0" name=""/>
        <dsp:cNvSpPr/>
      </dsp:nvSpPr>
      <dsp:spPr>
        <a:xfrm>
          <a:off x="3190841" y="6173623"/>
          <a:ext cx="3961592" cy="1046118"/>
        </a:xfrm>
        <a:prstGeom prst="rect">
          <a:avLst/>
        </a:prstGeom>
        <a:solidFill>
          <a:srgbClr val="FFC000"/>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ka-GE" sz="2000" b="1" kern="1200">
              <a:solidFill>
                <a:sysClr val="windowText" lastClr="000000"/>
              </a:solidFill>
            </a:rPr>
            <a:t>ადმინისტრაციული  დეპარტამენტი</a:t>
          </a:r>
          <a:endParaRPr lang="en-US" sz="2000" b="0" kern="1200">
            <a:solidFill>
              <a:sysClr val="windowText" lastClr="000000"/>
            </a:solidFill>
          </a:endParaRPr>
        </a:p>
      </dsp:txBody>
      <dsp:txXfrm>
        <a:off x="3190841" y="6173623"/>
        <a:ext cx="3961592" cy="1046118"/>
      </dsp:txXfrm>
    </dsp:sp>
    <dsp:sp modelId="{04B3588C-B34B-47D0-B401-4B6AE347F604}">
      <dsp:nvSpPr>
        <dsp:cNvPr id="0" name=""/>
        <dsp:cNvSpPr/>
      </dsp:nvSpPr>
      <dsp:spPr>
        <a:xfrm>
          <a:off x="4269892" y="7726611"/>
          <a:ext cx="5146253" cy="1957158"/>
        </a:xfrm>
        <a:prstGeom prst="rect">
          <a:avLst/>
        </a:prstGeom>
        <a:solidFill>
          <a:srgbClr val="0070C0"/>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ka-GE" sz="2000" b="0" kern="1200">
              <a:solidFill>
                <a:sysClr val="windowText" lastClr="000000"/>
              </a:solidFill>
            </a:rPr>
            <a:t>ადამიანური რესურსების მართვისა და ინფორმაციული ტექნოლოგიების სამმართველო</a:t>
          </a:r>
          <a:endParaRPr lang="en-US" sz="2000" b="0" kern="1200">
            <a:solidFill>
              <a:sysClr val="windowText" lastClr="000000"/>
            </a:solidFill>
          </a:endParaRPr>
        </a:p>
      </dsp:txBody>
      <dsp:txXfrm>
        <a:off x="4269892" y="7726611"/>
        <a:ext cx="5146253" cy="1957158"/>
      </dsp:txXfrm>
    </dsp:sp>
    <dsp:sp modelId="{58CCBD99-EA7D-479B-86EE-0A9420516D5B}">
      <dsp:nvSpPr>
        <dsp:cNvPr id="0" name=""/>
        <dsp:cNvSpPr/>
      </dsp:nvSpPr>
      <dsp:spPr>
        <a:xfrm>
          <a:off x="4343511" y="9847540"/>
          <a:ext cx="5146253" cy="1840444"/>
        </a:xfrm>
        <a:prstGeom prst="rect">
          <a:avLst/>
        </a:prstGeom>
        <a:solidFill>
          <a:srgbClr val="0070C0"/>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ka-GE" sz="2000" b="0" kern="1200">
              <a:solidFill>
                <a:sysClr val="windowText" lastClr="000000"/>
              </a:solidFill>
            </a:rPr>
            <a:t>საერთაშორისო და საზოგადოებასთან ურთიერთობის, სტატისტიკისა და ანალიტიკის სამმართველო</a:t>
          </a:r>
          <a:endParaRPr lang="en-US" sz="2000" b="0" kern="1200">
            <a:solidFill>
              <a:sysClr val="windowText" lastClr="000000"/>
            </a:solidFill>
          </a:endParaRPr>
        </a:p>
      </dsp:txBody>
      <dsp:txXfrm>
        <a:off x="4343511" y="9847540"/>
        <a:ext cx="5146253" cy="1840444"/>
      </dsp:txXfrm>
    </dsp:sp>
    <dsp:sp modelId="{40B7FC14-D314-4125-B645-AC57560F3548}">
      <dsp:nvSpPr>
        <dsp:cNvPr id="0" name=""/>
        <dsp:cNvSpPr/>
      </dsp:nvSpPr>
      <dsp:spPr>
        <a:xfrm>
          <a:off x="4311113" y="12010321"/>
          <a:ext cx="5146253" cy="1253242"/>
        </a:xfrm>
        <a:prstGeom prst="rect">
          <a:avLst/>
        </a:prstGeom>
        <a:solidFill>
          <a:srgbClr val="1B69AF"/>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ka-GE" sz="2000" b="0" kern="1200">
              <a:solidFill>
                <a:sysClr val="windowText" lastClr="000000"/>
              </a:solidFill>
            </a:rPr>
            <a:t>საქმისწარმოების და დოკუმენტბრუნვის სამმართველო</a:t>
          </a:r>
          <a:endParaRPr lang="en-US" sz="2000" b="0" kern="1200">
            <a:solidFill>
              <a:sysClr val="windowText" lastClr="000000"/>
            </a:solidFill>
          </a:endParaRPr>
        </a:p>
      </dsp:txBody>
      <dsp:txXfrm>
        <a:off x="4311113" y="12010321"/>
        <a:ext cx="5146253" cy="1253242"/>
      </dsp:txXfrm>
    </dsp:sp>
    <dsp:sp modelId="{3A21835B-2009-4FFB-8C53-250979E2057F}">
      <dsp:nvSpPr>
        <dsp:cNvPr id="0" name=""/>
        <dsp:cNvSpPr/>
      </dsp:nvSpPr>
      <dsp:spPr>
        <a:xfrm>
          <a:off x="34574223" y="4550401"/>
          <a:ext cx="5151284" cy="1735801"/>
        </a:xfrm>
        <a:prstGeom prst="rect">
          <a:avLst/>
        </a:prstGeom>
        <a:solidFill>
          <a:srgbClr val="FFC000"/>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ka-GE" sz="2000" b="1" kern="1200">
              <a:solidFill>
                <a:sysClr val="windowText" lastClr="000000"/>
              </a:solidFill>
            </a:rPr>
            <a:t>სამართლებრივი უზრუნველყოფის დეპარტამენტი</a:t>
          </a:r>
          <a:endParaRPr lang="en-US" sz="2000" b="1" kern="1200">
            <a:solidFill>
              <a:sysClr val="windowText" lastClr="000000"/>
            </a:solidFill>
          </a:endParaRPr>
        </a:p>
      </dsp:txBody>
      <dsp:txXfrm>
        <a:off x="34574223" y="4550401"/>
        <a:ext cx="5151284" cy="1735801"/>
      </dsp:txXfrm>
    </dsp:sp>
    <dsp:sp modelId="{034684D4-0DBD-4447-ACE5-0AF3CFADF4A6}">
      <dsp:nvSpPr>
        <dsp:cNvPr id="0" name=""/>
        <dsp:cNvSpPr/>
      </dsp:nvSpPr>
      <dsp:spPr>
        <a:xfrm>
          <a:off x="35215385" y="10321213"/>
          <a:ext cx="4488981" cy="2322043"/>
        </a:xfrm>
        <a:prstGeom prst="rect">
          <a:avLst/>
        </a:prstGeom>
        <a:solidFill>
          <a:srgbClr val="0070C0"/>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ka-GE" sz="2000" b="0" kern="1200">
              <a:solidFill>
                <a:sysClr val="windowText" lastClr="000000"/>
              </a:solidFill>
            </a:rPr>
            <a:t>ადმინისტრაციული საჩივრების განხილვის სამმართველო</a:t>
          </a:r>
          <a:endParaRPr lang="en-US" sz="2000" b="0" kern="1200">
            <a:solidFill>
              <a:sysClr val="windowText" lastClr="000000"/>
            </a:solidFill>
          </a:endParaRPr>
        </a:p>
      </dsp:txBody>
      <dsp:txXfrm>
        <a:off x="35215385" y="10321213"/>
        <a:ext cx="4488981" cy="2322043"/>
      </dsp:txXfrm>
    </dsp:sp>
    <dsp:sp modelId="{F1F8ACDE-7C17-4E74-A8E1-58DFCCC17BC6}">
      <dsp:nvSpPr>
        <dsp:cNvPr id="0" name=""/>
        <dsp:cNvSpPr/>
      </dsp:nvSpPr>
      <dsp:spPr>
        <a:xfrm>
          <a:off x="35184572" y="7506740"/>
          <a:ext cx="4428724" cy="2573126"/>
        </a:xfrm>
        <a:prstGeom prst="rect">
          <a:avLst/>
        </a:prstGeom>
        <a:solidFill>
          <a:srgbClr val="0070C0"/>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ka-GE" sz="2000" b="0" kern="1200">
              <a:solidFill>
                <a:sysClr val="windowText" lastClr="000000"/>
              </a:solidFill>
            </a:rPr>
            <a:t>სასამართლო დავები წარმართვის, დოკუმენტაციის სამართლებრივი რევიზიისა და ვიზირების სამმართველო</a:t>
          </a:r>
          <a:endParaRPr lang="en-US" sz="2000" b="0" kern="1200">
            <a:solidFill>
              <a:sysClr val="windowText" lastClr="000000"/>
            </a:solidFill>
          </a:endParaRPr>
        </a:p>
      </dsp:txBody>
      <dsp:txXfrm>
        <a:off x="35184572" y="7506740"/>
        <a:ext cx="4428724" cy="2573126"/>
      </dsp:txXfrm>
    </dsp:sp>
    <dsp:sp modelId="{ECE84A1D-55AD-4E81-ABD8-4E7AA3955750}">
      <dsp:nvSpPr>
        <dsp:cNvPr id="0" name=""/>
        <dsp:cNvSpPr/>
      </dsp:nvSpPr>
      <dsp:spPr>
        <a:xfrm>
          <a:off x="25124937" y="3752991"/>
          <a:ext cx="5151284" cy="1659228"/>
        </a:xfrm>
        <a:prstGeom prst="rect">
          <a:avLst/>
        </a:prstGeom>
        <a:solidFill>
          <a:srgbClr val="00B050"/>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ka-GE" sz="2000" b="1" kern="1200">
              <a:solidFill>
                <a:sysClr val="windowText" lastClr="000000"/>
              </a:solidFill>
            </a:rPr>
            <a:t>სააგენტოს უფროსის  მოადგილე</a:t>
          </a:r>
          <a:endParaRPr lang="en-US" sz="2000" b="1" kern="1200">
            <a:solidFill>
              <a:sysClr val="windowText" lastClr="000000"/>
            </a:solidFill>
          </a:endParaRPr>
        </a:p>
      </dsp:txBody>
      <dsp:txXfrm>
        <a:off x="25124937" y="3752991"/>
        <a:ext cx="5151284" cy="1659228"/>
      </dsp:txXfrm>
    </dsp:sp>
    <dsp:sp modelId="{766E7449-63FD-48C5-B56D-0919F5C4AA5F}">
      <dsp:nvSpPr>
        <dsp:cNvPr id="0" name=""/>
        <dsp:cNvSpPr/>
      </dsp:nvSpPr>
      <dsp:spPr>
        <a:xfrm>
          <a:off x="22012183" y="6139414"/>
          <a:ext cx="5151284" cy="1442508"/>
        </a:xfrm>
        <a:prstGeom prst="rect">
          <a:avLst/>
        </a:prstGeom>
        <a:solidFill>
          <a:srgbClr val="FFC000"/>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ka-GE" sz="2000" b="1" kern="1200">
              <a:solidFill>
                <a:sysClr val="windowText" lastClr="000000"/>
              </a:solidFill>
            </a:rPr>
            <a:t>შრომის უსაფრთხოებაზე ზედამხედველობის  დეპარტამენტი</a:t>
          </a:r>
          <a:endParaRPr lang="en-US" sz="2000" b="1" kern="1200">
            <a:solidFill>
              <a:sysClr val="windowText" lastClr="000000"/>
            </a:solidFill>
          </a:endParaRPr>
        </a:p>
      </dsp:txBody>
      <dsp:txXfrm>
        <a:off x="22012183" y="6139414"/>
        <a:ext cx="5151284" cy="1442508"/>
      </dsp:txXfrm>
    </dsp:sp>
    <dsp:sp modelId="{F0C9AC52-0366-4A2A-A6C1-152C895F0E8E}">
      <dsp:nvSpPr>
        <dsp:cNvPr id="0" name=""/>
        <dsp:cNvSpPr/>
      </dsp:nvSpPr>
      <dsp:spPr>
        <a:xfrm>
          <a:off x="22131452" y="10183735"/>
          <a:ext cx="5146253" cy="1726524"/>
        </a:xfrm>
        <a:prstGeom prst="rect">
          <a:avLst/>
        </a:prstGeom>
        <a:solidFill>
          <a:srgbClr val="1B69AF"/>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ka-GE" sz="2000" b="0" kern="1200">
              <a:solidFill>
                <a:sysClr val="windowText" lastClr="000000"/>
              </a:solidFill>
            </a:rPr>
            <a:t>სამთომოპოვებით და მძიმე  მრეწველობაზე ზედამხედველობის სამმართველო</a:t>
          </a:r>
          <a:endParaRPr lang="en-US" sz="2000" b="0" kern="1200">
            <a:solidFill>
              <a:sysClr val="windowText" lastClr="000000"/>
            </a:solidFill>
          </a:endParaRPr>
        </a:p>
      </dsp:txBody>
      <dsp:txXfrm>
        <a:off x="22131452" y="10183735"/>
        <a:ext cx="5146253" cy="1726524"/>
      </dsp:txXfrm>
    </dsp:sp>
    <dsp:sp modelId="{9C9C373B-56D7-4619-B859-261586511EEB}">
      <dsp:nvSpPr>
        <dsp:cNvPr id="0" name=""/>
        <dsp:cNvSpPr/>
      </dsp:nvSpPr>
      <dsp:spPr>
        <a:xfrm>
          <a:off x="22030630" y="8072397"/>
          <a:ext cx="5146253" cy="1724365"/>
        </a:xfrm>
        <a:prstGeom prst="rect">
          <a:avLst/>
        </a:prstGeom>
        <a:solidFill>
          <a:srgbClr val="1B69AF"/>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ka-GE" sz="2000" b="0" kern="1200">
              <a:solidFill>
                <a:sysClr val="windowText" lastClr="000000"/>
              </a:solidFill>
            </a:rPr>
            <a:t>სამშენებლო სექტორზე ზედამხედველობის სამმართველო</a:t>
          </a:r>
          <a:endParaRPr lang="en-US" sz="2000" b="0" kern="1200">
            <a:solidFill>
              <a:sysClr val="windowText" lastClr="000000"/>
            </a:solidFill>
          </a:endParaRPr>
        </a:p>
      </dsp:txBody>
      <dsp:txXfrm>
        <a:off x="22030630" y="8072397"/>
        <a:ext cx="5146253" cy="1724365"/>
      </dsp:txXfrm>
    </dsp:sp>
    <dsp:sp modelId="{4F9FA9A8-3740-43AE-868B-4CBF8EF5244B}">
      <dsp:nvSpPr>
        <dsp:cNvPr id="0" name=""/>
        <dsp:cNvSpPr/>
      </dsp:nvSpPr>
      <dsp:spPr>
        <a:xfrm>
          <a:off x="22188365" y="12403364"/>
          <a:ext cx="4964292" cy="1688860"/>
        </a:xfrm>
        <a:prstGeom prst="rect">
          <a:avLst/>
        </a:prstGeom>
        <a:solidFill>
          <a:srgbClr val="1B69AF"/>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ka-GE" sz="2000" b="0" kern="1200">
              <a:solidFill>
                <a:sysClr val="windowText" lastClr="000000"/>
              </a:solidFill>
            </a:rPr>
            <a:t>მსუბუქ  მრეწველობასა და მომსახურების სექტორზე ზედამხედველობის სამმართველო</a:t>
          </a:r>
          <a:endParaRPr lang="en-US" sz="2000" b="0" kern="1200">
            <a:solidFill>
              <a:sysClr val="windowText" lastClr="000000"/>
            </a:solidFill>
          </a:endParaRPr>
        </a:p>
      </dsp:txBody>
      <dsp:txXfrm>
        <a:off x="22188365" y="12403364"/>
        <a:ext cx="4964292" cy="1688860"/>
      </dsp:txXfrm>
    </dsp:sp>
    <dsp:sp modelId="{A448C7FF-7414-4638-8708-8F499891DABA}">
      <dsp:nvSpPr>
        <dsp:cNvPr id="0" name=""/>
        <dsp:cNvSpPr/>
      </dsp:nvSpPr>
      <dsp:spPr>
        <a:xfrm>
          <a:off x="17292795" y="16948753"/>
          <a:ext cx="3392046" cy="1853874"/>
        </a:xfrm>
        <a:prstGeom prst="flowChartAlternateProcess">
          <a:avLst/>
        </a:prstGeom>
        <a:gradFill rotWithShape="0">
          <a:gsLst>
            <a:gs pos="0">
              <a:schemeClr val="accent1">
                <a:hueOff val="0"/>
                <a:satOff val="0"/>
                <a:lumOff val="0"/>
                <a:alphaOff val="0"/>
                <a:shade val="51000"/>
                <a:satMod val="130000"/>
              </a:schemeClr>
            </a:gs>
            <a:gs pos="80000">
              <a:schemeClr val="accent1">
                <a:hueOff val="0"/>
                <a:satOff val="0"/>
                <a:lumOff val="0"/>
                <a:alphaOff val="0"/>
                <a:shade val="93000"/>
                <a:satMod val="130000"/>
              </a:schemeClr>
            </a:gs>
            <a:gs pos="100000">
              <a:schemeClr val="accen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ka-GE" sz="2000" kern="1200">
              <a:solidFill>
                <a:sysClr val="windowText" lastClr="000000"/>
              </a:solidFill>
            </a:rPr>
            <a:t>იმერეთის რეგიონული სამმართველო</a:t>
          </a:r>
          <a:endParaRPr lang="en-US" sz="2000" b="0" kern="1200">
            <a:solidFill>
              <a:sysClr val="windowText" lastClr="000000"/>
            </a:solidFill>
          </a:endParaRPr>
        </a:p>
      </dsp:txBody>
      <dsp:txXfrm>
        <a:off x="17383292" y="17039250"/>
        <a:ext cx="3211052" cy="1672880"/>
      </dsp:txXfrm>
    </dsp:sp>
    <dsp:sp modelId="{5C561399-0AC2-4FFB-A562-F1C2C68C4818}">
      <dsp:nvSpPr>
        <dsp:cNvPr id="0" name=""/>
        <dsp:cNvSpPr/>
      </dsp:nvSpPr>
      <dsp:spPr>
        <a:xfrm>
          <a:off x="17352817" y="14852652"/>
          <a:ext cx="3340674" cy="1738420"/>
        </a:xfrm>
        <a:prstGeom prst="flowChartAlternateProcess">
          <a:avLst/>
        </a:prstGeom>
        <a:gradFill rotWithShape="0">
          <a:gsLst>
            <a:gs pos="0">
              <a:schemeClr val="accent1">
                <a:hueOff val="0"/>
                <a:satOff val="0"/>
                <a:lumOff val="0"/>
                <a:alphaOff val="0"/>
                <a:shade val="51000"/>
                <a:satMod val="130000"/>
              </a:schemeClr>
            </a:gs>
            <a:gs pos="80000">
              <a:schemeClr val="accent1">
                <a:hueOff val="0"/>
                <a:satOff val="0"/>
                <a:lumOff val="0"/>
                <a:alphaOff val="0"/>
                <a:shade val="93000"/>
                <a:satMod val="130000"/>
              </a:schemeClr>
            </a:gs>
            <a:gs pos="100000">
              <a:schemeClr val="accen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ka-GE" sz="2000" kern="1200">
              <a:solidFill>
                <a:sysClr val="windowText" lastClr="000000"/>
              </a:solidFill>
            </a:rPr>
            <a:t>აჭარის რეგიონული სამმართველო</a:t>
          </a:r>
          <a:endParaRPr lang="en-US" sz="2000" kern="1200">
            <a:solidFill>
              <a:sysClr val="windowText" lastClr="000000"/>
            </a:solidFill>
          </a:endParaRPr>
        </a:p>
      </dsp:txBody>
      <dsp:txXfrm>
        <a:off x="17437678" y="14937513"/>
        <a:ext cx="3170952" cy="1568698"/>
      </dsp:txXfrm>
    </dsp:sp>
    <dsp:sp modelId="{65955E61-ED2A-4C61-9C5B-6989976217FA}">
      <dsp:nvSpPr>
        <dsp:cNvPr id="0" name=""/>
        <dsp:cNvSpPr/>
      </dsp:nvSpPr>
      <dsp:spPr>
        <a:xfrm>
          <a:off x="28394937" y="6145813"/>
          <a:ext cx="5151284" cy="1624664"/>
        </a:xfrm>
        <a:prstGeom prst="rect">
          <a:avLst/>
        </a:prstGeom>
        <a:solidFill>
          <a:srgbClr val="FFC000"/>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ka-GE" sz="2000" b="1" kern="1200">
              <a:solidFill>
                <a:sysClr val="windowText" lastClr="000000"/>
              </a:solidFill>
            </a:rPr>
            <a:t>საფინანსო-ეკონომოკური </a:t>
          </a:r>
        </a:p>
        <a:p>
          <a:pPr lvl="0" algn="ctr" defTabSz="889000">
            <a:lnSpc>
              <a:spcPct val="90000"/>
            </a:lnSpc>
            <a:spcBef>
              <a:spcPct val="0"/>
            </a:spcBef>
            <a:spcAft>
              <a:spcPct val="35000"/>
            </a:spcAft>
          </a:pPr>
          <a:r>
            <a:rPr lang="ka-GE" sz="2000" b="1" kern="1200">
              <a:solidFill>
                <a:sysClr val="windowText" lastClr="000000"/>
              </a:solidFill>
            </a:rPr>
            <a:t>დეპარტამენტი</a:t>
          </a:r>
          <a:endParaRPr lang="en-US" sz="2000" b="1" kern="1200">
            <a:solidFill>
              <a:sysClr val="windowText" lastClr="000000"/>
            </a:solidFill>
          </a:endParaRPr>
        </a:p>
      </dsp:txBody>
      <dsp:txXfrm>
        <a:off x="28394937" y="6145813"/>
        <a:ext cx="5151284" cy="1624664"/>
      </dsp:txXfrm>
    </dsp:sp>
    <dsp:sp modelId="{FB8FD1E3-116A-4DD9-924B-8529B9A723E0}">
      <dsp:nvSpPr>
        <dsp:cNvPr id="0" name=""/>
        <dsp:cNvSpPr/>
      </dsp:nvSpPr>
      <dsp:spPr>
        <a:xfrm>
          <a:off x="29122924" y="7970256"/>
          <a:ext cx="4926827" cy="1571839"/>
        </a:xfrm>
        <a:prstGeom prst="rect">
          <a:avLst/>
        </a:prstGeom>
        <a:solidFill>
          <a:srgbClr val="0070C0"/>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ka-GE" sz="2000" b="0" kern="1200">
              <a:solidFill>
                <a:sysClr val="windowText" lastClr="000000"/>
              </a:solidFill>
            </a:rPr>
            <a:t>სახელმწიფო შესყიდვების სამმართველო</a:t>
          </a:r>
          <a:endParaRPr lang="en-US" sz="2000" b="0" kern="1200">
            <a:solidFill>
              <a:sysClr val="windowText" lastClr="000000"/>
            </a:solidFill>
          </a:endParaRPr>
        </a:p>
      </dsp:txBody>
      <dsp:txXfrm>
        <a:off x="29122924" y="7970256"/>
        <a:ext cx="4926827" cy="1571839"/>
      </dsp:txXfrm>
    </dsp:sp>
    <dsp:sp modelId="{630270DF-6872-4059-A864-D0E4EF245FEB}">
      <dsp:nvSpPr>
        <dsp:cNvPr id="0" name=""/>
        <dsp:cNvSpPr/>
      </dsp:nvSpPr>
      <dsp:spPr>
        <a:xfrm>
          <a:off x="29229293" y="9906821"/>
          <a:ext cx="4783830" cy="2128694"/>
        </a:xfrm>
        <a:prstGeom prst="rect">
          <a:avLst/>
        </a:prstGeom>
        <a:solidFill>
          <a:srgbClr val="0070C0"/>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ka-GE" sz="2000" b="0" kern="1200">
              <a:solidFill>
                <a:sysClr val="windowText" lastClr="000000"/>
              </a:solidFill>
            </a:rPr>
            <a:t>ფინანსური რესურსების მართვისა და აღრიცხვის სამმართველო</a:t>
          </a:r>
          <a:endParaRPr lang="en-US" sz="2000" b="0" kern="1200">
            <a:solidFill>
              <a:sysClr val="windowText" lastClr="000000"/>
            </a:solidFill>
          </a:endParaRPr>
        </a:p>
      </dsp:txBody>
      <dsp:txXfrm>
        <a:off x="29229293" y="9906821"/>
        <a:ext cx="4783830" cy="2128694"/>
      </dsp:txXfrm>
    </dsp:sp>
    <dsp:sp modelId="{88EACE5B-BA3B-4553-A867-7F02607C6896}">
      <dsp:nvSpPr>
        <dsp:cNvPr id="0" name=""/>
        <dsp:cNvSpPr/>
      </dsp:nvSpPr>
      <dsp:spPr>
        <a:xfrm flipH="1">
          <a:off x="29297107" y="12275715"/>
          <a:ext cx="4664511" cy="1691129"/>
        </a:xfrm>
        <a:prstGeom prst="rect">
          <a:avLst/>
        </a:prstGeom>
        <a:gradFill rotWithShape="0">
          <a:gsLst>
            <a:gs pos="0">
              <a:schemeClr val="accent1">
                <a:hueOff val="0"/>
                <a:satOff val="0"/>
                <a:lumOff val="0"/>
                <a:alphaOff val="0"/>
                <a:shade val="51000"/>
                <a:satMod val="130000"/>
              </a:schemeClr>
            </a:gs>
            <a:gs pos="80000">
              <a:schemeClr val="accent1">
                <a:hueOff val="0"/>
                <a:satOff val="0"/>
                <a:lumOff val="0"/>
                <a:alphaOff val="0"/>
                <a:shade val="93000"/>
                <a:satMod val="130000"/>
              </a:schemeClr>
            </a:gs>
            <a:gs pos="100000">
              <a:schemeClr val="accen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22860" tIns="22860" rIns="22860" bIns="22860" numCol="1" spcCol="1270" anchor="ctr" anchorCtr="0">
          <a:noAutofit/>
        </a:bodyPr>
        <a:lstStyle/>
        <a:p>
          <a:pPr lvl="0" algn="ctr" defTabSz="2889250">
            <a:lnSpc>
              <a:spcPct val="90000"/>
            </a:lnSpc>
            <a:spcBef>
              <a:spcPct val="0"/>
            </a:spcBef>
            <a:spcAft>
              <a:spcPct val="35000"/>
            </a:spcAft>
          </a:pPr>
          <a:r>
            <a:rPr lang="ka-GE" kern="1200">
              <a:solidFill>
                <a:sysClr val="windowText" lastClr="000000"/>
              </a:solidFill>
            </a:rPr>
            <a:t>მატერიალურ-ტექნიკური უზრუნველყოფის </a:t>
          </a:r>
          <a:r>
            <a:rPr lang="ka-GE" sz="2000" kern="1200">
              <a:solidFill>
                <a:sysClr val="windowText" lastClr="000000"/>
              </a:solidFill>
            </a:rPr>
            <a:t>სამმართველო</a:t>
          </a:r>
          <a:endParaRPr lang="en-US" sz="2000" kern="1200">
            <a:solidFill>
              <a:sysClr val="windowText" lastClr="000000"/>
            </a:solidFill>
          </a:endParaRPr>
        </a:p>
      </dsp:txBody>
      <dsp:txXfrm>
        <a:off x="29297107" y="12275715"/>
        <a:ext cx="4664511" cy="1691129"/>
      </dsp:txXfrm>
    </dsp:sp>
    <dsp:sp modelId="{8AAD2E76-9DC3-4E8A-93EF-D2298C0FBDA8}">
      <dsp:nvSpPr>
        <dsp:cNvPr id="0" name=""/>
        <dsp:cNvSpPr/>
      </dsp:nvSpPr>
      <dsp:spPr>
        <a:xfrm>
          <a:off x="40394238" y="4378106"/>
          <a:ext cx="5039501" cy="2042059"/>
        </a:xfrm>
        <a:prstGeom prst="rect">
          <a:avLst/>
        </a:prstGeom>
        <a:solidFill>
          <a:srgbClr val="FFC000"/>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ka-GE" sz="2000" b="1" kern="1200">
              <a:solidFill>
                <a:sysClr val="windowText" lastClr="000000"/>
              </a:solidFill>
            </a:rPr>
            <a:t>მონიტორინგისა და ზედამხედველობის დეპარტამენტი</a:t>
          </a:r>
          <a:endParaRPr lang="en-US" sz="2000" b="1" kern="1200">
            <a:solidFill>
              <a:sysClr val="windowText" lastClr="000000"/>
            </a:solidFill>
          </a:endParaRPr>
        </a:p>
      </dsp:txBody>
      <dsp:txXfrm>
        <a:off x="40394238" y="4378106"/>
        <a:ext cx="5039501" cy="2042059"/>
      </dsp:txXfrm>
    </dsp:sp>
    <dsp:sp modelId="{7F494602-5394-49A7-AC3E-6BB827FD6548}">
      <dsp:nvSpPr>
        <dsp:cNvPr id="0" name=""/>
        <dsp:cNvSpPr/>
      </dsp:nvSpPr>
      <dsp:spPr>
        <a:xfrm>
          <a:off x="41441971" y="6598100"/>
          <a:ext cx="4458696" cy="1842799"/>
        </a:xfrm>
        <a:prstGeom prst="rect">
          <a:avLst/>
        </a:prstGeom>
        <a:solidFill>
          <a:srgbClr val="0070C0"/>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0160" tIns="10160" rIns="10160" bIns="10160" numCol="1" spcCol="1270" anchor="ctr" anchorCtr="0">
          <a:noAutofit/>
        </a:bodyPr>
        <a:lstStyle/>
        <a:p>
          <a:pPr lvl="0" algn="ctr" defTabSz="711200">
            <a:lnSpc>
              <a:spcPct val="90000"/>
            </a:lnSpc>
            <a:spcBef>
              <a:spcPct val="0"/>
            </a:spcBef>
            <a:spcAft>
              <a:spcPct val="35000"/>
            </a:spcAft>
          </a:pPr>
          <a:r>
            <a:rPr lang="ka-GE" sz="1600" b="0" kern="1200">
              <a:solidFill>
                <a:sysClr val="windowText" lastClr="000000"/>
              </a:solidFill>
            </a:rPr>
            <a:t>ოპერატიული ინფორმაციისა და მონიტორინგის სამმართველო</a:t>
          </a:r>
          <a:endParaRPr lang="en-US" sz="1600" b="0" kern="1200">
            <a:solidFill>
              <a:sysClr val="windowText" lastClr="000000"/>
            </a:solidFill>
          </a:endParaRPr>
        </a:p>
      </dsp:txBody>
      <dsp:txXfrm>
        <a:off x="41441971" y="6598100"/>
        <a:ext cx="4458696" cy="1842799"/>
      </dsp:txXfrm>
    </dsp:sp>
    <dsp:sp modelId="{E1A09EC0-D100-4987-81F4-B3081118CEAC}">
      <dsp:nvSpPr>
        <dsp:cNvPr id="0" name=""/>
        <dsp:cNvSpPr/>
      </dsp:nvSpPr>
      <dsp:spPr>
        <a:xfrm>
          <a:off x="41430215" y="8798964"/>
          <a:ext cx="4570404" cy="2575642"/>
        </a:xfrm>
        <a:prstGeom prst="rect">
          <a:avLst/>
        </a:prstGeom>
        <a:solidFill>
          <a:srgbClr val="0070C0"/>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0160" tIns="10160" rIns="10160" bIns="10160" numCol="1" spcCol="1270" anchor="ctr" anchorCtr="0">
          <a:noAutofit/>
        </a:bodyPr>
        <a:lstStyle/>
        <a:p>
          <a:pPr lvl="0" algn="ctr" defTabSz="711200">
            <a:lnSpc>
              <a:spcPct val="90000"/>
            </a:lnSpc>
            <a:spcBef>
              <a:spcPct val="0"/>
            </a:spcBef>
            <a:spcAft>
              <a:spcPct val="35000"/>
            </a:spcAft>
          </a:pPr>
          <a:r>
            <a:rPr lang="ka-GE" sz="1600" b="0" kern="1200">
              <a:solidFill>
                <a:sysClr val="windowText" lastClr="000000"/>
              </a:solidFill>
            </a:rPr>
            <a:t>შრომის უსაფრთხოების სპეციალისტის აკრედიტებულ პროგრამაზე ზედამხედველობის ცენტრი</a:t>
          </a:r>
          <a:endParaRPr lang="en-US" sz="1600" b="0" kern="1200">
            <a:solidFill>
              <a:sysClr val="windowText" lastClr="000000"/>
            </a:solidFill>
          </a:endParaRPr>
        </a:p>
      </dsp:txBody>
      <dsp:txXfrm>
        <a:off x="41430215" y="8798964"/>
        <a:ext cx="4570404" cy="2575642"/>
      </dsp:txXfrm>
    </dsp:sp>
    <dsp:sp modelId="{7E79752B-A666-453D-BC5A-6F50528A76FC}">
      <dsp:nvSpPr>
        <dsp:cNvPr id="0" name=""/>
        <dsp:cNvSpPr/>
      </dsp:nvSpPr>
      <dsp:spPr>
        <a:xfrm>
          <a:off x="31889805" y="3228251"/>
          <a:ext cx="2634114" cy="479083"/>
        </a:xfrm>
        <a:prstGeom prst="rect">
          <a:avLst/>
        </a:prstGeom>
        <a:solidFill>
          <a:schemeClr val="accent2">
            <a:lumMod val="40000"/>
            <a:lumOff val="60000"/>
          </a:schemeClr>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ka-GE" sz="2000" b="0" kern="1200">
              <a:solidFill>
                <a:sysClr val="windowText" lastClr="000000"/>
              </a:solidFill>
            </a:rPr>
            <a:t>მრჩეველი</a:t>
          </a:r>
          <a:endParaRPr lang="en-US" sz="2000" b="0" kern="1200">
            <a:solidFill>
              <a:sysClr val="windowText" lastClr="000000"/>
            </a:solidFill>
          </a:endParaRPr>
        </a:p>
      </dsp:txBody>
      <dsp:txXfrm>
        <a:off x="31889805" y="3228251"/>
        <a:ext cx="2634114" cy="479083"/>
      </dsp:txXfrm>
    </dsp:sp>
  </dsp:spTree>
</dsp:drawing>
</file>

<file path=xl/diagrams/layout1.xml><?xml version="1.0" encoding="utf-8"?>
<dgm:layoutDef xmlns:dgm="http://schemas.openxmlformats.org/drawingml/2006/diagram" xmlns:a="http://schemas.openxmlformats.org/drawingml/2006/main" uniqueId="urn:microsoft.com/office/officeart/2005/8/layout/orgChart1">
  <dgm:title val=""/>
  <dgm:desc val=""/>
  <dgm:catLst>
    <dgm:cat type="hierarchy" pri="1000"/>
    <dgm:cat type="convert" pri="6000"/>
  </dgm:catLst>
  <dgm:sampData>
    <dgm:dataModel>
      <dgm:ptLst>
        <dgm:pt modelId="0" type="doc"/>
        <dgm:pt modelId="1">
          <dgm:prSet phldr="1"/>
        </dgm:pt>
        <dgm:pt modelId="2" type="asst">
          <dgm:prSet phldr="1"/>
        </dgm:pt>
        <dgm:pt modelId="3">
          <dgm:prSet phldr="1"/>
        </dgm:pt>
        <dgm:pt modelId="4">
          <dgm:prSet phldr="1"/>
        </dgm:pt>
        <dgm:pt modelId="5">
          <dgm:prSet phldr="1"/>
        </dgm:pt>
      </dgm:ptLst>
      <dgm:cxnLst>
        <dgm:cxn modelId="5" srcId="0" destId="1" srcOrd="0" destOrd="0"/>
        <dgm:cxn modelId="6" srcId="1" destId="2" srcOrd="0" destOrd="0"/>
        <dgm:cxn modelId="7" srcId="1" destId="3" srcOrd="1" destOrd="0"/>
        <dgm:cxn modelId="8" srcId="1" destId="4" srcOrd="2" destOrd="0"/>
        <dgm:cxn modelId="9" srcId="1" destId="5" srcOrd="3" destOrd="0"/>
      </dgm:cxnLst>
      <dgm:bg/>
      <dgm:whole/>
    </dgm:dataModel>
  </dgm:sampData>
  <dgm:styleData>
    <dgm:dataModel>
      <dgm:ptLst>
        <dgm:pt modelId="0" type="doc"/>
        <dgm:pt modelId="1"/>
        <dgm:pt modelId="12"/>
        <dgm:pt modelId="13"/>
      </dgm:ptLst>
      <dgm:cxnLst>
        <dgm:cxn modelId="2" srcId="0" destId="1" srcOrd="0" destOrd="0"/>
        <dgm:cxn modelId="16" srcId="1" destId="12" srcOrd="1" destOrd="0"/>
        <dgm:cxn modelId="17" srcId="1" destId="13" srcOrd="2" destOrd="0"/>
      </dgm:cxnLst>
      <dgm:bg/>
      <dgm:whole/>
    </dgm:dataModel>
  </dgm:styleData>
  <dgm:clrData>
    <dgm:dataModel>
      <dgm:ptLst>
        <dgm:pt modelId="0" type="doc"/>
        <dgm:pt modelId="1"/>
        <dgm:pt modelId="11" type="asst"/>
        <dgm:pt modelId="12"/>
        <dgm:pt modelId="13"/>
        <dgm:pt modelId="14"/>
      </dgm:ptLst>
      <dgm:cxnLst>
        <dgm:cxn modelId="2" srcId="0" destId="1" srcOrd="0" destOrd="0"/>
        <dgm:cxn modelId="15" srcId="1" destId="11" srcOrd="0" destOrd="0"/>
        <dgm:cxn modelId="16" srcId="1" destId="12" srcOrd="1" destOrd="0"/>
        <dgm:cxn modelId="17" srcId="1" destId="13" srcOrd="2" destOrd="0"/>
        <dgm:cxn modelId="18" srcId="1" destId="14" srcOrd="2" destOrd="0"/>
      </dgm:cxnLst>
      <dgm:bg/>
      <dgm:whole/>
    </dgm:dataModel>
  </dgm:clrData>
  <dgm:layoutNode name="hierChild1">
    <dgm:varLst>
      <dgm:orgChart val="1"/>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w" for="des" forName="rootComposite1" refType="w" fact="10"/>
      <dgm:constr type="h" for="des" forName="rootComposite1" refType="w" refFor="des" refForName="rootComposite1" fact="0.5"/>
      <dgm:constr type="w" for="des" forName="rootComposite" refType="w" fact="10"/>
      <dgm:constr type="h" for="des" forName="rootComposite" refType="w" refFor="des" refForName="rootComposite1" fact="0.5"/>
      <dgm:constr type="w" for="des" forName="rootComposite3" refType="w" fact="10"/>
      <dgm:constr type="h" for="des" forName="rootComposite3" refType="w" refFor="des" refForName="rootComposite1" fact="0.5"/>
      <dgm:constr type="primFontSz" for="des" ptType="node" op="equ"/>
      <dgm:constr type="sp" for="des" op="equ"/>
      <dgm:constr type="sp" for="des" forName="hierRoot1" refType="w" refFor="des" refForName="rootComposite1" fact="0.21"/>
      <dgm:constr type="sp" for="des" forName="hierRoot2" refType="sp" refFor="des" refForName="hierRoot1"/>
      <dgm:constr type="sp" for="des" forName="hierRoot3" refType="sp" refFor="des" refForName="hierRoot1"/>
      <dgm:constr type="sibSp" refType="w" refFor="des" refForName="rootComposite1" fact="0.2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ibSp" for="des" forName="hierChild7" refType="sibSp"/>
      <dgm:constr type="secSibSp" refType="w" refFor="des" refForName="rootComposite1" fact="0.21"/>
      <dgm:constr type="secSibSp" for="des" forName="hierChild2" refType="secSibSp"/>
      <dgm:constr type="secSibSp" for="des" forName="hierChild3" refType="secSibSp"/>
      <dgm:constr type="secSibSp" for="des" forName="hierChild4" refType="secSibSp"/>
      <dgm:constr type="secSibSp" for="des" forName="hierChild5" refType="secSibSp"/>
      <dgm:constr type="secSibSp" for="des" forName="hierChild6" refType="secSibSp"/>
      <dgm:constr type="secSibSp" for="des" forName="hierChild7" refType="secSibSp"/>
    </dgm:constrLst>
    <dgm:ruleLst/>
    <dgm:forEach name="Name3" axis="ch">
      <dgm:forEach name="Name4" axis="self" ptType="node">
        <dgm:layoutNode name="hierRoot1">
          <dgm:varLst>
            <dgm:hierBranch val="init"/>
          </dgm:varLst>
          <dgm:choose name="Name5">
            <dgm:if name="Name6" func="var" arg="hierBranch" op="equ" val="l">
              <dgm:choose name="Name7">
                <dgm:if name="Name8" axis="ch" ptType="asst" func="cnt" op="gte" val="1">
                  <dgm:alg type="hierRoot">
                    <dgm:param type="hierAlign" val="tR"/>
                  </dgm:alg>
                  <dgm:constrLst>
                    <dgm:constr type="alignOff" val="0.65"/>
                  </dgm:constrLst>
                </dgm:if>
                <dgm:else name="Name9">
                  <dgm:alg type="hierRoot">
                    <dgm:param type="hierAlign" val="tR"/>
                  </dgm:alg>
                  <dgm:constrLst>
                    <dgm:constr type="alignOff" val="0.25"/>
                  </dgm:constrLst>
                </dgm:else>
              </dgm:choose>
            </dgm:if>
            <dgm:if name="Name10" func="var" arg="hierBranch" op="equ" val="r">
              <dgm:choose name="Name11">
                <dgm:if name="Name12" axis="ch" ptType="asst" func="cnt" op="gte" val="1">
                  <dgm:alg type="hierRoot">
                    <dgm:param type="hierAlign" val="tL"/>
                  </dgm:alg>
                  <dgm:constrLst>
                    <dgm:constr type="alignOff" val="0.65"/>
                  </dgm:constrLst>
                </dgm:if>
                <dgm:else name="Name13">
                  <dgm:alg type="hierRoot">
                    <dgm:param type="hierAlign" val="tL"/>
                  </dgm:alg>
                  <dgm:constrLst>
                    <dgm:constr type="alignOff" val="0.25"/>
                  </dgm:constrLst>
                </dgm:else>
              </dgm:choose>
            </dgm:if>
            <dgm:if name="Name14" func="var" arg="hierBranch" op="equ" val="hang">
              <dgm:alg type="hierRoot"/>
              <dgm:constrLst>
                <dgm:constr type="alignOff" val="0.65"/>
              </dgm:constrLst>
            </dgm:if>
            <dgm:else name="Name15">
              <dgm:alg type="hierRoot"/>
              <dgm:constrLst>
                <dgm:constr type="alignOff"/>
                <dgm:constr type="bendDist" for="des" ptType="parTrans" refType="sp" fact="0.5"/>
              </dgm:constrLst>
            </dgm:else>
          </dgm:choose>
          <dgm:shape xmlns:r="http://schemas.openxmlformats.org/officeDocument/2006/relationships" r:blip="">
            <dgm:adjLst/>
          </dgm:shape>
          <dgm:presOf/>
          <dgm:ruleLst/>
          <dgm:layoutNode name="rootComposite1">
            <dgm:alg type="composite"/>
            <dgm:shape xmlns:r="http://schemas.openxmlformats.org/officeDocument/2006/relationships" r:blip="">
              <dgm:adjLst/>
            </dgm:shape>
            <dgm:presOf axis="self" ptType="node" cnt="1"/>
            <dgm:choose name="Name16">
              <dgm:if name="Name17" func="var" arg="hierBranch" op="equ" val="init">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if name="Name18" func="var" arg="hierBranch" op="equ" val="l">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if>
              <dgm:if name="Name19" func="var" arg="hierBranch" op="equ" val="r">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else name="Name20">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else>
            </dgm:choose>
            <dgm:ruleLst/>
            <dgm:layoutNode name="rootText1" styleLbl="node0">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1" moveWith="rootText1">
              <dgm:alg type="sp"/>
              <dgm:shape xmlns:r="http://schemas.openxmlformats.org/officeDocument/2006/relationships" type="rect" r:blip="" hideGeom="1">
                <dgm:adjLst/>
              </dgm:shape>
              <dgm:presOf axis="self" ptType="node" cnt="1"/>
              <dgm:constrLst/>
              <dgm:ruleLst/>
            </dgm:layoutNode>
          </dgm:layoutNode>
          <dgm:layoutNode name="hierChild2">
            <dgm:choose name="Name21">
              <dgm:if name="Name22" func="var" arg="hierBranch" op="equ" val="l">
                <dgm:alg type="hierChild">
                  <dgm:param type="chAlign" val="r"/>
                  <dgm:param type="linDir" val="fromT"/>
                </dgm:alg>
              </dgm:if>
              <dgm:if name="Name23" func="var" arg="hierBranch" op="equ" val="r">
                <dgm:alg type="hierChild">
                  <dgm:param type="chAlign" val="l"/>
                  <dgm:param type="linDir" val="fromT"/>
                </dgm:alg>
              </dgm:if>
              <dgm:if name="Name24" func="var" arg="hierBranch" op="equ" val="hang">
                <dgm:choose name="Name25">
                  <dgm:if name="Name26" func="var" arg="dir" op="equ" val="norm">
                    <dgm:alg type="hierChild">
                      <dgm:param type="chAlign" val="l"/>
                      <dgm:param type="linDir" val="fromL"/>
                      <dgm:param type="secChAlign" val="t"/>
                      <dgm:param type="secLinDir" val="fromT"/>
                    </dgm:alg>
                  </dgm:if>
                  <dgm:else name="Name27">
                    <dgm:alg type="hierChild">
                      <dgm:param type="chAlign" val="l"/>
                      <dgm:param type="linDir" val="fromR"/>
                      <dgm:param type="secChAlign" val="t"/>
                      <dgm:param type="secLinDir" val="fromT"/>
                    </dgm:alg>
                  </dgm:else>
                </dgm:choose>
              </dgm:if>
              <dgm:else name="Name28">
                <dgm:choose name="Name29">
                  <dgm:if name="Name30" func="var" arg="dir" op="equ" val="norm">
                    <dgm:alg type="hierChild"/>
                  </dgm:if>
                  <dgm:else name="Name31">
                    <dgm:alg type="hierChild">
                      <dgm:param type="linDir" val="fromR"/>
                    </dgm:alg>
                  </dgm:else>
                </dgm:choose>
              </dgm:else>
            </dgm:choose>
            <dgm:shape xmlns:r="http://schemas.openxmlformats.org/officeDocument/2006/relationships" r:blip="">
              <dgm:adjLst/>
            </dgm:shape>
            <dgm:presOf/>
            <dgm:constrLst/>
            <dgm:ruleLst/>
            <dgm:forEach name="rep2a" axis="ch" ptType="nonAsst">
              <dgm:forEach name="Name32" axis="precedSib" ptType="parTrans" st="-1" cnt="1">
                <dgm:choose name="Name33">
                  <dgm:if name="Name34" func="var" arg="hierBranch" op="equ" val="std">
                    <dgm:layoutNode name="Name35">
                      <dgm:alg type="conn">
                        <dgm:param type="connRout" val="bend"/>
                        <dgm:param type="dim" val="1D"/>
                        <dgm:param type="endSty" val="noArr"/>
                        <dgm:param type="begPts" val="bCtr"/>
                        <dgm:param type="endPts" val="tCtr"/>
                        <dgm:param type="bendPt" val="end"/>
                      </dgm:alg>
                      <dgm:shape xmlns:r="http://schemas.openxmlformats.org/officeDocument/2006/relationships" type="conn" r:blip="" zOrderOff="-99999">
                        <dgm:adjLst/>
                      </dgm:shape>
                      <dgm:presOf axis="self"/>
                      <dgm:constrLst>
                        <dgm:constr type="begPad"/>
                        <dgm:constr type="endPad"/>
                      </dgm:constrLst>
                      <dgm:ruleLst/>
                    </dgm:layoutNode>
                  </dgm:if>
                  <dgm:if name="Name36" func="var" arg="hierBranch" op="equ" val="init">
                    <dgm:layoutNode name="Name37">
                      <dgm:choose name="Name38">
                        <dgm:if name="Name39" axis="self" func="depth" op="lte" val="2">
                          <dgm:alg type="conn">
                            <dgm:param type="connRout" val="bend"/>
                            <dgm:param type="dim" val="1D"/>
                            <dgm:param type="endSty" val="noArr"/>
                            <dgm:param type="begPts" val="bCtr"/>
                            <dgm:param type="endPts" val="tCtr"/>
                            <dgm:param type="bendPt" val="end"/>
                          </dgm:alg>
                        </dgm:if>
                        <dgm:else name="Name40">
                          <dgm:choose name="Name41">
                            <dgm:if name="Name42" axis="par des" func="maxDepth" op="lte" val="1">
                              <dgm:choose name="Name43">
                                <dgm:if name="Name44" axis="par ch" ptType="node asst" func="cnt" op="gte" val="1">
                                  <dgm:alg type="conn">
                                    <dgm:param type="connRout" val="bend"/>
                                    <dgm:param type="dim" val="1D"/>
                                    <dgm:param type="endSty" val="noArr"/>
                                    <dgm:param type="begPts" val="bCtr"/>
                                    <dgm:param type="endPts" val="midL midR"/>
                                  </dgm:alg>
                                </dgm:if>
                                <dgm:else name="Name45">
                                  <dgm:alg type="conn">
                                    <dgm:param type="connRout" val="bend"/>
                                    <dgm:param type="dim" val="1D"/>
                                    <dgm:param type="endSty" val="noArr"/>
                                    <dgm:param type="begPts" val="bCtr"/>
                                    <dgm:param type="endPts" val="midL midR"/>
                                    <dgm:param type="srcNode" val="rootConnector"/>
                                  </dgm:alg>
                                </dgm:else>
                              </dgm:choose>
                            </dgm:if>
                            <dgm:else name="Name46">
                              <dgm:alg type="conn">
                                <dgm:param type="connRout" val="bend"/>
                                <dgm:param type="dim" val="1D"/>
                                <dgm:param type="endSty" val="noArr"/>
                                <dgm:param type="begPts" val="bCtr"/>
                                <dgm:param type="endPts" val="tCtr"/>
                                <dgm:param type="bendPt" val="end"/>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if>
                  <dgm:if name="Name47" func="var" arg="hierBranch" op="equ" val="hang">
                    <dgm:layoutNode name="Name48">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if>
                  <dgm:else name="Name49">
                    <dgm:layoutNode name="Name50">
                      <dgm:choose name="Name51">
                        <dgm:if name="Name52" axis="self" func="depth" op="lte" val="2">
                          <dgm:choose name="Name53">
                            <dgm:if name="Name54" axis="par ch" ptType="node asst" func="cnt" op="gte" val="1">
                              <dgm:alg type="conn">
                                <dgm:param type="connRout" val="bend"/>
                                <dgm:param type="dim" val="1D"/>
                                <dgm:param type="endSty" val="noArr"/>
                                <dgm:param type="begPts" val="bCtr"/>
                                <dgm:param type="endPts" val="midL midR"/>
                              </dgm:alg>
                            </dgm:if>
                            <dgm:else name="Name55">
                              <dgm:alg type="conn">
                                <dgm:param type="connRout" val="bend"/>
                                <dgm:param type="dim" val="1D"/>
                                <dgm:param type="endSty" val="noArr"/>
                                <dgm:param type="begPts" val="bCtr"/>
                                <dgm:param type="endPts" val="midL midR"/>
                                <dgm:param type="srcNode" val="rootConnector1"/>
                              </dgm:alg>
                            </dgm:else>
                          </dgm:choose>
                        </dgm:if>
                        <dgm:else name="Name56">
                          <dgm:choose name="Name57">
                            <dgm:if name="Name58" axis="par ch" ptType="node asst" func="cnt" op="gte" val="1">
                              <dgm:alg type="conn">
                                <dgm:param type="connRout" val="bend"/>
                                <dgm:param type="dim" val="1D"/>
                                <dgm:param type="endSty" val="noArr"/>
                                <dgm:param type="begPts" val="bCtr"/>
                                <dgm:param type="endPts" val="midL midR"/>
                              </dgm:alg>
                            </dgm:if>
                            <dgm:else name="Name59">
                              <dgm:alg type="conn">
                                <dgm:param type="connRout" val="bend"/>
                                <dgm:param type="dim" val="1D"/>
                                <dgm:param type="endSty" val="noArr"/>
                                <dgm:param type="begPts" val="bCtr"/>
                                <dgm:param type="endPts" val="midL midR"/>
                                <dgm:param type="srcNode" val="rootConnector"/>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else>
                </dgm:choose>
              </dgm:forEach>
              <dgm:layoutNode name="hierRoot2">
                <dgm:varLst>
                  <dgm:hierBranch val="init"/>
                </dgm:varLst>
                <dgm:choose name="Name60">
                  <dgm:if name="Name61" func="var" arg="hierBranch" op="equ" val="l">
                    <dgm:choose name="Name62">
                      <dgm:if name="Name63" axis="ch" ptType="asst" func="cnt" op="gte" val="1">
                        <dgm:alg type="hierRoot">
                          <dgm:param type="hierAlign" val="tR"/>
                        </dgm:alg>
                        <dgm:shape xmlns:r="http://schemas.openxmlformats.org/officeDocument/2006/relationships" r:blip="">
                          <dgm:adjLst/>
                        </dgm:shape>
                        <dgm:presOf/>
                        <dgm:constrLst>
                          <dgm:constr type="alignOff" val="0.65"/>
                        </dgm:constrLst>
                      </dgm:if>
                      <dgm:else name="Name64">
                        <dgm:alg type="hierRoot">
                          <dgm:param type="hierAlign" val="tR"/>
                        </dgm:alg>
                        <dgm:shape xmlns:r="http://schemas.openxmlformats.org/officeDocument/2006/relationships" r:blip="">
                          <dgm:adjLst/>
                        </dgm:shape>
                        <dgm:presOf/>
                        <dgm:constrLst>
                          <dgm:constr type="alignOff" val="0.25"/>
                        </dgm:constrLst>
                      </dgm:else>
                    </dgm:choose>
                  </dgm:if>
                  <dgm:if name="Name65" func="var" arg="hierBranch" op="equ" val="r">
                    <dgm:choose name="Name66">
                      <dgm:if name="Name67"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68">
                        <dgm:alg type="hierRoot">
                          <dgm:param type="hierAlign" val="tL"/>
                        </dgm:alg>
                        <dgm:shape xmlns:r="http://schemas.openxmlformats.org/officeDocument/2006/relationships" r:blip="">
                          <dgm:adjLst/>
                        </dgm:shape>
                        <dgm:presOf/>
                        <dgm:constrLst>
                          <dgm:constr type="alignOff" val="0.25"/>
                        </dgm:constrLst>
                      </dgm:else>
                    </dgm:choose>
                  </dgm:if>
                  <dgm:if name="Name69"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70" func="var" arg="hierBranch" op="equ" val="init">
                    <dgm:choose name="Name71">
                      <dgm:if name="Name72" axis="des" func="maxDepth" op="lte" val="1">
                        <dgm:choose name="Name73">
                          <dgm:if name="Name74"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75">
                            <dgm:alg type="hierRoot">
                              <dgm:param type="hierAlign" val="tL"/>
                            </dgm:alg>
                            <dgm:shape xmlns:r="http://schemas.openxmlformats.org/officeDocument/2006/relationships" r:blip="">
                              <dgm:adjLst/>
                            </dgm:shape>
                            <dgm:presOf/>
                            <dgm:constrLst>
                              <dgm:constr type="alignOff" val="0.25"/>
                            </dgm:constrLst>
                          </dgm:else>
                        </dgm:choose>
                      </dgm:if>
                      <dgm:else name="Name76">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77">
                    <dgm:alg type="hierRoot"/>
                    <dgm:shape xmlns:r="http://schemas.openxmlformats.org/officeDocument/2006/relationships" r:blip="">
                      <dgm:adjLst/>
                    </dgm:shape>
                    <dgm:presOf/>
                    <dgm:constrLst>
                      <dgm:constr type="alignOff" val="0.65"/>
                    </dgm:constrLst>
                  </dgm:else>
                </dgm:choose>
                <dgm:ruleLst/>
                <dgm:layoutNode name="rootComposite">
                  <dgm:alg type="composite"/>
                  <dgm:shape xmlns:r="http://schemas.openxmlformats.org/officeDocument/2006/relationships" r:blip="">
                    <dgm:adjLst/>
                  </dgm:shape>
                  <dgm:presOf axis="self" ptType="node" cnt="1"/>
                  <dgm:choose name="Name78">
                    <dgm:if name="Name79" func="var" arg="hierBranch" op="equ" val="init">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if name="Name80" func="var" arg="hierBranch" op="equ" val="l">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if>
                    <dgm:if name="Name81" func="var" arg="hierBranch" op="equ" val="r">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else name="Name82">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else>
                  </dgm:choose>
                  <dgm:ruleLst/>
                  <dgm:layoutNode name="rootText">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 moveWith="rootText">
                    <dgm:alg type="sp"/>
                    <dgm:shape xmlns:r="http://schemas.openxmlformats.org/officeDocument/2006/relationships" type="rect" r:blip="" hideGeom="1">
                      <dgm:adjLst/>
                    </dgm:shape>
                    <dgm:presOf axis="self" ptType="node" cnt="1"/>
                    <dgm:constrLst/>
                    <dgm:ruleLst/>
                  </dgm:layoutNode>
                </dgm:layoutNode>
                <dgm:layoutNode name="hierChild4">
                  <dgm:choose name="Name83">
                    <dgm:if name="Name84" func="var" arg="hierBranch" op="equ" val="l">
                      <dgm:alg type="hierChild">
                        <dgm:param type="chAlign" val="r"/>
                        <dgm:param type="linDir" val="fromT"/>
                      </dgm:alg>
                    </dgm:if>
                    <dgm:if name="Name85" func="var" arg="hierBranch" op="equ" val="r">
                      <dgm:alg type="hierChild">
                        <dgm:param type="chAlign" val="l"/>
                        <dgm:param type="linDir" val="fromT"/>
                      </dgm:alg>
                    </dgm:if>
                    <dgm:if name="Name86" func="var" arg="hierBranch" op="equ" val="hang">
                      <dgm:choose name="Name87">
                        <dgm:if name="Name88" func="var" arg="dir" op="equ" val="norm">
                          <dgm:alg type="hierChild">
                            <dgm:param type="chAlign" val="l"/>
                            <dgm:param type="linDir" val="fromL"/>
                            <dgm:param type="secChAlign" val="t"/>
                            <dgm:param type="secLinDir" val="fromT"/>
                          </dgm:alg>
                        </dgm:if>
                        <dgm:else name="Name89">
                          <dgm:alg type="hierChild">
                            <dgm:param type="chAlign" val="l"/>
                            <dgm:param type="linDir" val="fromR"/>
                            <dgm:param type="secChAlign" val="t"/>
                            <dgm:param type="secLinDir" val="fromT"/>
                          </dgm:alg>
                        </dgm:else>
                      </dgm:choose>
                    </dgm:if>
                    <dgm:if name="Name90" func="var" arg="hierBranch" op="equ" val="std">
                      <dgm:choose name="Name91">
                        <dgm:if name="Name92" func="var" arg="dir" op="equ" val="norm">
                          <dgm:alg type="hierChild"/>
                        </dgm:if>
                        <dgm:else name="Name93">
                          <dgm:alg type="hierChild">
                            <dgm:param type="linDir" val="fromR"/>
                          </dgm:alg>
                        </dgm:else>
                      </dgm:choose>
                    </dgm:if>
                    <dgm:if name="Name94" func="var" arg="hierBranch" op="equ" val="init">
                      <dgm:choose name="Name95">
                        <dgm:if name="Name96" axis="des" func="maxDepth" op="lte" val="1">
                          <dgm:alg type="hierChild">
                            <dgm:param type="chAlign" val="l"/>
                            <dgm:param type="linDir" val="fromT"/>
                          </dgm:alg>
                        </dgm:if>
                        <dgm:else name="Name97">
                          <dgm:choose name="Name98">
                            <dgm:if name="Name99" func="var" arg="dir" op="equ" val="norm">
                              <dgm:alg type="hierChild"/>
                            </dgm:if>
                            <dgm:else name="Name100">
                              <dgm:alg type="hierChild">
                                <dgm:param type="linDir" val="fromR"/>
                              </dgm:alg>
                            </dgm:else>
                          </dgm:choose>
                        </dgm:else>
                      </dgm:choose>
                    </dgm:if>
                    <dgm:else name="Name101"/>
                  </dgm:choose>
                  <dgm:shape xmlns:r="http://schemas.openxmlformats.org/officeDocument/2006/relationships" r:blip="">
                    <dgm:adjLst/>
                  </dgm:shape>
                  <dgm:presOf/>
                  <dgm:constrLst/>
                  <dgm:ruleLst/>
                  <dgm:forEach name="Name102" ref="rep2a"/>
                </dgm:layoutNode>
                <dgm:layoutNode name="hierChild5">
                  <dgm:choose name="Name103">
                    <dgm:if name="Name104" func="var" arg="dir" op="equ" val="norm">
                      <dgm:alg type="hierChild">
                        <dgm:param type="chAlign" val="l"/>
                        <dgm:param type="linDir" val="fromL"/>
                        <dgm:param type="secChAlign" val="t"/>
                        <dgm:param type="secLinDir" val="fromT"/>
                      </dgm:alg>
                    </dgm:if>
                    <dgm:else name="Name105">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06" ref="rep2b"/>
                </dgm:layoutNode>
              </dgm:layoutNode>
            </dgm:forEach>
          </dgm:layoutNode>
          <dgm:layoutNode name="hierChild3">
            <dgm:choose name="Name107">
              <dgm:if name="Name108" func="var" arg="dir" op="equ" val="norm">
                <dgm:alg type="hierChild">
                  <dgm:param type="chAlign" val="l"/>
                  <dgm:param type="linDir" val="fromL"/>
                  <dgm:param type="secChAlign" val="t"/>
                  <dgm:param type="secLinDir" val="fromT"/>
                </dgm:alg>
              </dgm:if>
              <dgm:else name="Name109">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rep2b" axis="ch" ptType="asst">
              <dgm:forEach name="Name110" axis="precedSib" ptType="parTrans" st="-1" cnt="1">
                <dgm:layoutNode name="Name111">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forEach>
              <dgm:layoutNode name="hierRoot3">
                <dgm:varLst>
                  <dgm:hierBranch val="init"/>
                </dgm:varLst>
                <dgm:choose name="Name112">
                  <dgm:if name="Name113" func="var" arg="hierBranch" op="equ" val="l">
                    <dgm:alg type="hierRoot">
                      <dgm:param type="hierAlign" val="tR"/>
                    </dgm:alg>
                    <dgm:shape xmlns:r="http://schemas.openxmlformats.org/officeDocument/2006/relationships" r:blip="">
                      <dgm:adjLst/>
                    </dgm:shape>
                    <dgm:presOf/>
                    <dgm:constrLst>
                      <dgm:constr type="alignOff" val="0.65"/>
                    </dgm:constrLst>
                  </dgm:if>
                  <dgm:if name="Name114" func="var" arg="hierBranch" op="equ" val="r">
                    <dgm:alg type="hierRoot">
                      <dgm:param type="hierAlign" val="tL"/>
                    </dgm:alg>
                    <dgm:shape xmlns:r="http://schemas.openxmlformats.org/officeDocument/2006/relationships" r:blip="">
                      <dgm:adjLst/>
                    </dgm:shape>
                    <dgm:presOf/>
                    <dgm:constrLst>
                      <dgm:constr type="alignOff" val="0.65"/>
                    </dgm:constrLst>
                  </dgm:if>
                  <dgm:if name="Name115" func="var" arg="hierBranch" op="equ" val="hang">
                    <dgm:alg type="hierRoot"/>
                    <dgm:shape xmlns:r="http://schemas.openxmlformats.org/officeDocument/2006/relationships" r:blip="">
                      <dgm:adjLst/>
                    </dgm:shape>
                    <dgm:presOf/>
                    <dgm:constrLst>
                      <dgm:constr type="alignOff" val="0.65"/>
                    </dgm:constrLst>
                  </dgm:if>
                  <dgm:if name="Name116"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117" func="var" arg="hierBranch" op="equ" val="init">
                    <dgm:choose name="Name118">
                      <dgm:if name="Name119" axis="des" func="maxDepth" op="lte" val="1">
                        <dgm:alg type="hierRoot">
                          <dgm:param type="hierAlign" val="tL"/>
                        </dgm:alg>
                        <dgm:shape xmlns:r="http://schemas.openxmlformats.org/officeDocument/2006/relationships" r:blip="">
                          <dgm:adjLst/>
                        </dgm:shape>
                        <dgm:presOf/>
                        <dgm:constrLst>
                          <dgm:constr type="alignOff" val="0.65"/>
                        </dgm:constrLst>
                      </dgm:if>
                      <dgm:else name="Name120">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121"/>
                </dgm:choose>
                <dgm:ruleLst/>
                <dgm:layoutNode name="rootComposite3">
                  <dgm:alg type="composite"/>
                  <dgm:shape xmlns:r="http://schemas.openxmlformats.org/officeDocument/2006/relationships" r:blip="">
                    <dgm:adjLst/>
                  </dgm:shape>
                  <dgm:presOf axis="self" ptType="node" cnt="1"/>
                  <dgm:choose name="Name122">
                    <dgm:if name="Name123" func="var" arg="hierBranch" op="equ" val="init">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if name="Name124" func="var" arg="hierBranch" op="equ" val="l">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if>
                    <dgm:if name="Name125" func="var" arg="hierBranch" op="equ" val="r">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else name="Name126">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else>
                  </dgm:choose>
                  <dgm:ruleLst/>
                  <dgm:layoutNode name="rootText3">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3" moveWith="rootText1">
                    <dgm:alg type="sp"/>
                    <dgm:shape xmlns:r="http://schemas.openxmlformats.org/officeDocument/2006/relationships" type="rect" r:blip="" hideGeom="1">
                      <dgm:adjLst/>
                    </dgm:shape>
                    <dgm:presOf axis="self" ptType="node" cnt="1"/>
                    <dgm:constrLst/>
                    <dgm:ruleLst/>
                  </dgm:layoutNode>
                </dgm:layoutNode>
                <dgm:layoutNode name="hierChild6">
                  <dgm:choose name="Name127">
                    <dgm:if name="Name128" func="var" arg="hierBranch" op="equ" val="l">
                      <dgm:alg type="hierChild">
                        <dgm:param type="chAlign" val="r"/>
                        <dgm:param type="linDir" val="fromT"/>
                      </dgm:alg>
                    </dgm:if>
                    <dgm:if name="Name129" func="var" arg="hierBranch" op="equ" val="r">
                      <dgm:alg type="hierChild">
                        <dgm:param type="chAlign" val="l"/>
                        <dgm:param type="linDir" val="fromT"/>
                      </dgm:alg>
                    </dgm:if>
                    <dgm:if name="Name130" func="var" arg="hierBranch" op="equ" val="hang">
                      <dgm:choose name="Name131">
                        <dgm:if name="Name132" func="var" arg="dir" op="equ" val="norm">
                          <dgm:alg type="hierChild">
                            <dgm:param type="chAlign" val="l"/>
                            <dgm:param type="linDir" val="fromL"/>
                            <dgm:param type="secChAlign" val="t"/>
                            <dgm:param type="secLinDir" val="fromT"/>
                          </dgm:alg>
                        </dgm:if>
                        <dgm:else name="Name133">
                          <dgm:alg type="hierChild">
                            <dgm:param type="chAlign" val="l"/>
                            <dgm:param type="linDir" val="fromR"/>
                            <dgm:param type="secChAlign" val="t"/>
                            <dgm:param type="secLinDir" val="fromT"/>
                          </dgm:alg>
                        </dgm:else>
                      </dgm:choose>
                    </dgm:if>
                    <dgm:if name="Name134" func="var" arg="hierBranch" op="equ" val="std">
                      <dgm:choose name="Name135">
                        <dgm:if name="Name136" func="var" arg="dir" op="equ" val="norm">
                          <dgm:alg type="hierChild"/>
                        </dgm:if>
                        <dgm:else name="Name137">
                          <dgm:alg type="hierChild">
                            <dgm:param type="linDir" val="fromR"/>
                          </dgm:alg>
                        </dgm:else>
                      </dgm:choose>
                    </dgm:if>
                    <dgm:if name="Name138" func="var" arg="hierBranch" op="equ" val="init">
                      <dgm:choose name="Name139">
                        <dgm:if name="Name140" axis="des" func="maxDepth" op="lte" val="1">
                          <dgm:alg type="hierChild">
                            <dgm:param type="chAlign" val="l"/>
                            <dgm:param type="linDir" val="fromT"/>
                          </dgm:alg>
                        </dgm:if>
                        <dgm:else name="Name141">
                          <dgm:alg type="hierChild"/>
                        </dgm:else>
                      </dgm:choose>
                    </dgm:if>
                    <dgm:else name="Name142"/>
                  </dgm:choose>
                  <dgm:shape xmlns:r="http://schemas.openxmlformats.org/officeDocument/2006/relationships" r:blip="">
                    <dgm:adjLst/>
                  </dgm:shape>
                  <dgm:presOf/>
                  <dgm:constrLst/>
                  <dgm:ruleLst/>
                  <dgm:forEach name="Name143" ref="rep2a"/>
                </dgm:layoutNode>
                <dgm:layoutNode name="hierChild7">
                  <dgm:choose name="Name144">
                    <dgm:if name="Name145" func="var" arg="dir" op="equ" val="norm">
                      <dgm:alg type="hierChild">
                        <dgm:param type="chAlign" val="l"/>
                        <dgm:param type="linDir" val="fromL"/>
                        <dgm:param type="secChAlign" val="t"/>
                        <dgm:param type="secLinDir" val="fromT"/>
                      </dgm:alg>
                    </dgm:if>
                    <dgm:else name="Name146">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47" ref="rep2b"/>
                </dgm:layoutNode>
              </dgm:layoutNode>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4">
  <dgm:title val=""/>
  <dgm:desc val=""/>
  <dgm:catLst>
    <dgm:cat type="simple" pri="104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lnNode1">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parChTrans2D3">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parChTrans2D4">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parCh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2">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0</xdr:col>
      <xdr:colOff>47626</xdr:colOff>
      <xdr:row>0</xdr:row>
      <xdr:rowOff>95249</xdr:rowOff>
    </xdr:from>
    <xdr:to>
      <xdr:col>79</xdr:col>
      <xdr:colOff>63500</xdr:colOff>
      <xdr:row>107</xdr:row>
      <xdr:rowOff>142874</xdr:rowOff>
    </xdr:to>
    <xdr:graphicFrame macro="">
      <xdr:nvGraphicFramePr>
        <xdr:cNvPr id="2" name="Diagram 1"/>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19</xdr:col>
      <xdr:colOff>547688</xdr:colOff>
      <xdr:row>83</xdr:row>
      <xdr:rowOff>47626</xdr:rowOff>
    </xdr:from>
    <xdr:to>
      <xdr:col>27</xdr:col>
      <xdr:colOff>119062</xdr:colOff>
      <xdr:row>94</xdr:row>
      <xdr:rowOff>119062</xdr:rowOff>
    </xdr:to>
    <xdr:cxnSp macro="">
      <xdr:nvCxnSpPr>
        <xdr:cNvPr id="3" name="Elbow Connector 2"/>
        <xdr:cNvCxnSpPr/>
      </xdr:nvCxnSpPr>
      <xdr:spPr>
        <a:xfrm>
          <a:off x="12311063" y="15859126"/>
          <a:ext cx="4524374" cy="2166936"/>
        </a:xfrm>
        <a:prstGeom prst="bentConnector3">
          <a:avLst>
            <a:gd name="adj1" fmla="val 0"/>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523875</xdr:colOff>
      <xdr:row>62</xdr:row>
      <xdr:rowOff>142874</xdr:rowOff>
    </xdr:from>
    <xdr:to>
      <xdr:col>27</xdr:col>
      <xdr:colOff>261937</xdr:colOff>
      <xdr:row>83</xdr:row>
      <xdr:rowOff>95250</xdr:rowOff>
    </xdr:to>
    <xdr:cxnSp macro="">
      <xdr:nvCxnSpPr>
        <xdr:cNvPr id="4" name="Elbow Connector 3"/>
        <xdr:cNvCxnSpPr/>
      </xdr:nvCxnSpPr>
      <xdr:spPr>
        <a:xfrm>
          <a:off x="12287250" y="11953874"/>
          <a:ext cx="4691062" cy="3952876"/>
        </a:xfrm>
        <a:prstGeom prst="bentConnector3">
          <a:avLst>
            <a:gd name="adj1" fmla="val 254"/>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pageSetUpPr fitToPage="1"/>
  </sheetPr>
  <dimension ref="N2"/>
  <sheetViews>
    <sheetView showGridLines="0" showRowColHeaders="0" tabSelected="1" topLeftCell="F7" zoomScale="40" zoomScaleNormal="40" workbookViewId="0">
      <selection activeCell="BG84" sqref="BG84"/>
    </sheetView>
  </sheetViews>
  <sheetFormatPr defaultRowHeight="15"/>
  <sheetData>
    <row r="2" spans="14:14">
      <c r="N2" s="102"/>
    </row>
  </sheetData>
  <pageMargins left="0.7" right="0.7" top="0.75" bottom="0.75" header="0.3" footer="0.3"/>
  <pageSetup paperSize="9" scale="1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A1:M93"/>
  <sheetViews>
    <sheetView view="pageBreakPreview" zoomScaleNormal="100" zoomScaleSheetLayoutView="100" workbookViewId="0">
      <selection activeCell="D16" sqref="D16"/>
    </sheetView>
  </sheetViews>
  <sheetFormatPr defaultColWidth="9.140625" defaultRowHeight="12"/>
  <cols>
    <col min="1" max="1" width="4" style="2" bestFit="1" customWidth="1"/>
    <col min="2" max="2" width="39.5703125" style="141" customWidth="1"/>
    <col min="3" max="3" width="14.7109375" style="2" customWidth="1"/>
    <col min="4" max="4" width="17.28515625" style="2" customWidth="1"/>
    <col min="5" max="5" width="15.7109375" style="2" customWidth="1"/>
    <col min="6" max="6" width="17.5703125" style="2" customWidth="1"/>
    <col min="7" max="7" width="22.28515625" style="2" customWidth="1"/>
    <col min="8" max="8" width="19.85546875" style="2" customWidth="1"/>
    <col min="9" max="9" width="19.5703125" style="2" bestFit="1" customWidth="1"/>
    <col min="10" max="16384" width="9.140625" style="2"/>
  </cols>
  <sheetData>
    <row r="1" spans="1:13" ht="63.75" customHeight="1">
      <c r="A1" s="164" t="s">
        <v>26</v>
      </c>
      <c r="B1" s="165"/>
      <c r="C1" s="165"/>
      <c r="D1" s="165"/>
      <c r="E1" s="165"/>
      <c r="F1" s="165"/>
      <c r="G1" s="165"/>
      <c r="H1" s="165"/>
    </row>
    <row r="2" spans="1:13" s="5" customFormat="1" ht="96" customHeight="1">
      <c r="A2" s="3" t="s">
        <v>0</v>
      </c>
      <c r="B2" s="4" t="s">
        <v>27</v>
      </c>
      <c r="C2" s="4" t="s">
        <v>28</v>
      </c>
      <c r="D2" s="4" t="s">
        <v>29</v>
      </c>
      <c r="E2" s="4" t="s">
        <v>30</v>
      </c>
      <c r="F2" s="4" t="s">
        <v>31</v>
      </c>
      <c r="G2" s="4" t="s">
        <v>32</v>
      </c>
      <c r="H2" s="4" t="s">
        <v>33</v>
      </c>
      <c r="K2" s="43"/>
      <c r="M2" s="43"/>
    </row>
    <row r="3" spans="1:13" s="5" customFormat="1" ht="33" customHeight="1">
      <c r="A3" s="154"/>
      <c r="B3" s="154" t="s">
        <v>22</v>
      </c>
      <c r="C3" s="155">
        <f>C5+C10+C20+C30+C46+C62+C68+C82</f>
        <v>170</v>
      </c>
      <c r="D3" s="156"/>
      <c r="E3" s="156"/>
      <c r="F3" s="157"/>
      <c r="G3" s="157">
        <f>G5+G10+G20+G30+G46+G62+G68+G82</f>
        <v>4303200</v>
      </c>
      <c r="H3" s="40">
        <v>4350000</v>
      </c>
      <c r="I3" s="130"/>
      <c r="J3" s="134"/>
    </row>
    <row r="4" spans="1:13" s="5" customFormat="1" ht="26.25" customHeight="1">
      <c r="A4" s="118"/>
      <c r="B4" s="118" t="s">
        <v>36</v>
      </c>
      <c r="C4" s="119">
        <f>C36+C37+C40+C41+C44+C45+C52+C53+C56+C57+C60+C61+C66+C67</f>
        <v>112</v>
      </c>
      <c r="D4" s="120"/>
      <c r="E4" s="120"/>
      <c r="F4" s="121"/>
      <c r="G4" s="121">
        <f>G36+G37+G40+G41+G44+G45+G52+G53+G56+G57+G60+G61+G66+G67</f>
        <v>2553600</v>
      </c>
      <c r="H4" s="117"/>
      <c r="I4" s="142"/>
      <c r="J4" s="43"/>
    </row>
    <row r="5" spans="1:13" s="5" customFormat="1" ht="21.75" customHeight="1">
      <c r="A5" s="6"/>
      <c r="B5" s="6" t="s">
        <v>34</v>
      </c>
      <c r="C5" s="7">
        <f>C6+C7+C8+C9</f>
        <v>4</v>
      </c>
      <c r="D5" s="6"/>
      <c r="E5" s="6"/>
      <c r="F5" s="7">
        <f>F6+F7+F8+F9</f>
        <v>17800</v>
      </c>
      <c r="G5" s="7">
        <f>G6+G7+G9+G8</f>
        <v>213600</v>
      </c>
      <c r="H5" s="41"/>
    </row>
    <row r="6" spans="1:13" ht="15" customHeight="1">
      <c r="A6" s="8"/>
      <c r="B6" s="138" t="s">
        <v>16</v>
      </c>
      <c r="C6" s="9">
        <v>1</v>
      </c>
      <c r="D6" s="9">
        <v>0</v>
      </c>
      <c r="E6" s="10">
        <v>5600</v>
      </c>
      <c r="F6" s="11">
        <f>C6*E6</f>
        <v>5600</v>
      </c>
      <c r="G6" s="11">
        <f>F6*12</f>
        <v>67200</v>
      </c>
      <c r="H6" s="42"/>
      <c r="J6" s="135"/>
    </row>
    <row r="7" spans="1:13" s="30" customFormat="1" ht="15" customHeight="1">
      <c r="A7" s="35"/>
      <c r="B7" s="139" t="s">
        <v>17</v>
      </c>
      <c r="C7" s="27">
        <v>1</v>
      </c>
      <c r="D7" s="9">
        <v>0</v>
      </c>
      <c r="E7" s="11">
        <v>3100</v>
      </c>
      <c r="F7" s="11">
        <f t="shared" ref="F7:F9" si="0">C7*E7</f>
        <v>3100</v>
      </c>
      <c r="G7" s="11">
        <f t="shared" ref="G7:G9" si="1">F7*12</f>
        <v>37200</v>
      </c>
      <c r="H7" s="42"/>
    </row>
    <row r="8" spans="1:13" s="30" customFormat="1" ht="15" customHeight="1">
      <c r="A8" s="35"/>
      <c r="B8" s="139" t="s">
        <v>667</v>
      </c>
      <c r="C8" s="27">
        <v>1</v>
      </c>
      <c r="D8" s="9">
        <v>0</v>
      </c>
      <c r="E8" s="11">
        <v>4600</v>
      </c>
      <c r="F8" s="11">
        <f t="shared" si="0"/>
        <v>4600</v>
      </c>
      <c r="G8" s="11">
        <f t="shared" si="1"/>
        <v>55200</v>
      </c>
      <c r="H8" s="42"/>
    </row>
    <row r="9" spans="1:13" ht="15" customHeight="1">
      <c r="A9" s="8"/>
      <c r="B9" s="138" t="s">
        <v>25</v>
      </c>
      <c r="C9" s="9">
        <v>1</v>
      </c>
      <c r="D9" s="9">
        <v>0</v>
      </c>
      <c r="E9" s="10">
        <v>4500</v>
      </c>
      <c r="F9" s="11">
        <f t="shared" si="0"/>
        <v>4500</v>
      </c>
      <c r="G9" s="11">
        <f t="shared" si="1"/>
        <v>54000</v>
      </c>
      <c r="H9" s="42"/>
    </row>
    <row r="10" spans="1:13" ht="30" customHeight="1">
      <c r="A10" s="12" t="s">
        <v>35</v>
      </c>
      <c r="B10" s="12" t="s">
        <v>42</v>
      </c>
      <c r="C10" s="13">
        <f>C11+C12+C16</f>
        <v>9</v>
      </c>
      <c r="D10" s="13"/>
      <c r="E10" s="12"/>
      <c r="F10" s="13">
        <f>F11+F12+F16</f>
        <v>21000</v>
      </c>
      <c r="G10" s="13">
        <f>G11+G12+G16</f>
        <v>252000</v>
      </c>
      <c r="H10" s="42"/>
    </row>
    <row r="11" spans="1:13" ht="15" customHeight="1">
      <c r="A11" s="8"/>
      <c r="B11" s="140" t="s">
        <v>18</v>
      </c>
      <c r="C11" s="9">
        <v>1</v>
      </c>
      <c r="D11" s="15">
        <v>4.4000000000000004</v>
      </c>
      <c r="E11" s="19">
        <f>D11*1000</f>
        <v>4400</v>
      </c>
      <c r="F11" s="27">
        <f>C11*E11</f>
        <v>4400</v>
      </c>
      <c r="G11" s="27">
        <f>F11*12</f>
        <v>52800</v>
      </c>
      <c r="H11" s="42"/>
    </row>
    <row r="12" spans="1:13" ht="60" customHeight="1">
      <c r="A12" s="8"/>
      <c r="B12" s="17" t="s">
        <v>681</v>
      </c>
      <c r="C12" s="148">
        <f>C13+C14+C15</f>
        <v>5</v>
      </c>
      <c r="D12" s="37"/>
      <c r="E12" s="36"/>
      <c r="F12" s="36">
        <f>F13+F14+F15</f>
        <v>10400</v>
      </c>
      <c r="G12" s="36">
        <f>G13+G14+G15</f>
        <v>124800</v>
      </c>
      <c r="H12" s="42"/>
    </row>
    <row r="13" spans="1:13" ht="15" customHeight="1">
      <c r="A13" s="8"/>
      <c r="B13" s="140" t="s">
        <v>19</v>
      </c>
      <c r="C13" s="19">
        <v>1</v>
      </c>
      <c r="D13" s="20">
        <v>2.8</v>
      </c>
      <c r="E13" s="19">
        <f>D13*1000</f>
        <v>2800</v>
      </c>
      <c r="F13" s="19">
        <f>C13*E13</f>
        <v>2800</v>
      </c>
      <c r="G13" s="19">
        <f>F13*12</f>
        <v>33600</v>
      </c>
      <c r="H13" s="42"/>
    </row>
    <row r="14" spans="1:13" ht="15" customHeight="1">
      <c r="A14" s="8"/>
      <c r="B14" s="140" t="s">
        <v>20</v>
      </c>
      <c r="C14" s="19">
        <v>2</v>
      </c>
      <c r="D14" s="20">
        <v>2</v>
      </c>
      <c r="E14" s="19">
        <f t="shared" ref="E14:E15" si="2">D14*1000</f>
        <v>2000</v>
      </c>
      <c r="F14" s="19">
        <f t="shared" ref="F14:F15" si="3">C14*E14</f>
        <v>4000</v>
      </c>
      <c r="G14" s="19">
        <f t="shared" ref="G14:G15" si="4">F14*12</f>
        <v>48000</v>
      </c>
      <c r="H14" s="42"/>
    </row>
    <row r="15" spans="1:13" ht="15">
      <c r="A15" s="8"/>
      <c r="B15" s="140" t="s">
        <v>20</v>
      </c>
      <c r="C15" s="19">
        <v>2</v>
      </c>
      <c r="D15" s="20">
        <v>1.8</v>
      </c>
      <c r="E15" s="19">
        <f t="shared" si="2"/>
        <v>1800</v>
      </c>
      <c r="F15" s="19">
        <f t="shared" si="3"/>
        <v>3600</v>
      </c>
      <c r="G15" s="19">
        <f t="shared" si="4"/>
        <v>43200</v>
      </c>
      <c r="H15" s="42"/>
    </row>
    <row r="16" spans="1:13" ht="60" customHeight="1">
      <c r="A16" s="8"/>
      <c r="B16" s="17" t="s">
        <v>49</v>
      </c>
      <c r="C16" s="28">
        <f>C17+C18+C19</f>
        <v>3</v>
      </c>
      <c r="D16" s="17"/>
      <c r="E16" s="17"/>
      <c r="F16" s="28">
        <f>F17+F18+F19</f>
        <v>6200</v>
      </c>
      <c r="G16" s="28">
        <f>G17+G18+G19</f>
        <v>74400</v>
      </c>
      <c r="H16" s="42"/>
    </row>
    <row r="17" spans="1:8" ht="15" customHeight="1">
      <c r="A17" s="8"/>
      <c r="B17" s="140" t="s">
        <v>19</v>
      </c>
      <c r="C17" s="10">
        <v>1</v>
      </c>
      <c r="D17" s="20">
        <v>2.8</v>
      </c>
      <c r="E17" s="19">
        <f>D17*1000</f>
        <v>2800</v>
      </c>
      <c r="F17" s="19">
        <f>C17*E17</f>
        <v>2800</v>
      </c>
      <c r="G17" s="19">
        <f t="shared" ref="G17:G19" si="5">F17*12</f>
        <v>33600</v>
      </c>
      <c r="H17" s="42"/>
    </row>
    <row r="18" spans="1:8" ht="15" customHeight="1">
      <c r="A18" s="8"/>
      <c r="B18" s="140" t="s">
        <v>20</v>
      </c>
      <c r="C18" s="10">
        <v>1</v>
      </c>
      <c r="D18" s="20">
        <v>1.8</v>
      </c>
      <c r="E18" s="19">
        <f>D18*1000</f>
        <v>1800</v>
      </c>
      <c r="F18" s="19">
        <f>C18*E18</f>
        <v>1800</v>
      </c>
      <c r="G18" s="19">
        <f t="shared" si="5"/>
        <v>21600</v>
      </c>
      <c r="H18" s="42"/>
    </row>
    <row r="19" spans="1:8" ht="15">
      <c r="A19" s="8" t="s">
        <v>675</v>
      </c>
      <c r="B19" s="140" t="s">
        <v>21</v>
      </c>
      <c r="C19" s="10">
        <v>1</v>
      </c>
      <c r="D19" s="20">
        <v>1.6</v>
      </c>
      <c r="E19" s="19">
        <f>D19*1000</f>
        <v>1600</v>
      </c>
      <c r="F19" s="19">
        <f>C19*E19</f>
        <v>1600</v>
      </c>
      <c r="G19" s="19">
        <f t="shared" si="5"/>
        <v>19200</v>
      </c>
      <c r="H19" s="42"/>
    </row>
    <row r="20" spans="1:8" ht="30" customHeight="1">
      <c r="A20" s="12" t="s">
        <v>37</v>
      </c>
      <c r="B20" s="12" t="s">
        <v>40</v>
      </c>
      <c r="C20" s="13">
        <f>C21+C22+C26</f>
        <v>8</v>
      </c>
      <c r="D20" s="13"/>
      <c r="E20" s="12"/>
      <c r="F20" s="13">
        <f>F21+F22+F26</f>
        <v>18600</v>
      </c>
      <c r="G20" s="13">
        <f>G21+G22+G26</f>
        <v>223200</v>
      </c>
      <c r="H20" s="42"/>
    </row>
    <row r="21" spans="1:8" ht="15" customHeight="1">
      <c r="A21" s="26"/>
      <c r="B21" s="140" t="s">
        <v>18</v>
      </c>
      <c r="C21" s="9">
        <v>1</v>
      </c>
      <c r="D21" s="15">
        <v>4.4000000000000004</v>
      </c>
      <c r="E21" s="19">
        <f>D21*1000</f>
        <v>4400</v>
      </c>
      <c r="F21" s="27">
        <f>C21*E21</f>
        <v>4400</v>
      </c>
      <c r="G21" s="27">
        <f>F21*12</f>
        <v>52800</v>
      </c>
      <c r="H21" s="42"/>
    </row>
    <row r="22" spans="1:8" ht="58.5" customHeight="1">
      <c r="A22" s="26"/>
      <c r="B22" s="17" t="s">
        <v>697</v>
      </c>
      <c r="C22" s="36">
        <f>C23+C24+C25</f>
        <v>4</v>
      </c>
      <c r="D22" s="23"/>
      <c r="E22" s="22"/>
      <c r="F22" s="36">
        <f>F23+F24+F25</f>
        <v>8000</v>
      </c>
      <c r="G22" s="24">
        <f>G23+G24+G25</f>
        <v>96000</v>
      </c>
      <c r="H22" s="42"/>
    </row>
    <row r="23" spans="1:8" ht="15" customHeight="1">
      <c r="A23" s="26"/>
      <c r="B23" s="140" t="s">
        <v>19</v>
      </c>
      <c r="C23" s="19">
        <v>1</v>
      </c>
      <c r="D23" s="20">
        <v>2.8</v>
      </c>
      <c r="E23" s="19">
        <f>D23*1000</f>
        <v>2800</v>
      </c>
      <c r="F23" s="19">
        <f>C23*E23</f>
        <v>2800</v>
      </c>
      <c r="G23" s="19">
        <f t="shared" ref="G23:G29" si="6">F23*12</f>
        <v>33600</v>
      </c>
      <c r="H23" s="42"/>
    </row>
    <row r="24" spans="1:8" ht="15" customHeight="1">
      <c r="A24" s="26"/>
      <c r="B24" s="140" t="s">
        <v>20</v>
      </c>
      <c r="C24" s="19">
        <v>2</v>
      </c>
      <c r="D24" s="20">
        <v>1.8</v>
      </c>
      <c r="E24" s="19">
        <f>D24*1000</f>
        <v>1800</v>
      </c>
      <c r="F24" s="19">
        <f>C24*E24</f>
        <v>3600</v>
      </c>
      <c r="G24" s="19">
        <f t="shared" si="6"/>
        <v>43200</v>
      </c>
      <c r="H24" s="42"/>
    </row>
    <row r="25" spans="1:8" ht="15">
      <c r="A25" s="26"/>
      <c r="B25" s="140" t="s">
        <v>21</v>
      </c>
      <c r="C25" s="19">
        <v>1</v>
      </c>
      <c r="D25" s="20">
        <v>1.6</v>
      </c>
      <c r="E25" s="19">
        <f>D25*1000</f>
        <v>1600</v>
      </c>
      <c r="F25" s="19">
        <f>C25*E25</f>
        <v>1600</v>
      </c>
      <c r="G25" s="19">
        <f t="shared" si="6"/>
        <v>19200</v>
      </c>
      <c r="H25" s="42"/>
    </row>
    <row r="26" spans="1:8" ht="45" customHeight="1">
      <c r="A26" s="26"/>
      <c r="B26" s="17" t="s">
        <v>48</v>
      </c>
      <c r="C26" s="36">
        <f>C27+C28+C29</f>
        <v>3</v>
      </c>
      <c r="D26" s="23"/>
      <c r="E26" s="22"/>
      <c r="F26" s="36">
        <f>F27+F28+F29</f>
        <v>6200</v>
      </c>
      <c r="G26" s="24">
        <f>G27+G28+G29</f>
        <v>74400</v>
      </c>
      <c r="H26" s="42"/>
    </row>
    <row r="27" spans="1:8" ht="15" customHeight="1">
      <c r="A27" s="26"/>
      <c r="B27" s="140" t="s">
        <v>19</v>
      </c>
      <c r="C27" s="19">
        <v>1</v>
      </c>
      <c r="D27" s="20">
        <v>2.8</v>
      </c>
      <c r="E27" s="19">
        <f>D27*1000</f>
        <v>2800</v>
      </c>
      <c r="F27" s="19">
        <f>C27*E27</f>
        <v>2800</v>
      </c>
      <c r="G27" s="19">
        <f t="shared" si="6"/>
        <v>33600</v>
      </c>
      <c r="H27" s="42"/>
    </row>
    <row r="28" spans="1:8" ht="15" customHeight="1">
      <c r="A28" s="26"/>
      <c r="B28" s="140" t="s">
        <v>20</v>
      </c>
      <c r="C28" s="19">
        <v>1</v>
      </c>
      <c r="D28" s="20">
        <v>1.8</v>
      </c>
      <c r="E28" s="19">
        <f>D28*1000</f>
        <v>1800</v>
      </c>
      <c r="F28" s="19">
        <f>C28*E28</f>
        <v>1800</v>
      </c>
      <c r="G28" s="19">
        <f t="shared" si="6"/>
        <v>21600</v>
      </c>
      <c r="H28" s="42"/>
    </row>
    <row r="29" spans="1:8" ht="15">
      <c r="A29" s="26"/>
      <c r="B29" s="140" t="s">
        <v>21</v>
      </c>
      <c r="C29" s="19">
        <v>1</v>
      </c>
      <c r="D29" s="20">
        <v>1.6</v>
      </c>
      <c r="E29" s="19">
        <f>D29*1000</f>
        <v>1600</v>
      </c>
      <c r="F29" s="19">
        <f>C29*E29</f>
        <v>1600</v>
      </c>
      <c r="G29" s="19">
        <f t="shared" si="6"/>
        <v>19200</v>
      </c>
      <c r="H29" s="42"/>
    </row>
    <row r="30" spans="1:8" s="14" customFormat="1" ht="30" customHeight="1">
      <c r="A30" s="12" t="s">
        <v>38</v>
      </c>
      <c r="B30" s="12" t="s">
        <v>676</v>
      </c>
      <c r="C30" s="13">
        <f>C31+C32+C33+C34+C38+C42</f>
        <v>66</v>
      </c>
      <c r="D30" s="13"/>
      <c r="E30" s="13"/>
      <c r="F30" s="13">
        <f>F31+F32+F33+F34+F38+F42</f>
        <v>130200</v>
      </c>
      <c r="G30" s="13">
        <f>G31+G32+G33+G34+G38+G42</f>
        <v>1562400</v>
      </c>
      <c r="H30" s="42"/>
    </row>
    <row r="31" spans="1:8" ht="15" customHeight="1">
      <c r="A31" s="8"/>
      <c r="B31" s="138" t="s">
        <v>18</v>
      </c>
      <c r="C31" s="9">
        <v>1</v>
      </c>
      <c r="D31" s="15">
        <v>4.4000000000000004</v>
      </c>
      <c r="E31" s="19">
        <f>D31*1000</f>
        <v>4400</v>
      </c>
      <c r="F31" s="11">
        <f>C31*E31</f>
        <v>4400</v>
      </c>
      <c r="G31" s="27">
        <f>F31*12</f>
        <v>52800</v>
      </c>
      <c r="H31" s="42"/>
    </row>
    <row r="32" spans="1:8" ht="15" customHeight="1">
      <c r="A32" s="8"/>
      <c r="B32" s="140" t="s">
        <v>20</v>
      </c>
      <c r="C32" s="27">
        <v>1</v>
      </c>
      <c r="D32" s="15">
        <v>1.8</v>
      </c>
      <c r="E32" s="19">
        <f>D32*1000</f>
        <v>1800</v>
      </c>
      <c r="F32" s="11">
        <f>C32*E32</f>
        <v>1800</v>
      </c>
      <c r="G32" s="27">
        <f>F32*12</f>
        <v>21600</v>
      </c>
      <c r="H32" s="42"/>
    </row>
    <row r="33" spans="1:10" s="18" customFormat="1" ht="15" customHeight="1">
      <c r="A33" s="35"/>
      <c r="B33" s="140" t="s">
        <v>21</v>
      </c>
      <c r="C33" s="27">
        <v>1</v>
      </c>
      <c r="D33" s="15">
        <v>1.6</v>
      </c>
      <c r="E33" s="19">
        <f>D33*1000</f>
        <v>1600</v>
      </c>
      <c r="F33" s="11">
        <f>C33*E33</f>
        <v>1600</v>
      </c>
      <c r="G33" s="27">
        <f>F33*12</f>
        <v>19200</v>
      </c>
      <c r="H33" s="42"/>
    </row>
    <row r="34" spans="1:10" s="18" customFormat="1" ht="60" customHeight="1">
      <c r="A34" s="35"/>
      <c r="B34" s="17" t="s">
        <v>700</v>
      </c>
      <c r="C34" s="36">
        <f>C35+C36+C37</f>
        <v>25</v>
      </c>
      <c r="D34" s="23"/>
      <c r="E34" s="22"/>
      <c r="F34" s="36">
        <f>F35+F36+F37</f>
        <v>48400</v>
      </c>
      <c r="G34" s="24">
        <f>G35+G36+G37</f>
        <v>580800</v>
      </c>
      <c r="H34" s="42"/>
    </row>
    <row r="35" spans="1:10" s="18" customFormat="1" ht="15" customHeight="1">
      <c r="A35" s="35"/>
      <c r="B35" s="140" t="s">
        <v>19</v>
      </c>
      <c r="C35" s="19">
        <v>1</v>
      </c>
      <c r="D35" s="20">
        <v>2.8</v>
      </c>
      <c r="E35" s="19">
        <f>D35*1000</f>
        <v>2800</v>
      </c>
      <c r="F35" s="19">
        <f>C35*E35</f>
        <v>2800</v>
      </c>
      <c r="G35" s="19">
        <f>F35*12</f>
        <v>33600</v>
      </c>
      <c r="H35" s="42"/>
    </row>
    <row r="36" spans="1:10" s="18" customFormat="1" ht="15" customHeight="1">
      <c r="A36" s="35"/>
      <c r="B36" s="149" t="s">
        <v>36</v>
      </c>
      <c r="C36" s="150">
        <v>12</v>
      </c>
      <c r="D36" s="151">
        <v>2</v>
      </c>
      <c r="E36" s="152">
        <f>D36*1000</f>
        <v>2000</v>
      </c>
      <c r="F36" s="153">
        <f t="shared" ref="F36:F37" si="7">C36*E36</f>
        <v>24000</v>
      </c>
      <c r="G36" s="153">
        <f t="shared" ref="G36:G37" si="8">F36*12</f>
        <v>288000</v>
      </c>
      <c r="H36" s="42"/>
      <c r="I36" s="146"/>
    </row>
    <row r="37" spans="1:10" s="18" customFormat="1" ht="15" customHeight="1">
      <c r="A37" s="35"/>
      <c r="B37" s="149" t="s">
        <v>36</v>
      </c>
      <c r="C37" s="150">
        <v>12</v>
      </c>
      <c r="D37" s="151">
        <v>1.8</v>
      </c>
      <c r="E37" s="152">
        <f>D37*1000</f>
        <v>1800</v>
      </c>
      <c r="F37" s="153">
        <f t="shared" si="7"/>
        <v>21600</v>
      </c>
      <c r="G37" s="153">
        <f t="shared" si="8"/>
        <v>259200</v>
      </c>
      <c r="H37" s="42"/>
    </row>
    <row r="38" spans="1:10" s="18" customFormat="1" ht="49.5" customHeight="1">
      <c r="A38" s="35"/>
      <c r="B38" s="17" t="s">
        <v>701</v>
      </c>
      <c r="C38" s="36">
        <f>C39+C40+C41</f>
        <v>17</v>
      </c>
      <c r="D38" s="23"/>
      <c r="E38" s="22"/>
      <c r="F38" s="36">
        <f>F39+F40+F41</f>
        <v>33200</v>
      </c>
      <c r="G38" s="24">
        <f>G39+G40+G41</f>
        <v>398400</v>
      </c>
      <c r="H38" s="42"/>
    </row>
    <row r="39" spans="1:10" s="18" customFormat="1" ht="15" customHeight="1">
      <c r="A39" s="35"/>
      <c r="B39" s="140" t="s">
        <v>19</v>
      </c>
      <c r="C39" s="19">
        <v>1</v>
      </c>
      <c r="D39" s="20">
        <v>2.8</v>
      </c>
      <c r="E39" s="19">
        <f>D39*1000</f>
        <v>2800</v>
      </c>
      <c r="F39" s="19">
        <f>C39*E39</f>
        <v>2800</v>
      </c>
      <c r="G39" s="19">
        <f>F39*12</f>
        <v>33600</v>
      </c>
      <c r="H39" s="42"/>
    </row>
    <row r="40" spans="1:10" s="21" customFormat="1" ht="15" customHeight="1">
      <c r="A40" s="16"/>
      <c r="B40" s="149" t="s">
        <v>36</v>
      </c>
      <c r="C40" s="150">
        <v>8</v>
      </c>
      <c r="D40" s="151">
        <v>2</v>
      </c>
      <c r="E40" s="152">
        <f>D40*1000</f>
        <v>2000</v>
      </c>
      <c r="F40" s="153">
        <f t="shared" ref="F40:F41" si="9">C40*E40</f>
        <v>16000</v>
      </c>
      <c r="G40" s="153">
        <f t="shared" ref="G40:G41" si="10">F40*12</f>
        <v>192000</v>
      </c>
      <c r="H40" s="42"/>
    </row>
    <row r="41" spans="1:10" s="21" customFormat="1" ht="15" customHeight="1">
      <c r="A41" s="16"/>
      <c r="B41" s="149" t="s">
        <v>36</v>
      </c>
      <c r="C41" s="150">
        <v>8</v>
      </c>
      <c r="D41" s="151">
        <v>1.8</v>
      </c>
      <c r="E41" s="152">
        <f>D41*1000</f>
        <v>1800</v>
      </c>
      <c r="F41" s="153">
        <f t="shared" si="9"/>
        <v>14400</v>
      </c>
      <c r="G41" s="153">
        <f t="shared" si="10"/>
        <v>172800</v>
      </c>
      <c r="H41" s="42"/>
    </row>
    <row r="42" spans="1:10" s="21" customFormat="1" ht="45" customHeight="1">
      <c r="A42" s="16"/>
      <c r="B42" s="17" t="s">
        <v>702</v>
      </c>
      <c r="C42" s="36">
        <f>C43+C44+C45</f>
        <v>21</v>
      </c>
      <c r="D42" s="23"/>
      <c r="E42" s="22"/>
      <c r="F42" s="36">
        <f>F43+F44+F45</f>
        <v>40800</v>
      </c>
      <c r="G42" s="24">
        <f>G43+G44+G45</f>
        <v>489600</v>
      </c>
      <c r="H42" s="42"/>
    </row>
    <row r="43" spans="1:10" s="18" customFormat="1" ht="15" customHeight="1">
      <c r="A43" s="16"/>
      <c r="B43" s="140" t="s">
        <v>19</v>
      </c>
      <c r="C43" s="19">
        <v>1</v>
      </c>
      <c r="D43" s="20">
        <v>2.8</v>
      </c>
      <c r="E43" s="19">
        <f>D43*1000</f>
        <v>2800</v>
      </c>
      <c r="F43" s="10">
        <f>C43*E43</f>
        <v>2800</v>
      </c>
      <c r="G43" s="10">
        <f t="shared" ref="G43:G45" si="11">F43*12</f>
        <v>33600</v>
      </c>
      <c r="H43" s="42" t="s">
        <v>675</v>
      </c>
      <c r="I43" s="44"/>
      <c r="J43" s="45"/>
    </row>
    <row r="44" spans="1:10" s="18" customFormat="1" ht="15" customHeight="1">
      <c r="A44" s="16"/>
      <c r="B44" s="149" t="s">
        <v>36</v>
      </c>
      <c r="C44" s="150">
        <v>10</v>
      </c>
      <c r="D44" s="151">
        <v>2</v>
      </c>
      <c r="E44" s="152">
        <f>D44*1000</f>
        <v>2000</v>
      </c>
      <c r="F44" s="153">
        <f t="shared" ref="F44:F45" si="12">C44*E44</f>
        <v>20000</v>
      </c>
      <c r="G44" s="153">
        <f t="shared" si="11"/>
        <v>240000</v>
      </c>
      <c r="H44" s="42"/>
    </row>
    <row r="45" spans="1:10" s="21" customFormat="1" ht="15" customHeight="1">
      <c r="A45" s="16"/>
      <c r="B45" s="149" t="s">
        <v>36</v>
      </c>
      <c r="C45" s="150">
        <v>10</v>
      </c>
      <c r="D45" s="151">
        <v>1.8</v>
      </c>
      <c r="E45" s="152">
        <f>D45*1000</f>
        <v>1800</v>
      </c>
      <c r="F45" s="153">
        <f t="shared" si="12"/>
        <v>18000</v>
      </c>
      <c r="G45" s="153">
        <f t="shared" si="11"/>
        <v>216000</v>
      </c>
      <c r="H45" s="42"/>
    </row>
    <row r="46" spans="1:10" s="21" customFormat="1" ht="30" customHeight="1">
      <c r="A46" s="12" t="s">
        <v>39</v>
      </c>
      <c r="B46" s="12" t="s">
        <v>678</v>
      </c>
      <c r="C46" s="13">
        <f>C47+C48+C54+C58</f>
        <v>34</v>
      </c>
      <c r="D46" s="13"/>
      <c r="E46" s="13"/>
      <c r="F46" s="13">
        <f>F47+F48+F54+F58</f>
        <v>68800</v>
      </c>
      <c r="G46" s="13">
        <f>G47+G48+G54+G58</f>
        <v>825600</v>
      </c>
      <c r="H46" s="42"/>
    </row>
    <row r="47" spans="1:10" s="18" customFormat="1" ht="15" customHeight="1">
      <c r="A47" s="35"/>
      <c r="B47" s="139" t="s">
        <v>18</v>
      </c>
      <c r="C47" s="27">
        <v>1</v>
      </c>
      <c r="D47" s="15">
        <v>4.4000000000000004</v>
      </c>
      <c r="E47" s="19">
        <f>D47*1000</f>
        <v>4400</v>
      </c>
      <c r="F47" s="11">
        <f>C47*E47</f>
        <v>4400</v>
      </c>
      <c r="G47" s="27">
        <f>F47*12</f>
        <v>52800</v>
      </c>
      <c r="H47" s="42"/>
    </row>
    <row r="48" spans="1:10" s="18" customFormat="1" ht="60" customHeight="1">
      <c r="A48" s="35"/>
      <c r="B48" s="17" t="s">
        <v>705</v>
      </c>
      <c r="C48" s="36">
        <f>C49+C50+C51+C52+C53</f>
        <v>27</v>
      </c>
      <c r="D48" s="23"/>
      <c r="E48" s="22"/>
      <c r="F48" s="36">
        <f>F49+F50+F51+F52+F53</f>
        <v>51800</v>
      </c>
      <c r="G48" s="24">
        <f>G49+G50+G51+G52+G53</f>
        <v>621600</v>
      </c>
      <c r="H48" s="42"/>
    </row>
    <row r="49" spans="1:8" s="18" customFormat="1" ht="15" customHeight="1">
      <c r="A49" s="35"/>
      <c r="B49" s="140" t="s">
        <v>19</v>
      </c>
      <c r="C49" s="19">
        <v>1</v>
      </c>
      <c r="D49" s="20">
        <v>2.8</v>
      </c>
      <c r="E49" s="19">
        <f>D49*1000</f>
        <v>2800</v>
      </c>
      <c r="F49" s="19">
        <f>C49*E49</f>
        <v>2800</v>
      </c>
      <c r="G49" s="19">
        <f>F49*12</f>
        <v>33600</v>
      </c>
      <c r="H49" s="42"/>
    </row>
    <row r="50" spans="1:8" s="18" customFormat="1" ht="15" customHeight="1">
      <c r="A50" s="35"/>
      <c r="B50" s="140" t="s">
        <v>20</v>
      </c>
      <c r="C50" s="27">
        <v>1</v>
      </c>
      <c r="D50" s="15">
        <v>1.8</v>
      </c>
      <c r="E50" s="19">
        <f>D50*1000</f>
        <v>1800</v>
      </c>
      <c r="F50" s="11">
        <f>C50*E50</f>
        <v>1800</v>
      </c>
      <c r="G50" s="27">
        <f>F50*12</f>
        <v>21600</v>
      </c>
      <c r="H50" s="42"/>
    </row>
    <row r="51" spans="1:8" s="18" customFormat="1" ht="15" customHeight="1">
      <c r="A51" s="35"/>
      <c r="B51" s="140" t="s">
        <v>21</v>
      </c>
      <c r="C51" s="19">
        <v>1</v>
      </c>
      <c r="D51" s="20">
        <v>1.6</v>
      </c>
      <c r="E51" s="19">
        <f>D51*1000</f>
        <v>1600</v>
      </c>
      <c r="F51" s="19">
        <f>C51*E51</f>
        <v>1600</v>
      </c>
      <c r="G51" s="19">
        <f t="shared" ref="G51" si="13">F51*12</f>
        <v>19200</v>
      </c>
      <c r="H51" s="42"/>
    </row>
    <row r="52" spans="1:8" s="18" customFormat="1" ht="15" customHeight="1">
      <c r="A52" s="35"/>
      <c r="B52" s="149" t="s">
        <v>36</v>
      </c>
      <c r="C52" s="150">
        <v>12</v>
      </c>
      <c r="D52" s="151">
        <v>2</v>
      </c>
      <c r="E52" s="152">
        <f>D52*1000</f>
        <v>2000</v>
      </c>
      <c r="F52" s="153">
        <f t="shared" ref="F52:F53" si="14">C52*E52</f>
        <v>24000</v>
      </c>
      <c r="G52" s="153">
        <f t="shared" ref="G52:G53" si="15">F52*12</f>
        <v>288000</v>
      </c>
      <c r="H52" s="42"/>
    </row>
    <row r="53" spans="1:8" s="18" customFormat="1" ht="15" customHeight="1">
      <c r="A53" s="35"/>
      <c r="B53" s="149" t="s">
        <v>36</v>
      </c>
      <c r="C53" s="150">
        <v>12</v>
      </c>
      <c r="D53" s="151">
        <v>1.8</v>
      </c>
      <c r="E53" s="152">
        <f>D53*1000</f>
        <v>1800</v>
      </c>
      <c r="F53" s="153">
        <f t="shared" si="14"/>
        <v>21600</v>
      </c>
      <c r="G53" s="153">
        <f t="shared" si="15"/>
        <v>259200</v>
      </c>
      <c r="H53" s="42"/>
    </row>
    <row r="54" spans="1:8" s="18" customFormat="1" ht="90" customHeight="1">
      <c r="A54" s="35"/>
      <c r="B54" s="158" t="s">
        <v>708</v>
      </c>
      <c r="C54" s="159">
        <f>C55+C56+C57</f>
        <v>3</v>
      </c>
      <c r="D54" s="160"/>
      <c r="E54" s="161"/>
      <c r="F54" s="159">
        <f>F55+F56+F57</f>
        <v>6300</v>
      </c>
      <c r="G54" s="159">
        <f>G55+G56+G57</f>
        <v>75600</v>
      </c>
      <c r="H54" s="42"/>
    </row>
    <row r="55" spans="1:8" s="18" customFormat="1" ht="15" customHeight="1">
      <c r="A55" s="35"/>
      <c r="B55" s="140" t="s">
        <v>689</v>
      </c>
      <c r="C55" s="19">
        <v>1</v>
      </c>
      <c r="D55" s="20">
        <v>2.5</v>
      </c>
      <c r="E55" s="19">
        <f>D55*1000</f>
        <v>2500</v>
      </c>
      <c r="F55" s="19">
        <f>C55*E55</f>
        <v>2500</v>
      </c>
      <c r="G55" s="19">
        <f>F55*12</f>
        <v>30000</v>
      </c>
      <c r="H55" s="42"/>
    </row>
    <row r="56" spans="1:8" s="18" customFormat="1" ht="15" customHeight="1">
      <c r="A56" s="35"/>
      <c r="B56" s="149" t="s">
        <v>36</v>
      </c>
      <c r="C56" s="150">
        <v>1</v>
      </c>
      <c r="D56" s="151">
        <v>2</v>
      </c>
      <c r="E56" s="152">
        <f>D56*1000</f>
        <v>2000</v>
      </c>
      <c r="F56" s="153">
        <f t="shared" ref="F56:F57" si="16">C56*E56</f>
        <v>2000</v>
      </c>
      <c r="G56" s="153">
        <f t="shared" ref="G56:G57" si="17">F56*12</f>
        <v>24000</v>
      </c>
      <c r="H56" s="42"/>
    </row>
    <row r="57" spans="1:8" s="18" customFormat="1" ht="15" customHeight="1">
      <c r="A57" s="35"/>
      <c r="B57" s="149" t="s">
        <v>36</v>
      </c>
      <c r="C57" s="150">
        <v>1</v>
      </c>
      <c r="D57" s="151">
        <v>1.8</v>
      </c>
      <c r="E57" s="152">
        <f>D57*1000</f>
        <v>1800</v>
      </c>
      <c r="F57" s="153">
        <f t="shared" si="16"/>
        <v>1800</v>
      </c>
      <c r="G57" s="153">
        <f t="shared" si="17"/>
        <v>21600</v>
      </c>
      <c r="H57" s="42"/>
    </row>
    <row r="58" spans="1:8" s="18" customFormat="1" ht="30" customHeight="1">
      <c r="A58" s="35"/>
      <c r="B58" s="158" t="s">
        <v>706</v>
      </c>
      <c r="C58" s="159">
        <f>C59+C60+C61</f>
        <v>3</v>
      </c>
      <c r="D58" s="160"/>
      <c r="E58" s="161"/>
      <c r="F58" s="159">
        <f>F59+F60+F61</f>
        <v>6300</v>
      </c>
      <c r="G58" s="159">
        <f>G59+G60+G61</f>
        <v>75600</v>
      </c>
      <c r="H58" s="42"/>
    </row>
    <row r="59" spans="1:8" s="18" customFormat="1" ht="15" customHeight="1">
      <c r="A59" s="35"/>
      <c r="B59" s="140" t="s">
        <v>689</v>
      </c>
      <c r="C59" s="19">
        <v>1</v>
      </c>
      <c r="D59" s="20">
        <v>2.5</v>
      </c>
      <c r="E59" s="19">
        <f>D59*1000</f>
        <v>2500</v>
      </c>
      <c r="F59" s="19">
        <f>C59*E59</f>
        <v>2500</v>
      </c>
      <c r="G59" s="19">
        <f>F59*12</f>
        <v>30000</v>
      </c>
      <c r="H59" s="42"/>
    </row>
    <row r="60" spans="1:8" s="21" customFormat="1" ht="15" customHeight="1">
      <c r="A60" s="16"/>
      <c r="B60" s="149" t="s">
        <v>36</v>
      </c>
      <c r="C60" s="150">
        <v>1</v>
      </c>
      <c r="D60" s="151">
        <v>2</v>
      </c>
      <c r="E60" s="152">
        <f>D60*1000</f>
        <v>2000</v>
      </c>
      <c r="F60" s="153">
        <f t="shared" ref="F60:F61" si="18">C60*E60</f>
        <v>2000</v>
      </c>
      <c r="G60" s="153">
        <f t="shared" ref="G60:G61" si="19">F60*12</f>
        <v>24000</v>
      </c>
      <c r="H60" s="42"/>
    </row>
    <row r="61" spans="1:8" s="21" customFormat="1" ht="15" customHeight="1">
      <c r="A61" s="16"/>
      <c r="B61" s="149" t="s">
        <v>36</v>
      </c>
      <c r="C61" s="150">
        <v>1</v>
      </c>
      <c r="D61" s="151">
        <v>1.8</v>
      </c>
      <c r="E61" s="152">
        <f>D61*1000</f>
        <v>1800</v>
      </c>
      <c r="F61" s="153">
        <f t="shared" si="18"/>
        <v>1800</v>
      </c>
      <c r="G61" s="153">
        <f t="shared" si="19"/>
        <v>21600</v>
      </c>
      <c r="H61" s="42"/>
    </row>
    <row r="62" spans="1:8" s="21" customFormat="1" ht="30" customHeight="1">
      <c r="A62" s="162" t="s">
        <v>41</v>
      </c>
      <c r="B62" s="162" t="s">
        <v>684</v>
      </c>
      <c r="C62" s="163">
        <f>C63+C66+C67+C65+C64</f>
        <v>30</v>
      </c>
      <c r="D62" s="163"/>
      <c r="E62" s="163"/>
      <c r="F62" s="163">
        <f>F65+F63+F66+F67+F64</f>
        <v>57200</v>
      </c>
      <c r="G62" s="163">
        <f>G63+G65+G66+G67+G64</f>
        <v>686400</v>
      </c>
      <c r="H62" s="42"/>
    </row>
    <row r="63" spans="1:8" s="21" customFormat="1" ht="15" customHeight="1">
      <c r="A63" s="8"/>
      <c r="B63" s="139" t="s">
        <v>19</v>
      </c>
      <c r="C63" s="27">
        <v>2</v>
      </c>
      <c r="D63" s="20">
        <v>2.8</v>
      </c>
      <c r="E63" s="19">
        <f>D63*1000</f>
        <v>2800</v>
      </c>
      <c r="F63" s="11">
        <f>C63*E63</f>
        <v>5600</v>
      </c>
      <c r="G63" s="19">
        <f t="shared" ref="G63:G67" si="20">F63*12</f>
        <v>67200</v>
      </c>
      <c r="H63" s="42"/>
    </row>
    <row r="64" spans="1:8" s="21" customFormat="1" ht="15" customHeight="1">
      <c r="A64" s="8"/>
      <c r="B64" s="140" t="s">
        <v>21</v>
      </c>
      <c r="C64" s="27">
        <v>2</v>
      </c>
      <c r="D64" s="20">
        <v>1.6</v>
      </c>
      <c r="E64" s="19">
        <f>D64*1000</f>
        <v>1600</v>
      </c>
      <c r="F64" s="11">
        <f t="shared" ref="F64" si="21">C64*E64</f>
        <v>3200</v>
      </c>
      <c r="G64" s="11">
        <f t="shared" ref="G64" si="22">F64*12</f>
        <v>38400</v>
      </c>
      <c r="H64" s="42"/>
    </row>
    <row r="65" spans="1:8" s="21" customFormat="1" ht="15" customHeight="1">
      <c r="A65" s="8"/>
      <c r="B65" s="140" t="s">
        <v>21</v>
      </c>
      <c r="C65" s="27">
        <v>2</v>
      </c>
      <c r="D65" s="20">
        <v>1.4</v>
      </c>
      <c r="E65" s="19">
        <f>D65*1000</f>
        <v>1400</v>
      </c>
      <c r="F65" s="11">
        <f t="shared" ref="F65:F67" si="23">C65*E65</f>
        <v>2800</v>
      </c>
      <c r="G65" s="11">
        <f t="shared" si="20"/>
        <v>33600</v>
      </c>
      <c r="H65" s="42"/>
    </row>
    <row r="66" spans="1:8" s="21" customFormat="1" ht="15" customHeight="1">
      <c r="A66" s="8"/>
      <c r="B66" s="149" t="s">
        <v>36</v>
      </c>
      <c r="C66" s="150">
        <v>12</v>
      </c>
      <c r="D66" s="151">
        <v>2</v>
      </c>
      <c r="E66" s="152">
        <f>D66*1000</f>
        <v>2000</v>
      </c>
      <c r="F66" s="153">
        <f t="shared" si="23"/>
        <v>24000</v>
      </c>
      <c r="G66" s="153">
        <f t="shared" si="20"/>
        <v>288000</v>
      </c>
      <c r="H66" s="42"/>
    </row>
    <row r="67" spans="1:8" s="21" customFormat="1" ht="15" customHeight="1">
      <c r="A67" s="8"/>
      <c r="B67" s="149" t="s">
        <v>36</v>
      </c>
      <c r="C67" s="150">
        <v>12</v>
      </c>
      <c r="D67" s="151">
        <v>1.8</v>
      </c>
      <c r="E67" s="152">
        <f>D67*1000</f>
        <v>1800</v>
      </c>
      <c r="F67" s="153">
        <f t="shared" si="23"/>
        <v>21600</v>
      </c>
      <c r="G67" s="153">
        <f t="shared" si="20"/>
        <v>259200</v>
      </c>
      <c r="H67" s="42"/>
    </row>
    <row r="68" spans="1:8" s="14" customFormat="1" ht="15" customHeight="1">
      <c r="A68" s="12" t="s">
        <v>677</v>
      </c>
      <c r="B68" s="12" t="s">
        <v>43</v>
      </c>
      <c r="C68" s="13">
        <f>C69+C70+C74+C78</f>
        <v>11</v>
      </c>
      <c r="D68" s="13"/>
      <c r="E68" s="12"/>
      <c r="F68" s="13">
        <f>F69+F70+F74+F78</f>
        <v>25200</v>
      </c>
      <c r="G68" s="13">
        <f>G69+G70+G74+G78</f>
        <v>302400</v>
      </c>
      <c r="H68" s="42"/>
    </row>
    <row r="69" spans="1:8" s="18" customFormat="1" ht="15" customHeight="1">
      <c r="A69" s="25"/>
      <c r="B69" s="140" t="s">
        <v>18</v>
      </c>
      <c r="C69" s="9">
        <v>1</v>
      </c>
      <c r="D69" s="15">
        <v>4.4000000000000004</v>
      </c>
      <c r="E69" s="19">
        <f>D69*1000</f>
        <v>4400</v>
      </c>
      <c r="F69" s="27">
        <f>C69*E69</f>
        <v>4400</v>
      </c>
      <c r="G69" s="27">
        <f>F69*12</f>
        <v>52800</v>
      </c>
      <c r="H69" s="42"/>
    </row>
    <row r="70" spans="1:8" s="18" customFormat="1" ht="45" customHeight="1">
      <c r="A70" s="25"/>
      <c r="B70" s="17" t="s">
        <v>690</v>
      </c>
      <c r="C70" s="36">
        <f>C71+C72+C73</f>
        <v>4</v>
      </c>
      <c r="D70" s="23"/>
      <c r="E70" s="22"/>
      <c r="F70" s="36">
        <f>F71+F72+F73</f>
        <v>8000</v>
      </c>
      <c r="G70" s="24">
        <f>G71+G72+G73</f>
        <v>96000</v>
      </c>
      <c r="H70" s="42"/>
    </row>
    <row r="71" spans="1:8" s="18" customFormat="1" ht="15" customHeight="1">
      <c r="A71" s="25"/>
      <c r="B71" s="140" t="s">
        <v>19</v>
      </c>
      <c r="C71" s="29">
        <v>1</v>
      </c>
      <c r="D71" s="20">
        <v>2.8</v>
      </c>
      <c r="E71" s="19">
        <f>D71*1000</f>
        <v>2800</v>
      </c>
      <c r="F71" s="27">
        <f>C71*E71</f>
        <v>2800</v>
      </c>
      <c r="G71" s="19">
        <f t="shared" ref="G71:G73" si="24">F71*12</f>
        <v>33600</v>
      </c>
      <c r="H71" s="42"/>
    </row>
    <row r="72" spans="1:8" s="18" customFormat="1" ht="15" customHeight="1">
      <c r="A72" s="25"/>
      <c r="B72" s="140" t="s">
        <v>20</v>
      </c>
      <c r="C72" s="31">
        <v>2</v>
      </c>
      <c r="D72" s="20">
        <v>1.8</v>
      </c>
      <c r="E72" s="19">
        <f>D72*1000</f>
        <v>1800</v>
      </c>
      <c r="F72" s="27">
        <f>C72*E72</f>
        <v>3600</v>
      </c>
      <c r="G72" s="27">
        <f t="shared" si="24"/>
        <v>43200</v>
      </c>
      <c r="H72" s="42"/>
    </row>
    <row r="73" spans="1:8" s="18" customFormat="1" ht="15">
      <c r="A73" s="25"/>
      <c r="B73" s="140" t="s">
        <v>21</v>
      </c>
      <c r="C73" s="10">
        <v>1</v>
      </c>
      <c r="D73" s="20">
        <v>1.6</v>
      </c>
      <c r="E73" s="19">
        <f t="shared" ref="E73" si="25">D73*1000</f>
        <v>1600</v>
      </c>
      <c r="F73" s="27">
        <f t="shared" ref="F73" si="26">C73*E73</f>
        <v>1600</v>
      </c>
      <c r="G73" s="27">
        <f t="shared" si="24"/>
        <v>19200</v>
      </c>
      <c r="H73" s="42"/>
    </row>
    <row r="74" spans="1:8" s="18" customFormat="1" ht="60" customHeight="1">
      <c r="A74" s="26"/>
      <c r="B74" s="17" t="s">
        <v>707</v>
      </c>
      <c r="C74" s="36">
        <f>C75+C76+C77</f>
        <v>3</v>
      </c>
      <c r="D74" s="23"/>
      <c r="E74" s="22"/>
      <c r="F74" s="36">
        <f>F75+F76+F77</f>
        <v>6600</v>
      </c>
      <c r="G74" s="24">
        <f>G75+G76+G77</f>
        <v>79200</v>
      </c>
      <c r="H74" s="42"/>
    </row>
    <row r="75" spans="1:8" s="18" customFormat="1" ht="15" customHeight="1">
      <c r="A75" s="26"/>
      <c r="B75" s="140" t="s">
        <v>19</v>
      </c>
      <c r="C75" s="10">
        <v>1</v>
      </c>
      <c r="D75" s="20">
        <v>2.8</v>
      </c>
      <c r="E75" s="19">
        <f>D75*1000</f>
        <v>2800</v>
      </c>
      <c r="F75" s="19">
        <f>C75*E75</f>
        <v>2800</v>
      </c>
      <c r="G75" s="19">
        <f t="shared" ref="G75:G76" si="27">F75*12</f>
        <v>33600</v>
      </c>
      <c r="H75" s="42"/>
    </row>
    <row r="76" spans="1:8" s="18" customFormat="1" ht="15" customHeight="1">
      <c r="A76" s="25"/>
      <c r="B76" s="140" t="s">
        <v>20</v>
      </c>
      <c r="C76" s="31">
        <v>1</v>
      </c>
      <c r="D76" s="20">
        <v>2</v>
      </c>
      <c r="E76" s="19">
        <f>D76*1000</f>
        <v>2000</v>
      </c>
      <c r="F76" s="27">
        <f t="shared" ref="F76" si="28">C76*E76</f>
        <v>2000</v>
      </c>
      <c r="G76" s="27">
        <f t="shared" si="27"/>
        <v>24000</v>
      </c>
      <c r="H76" s="42"/>
    </row>
    <row r="77" spans="1:8" s="18" customFormat="1" ht="15" customHeight="1">
      <c r="A77" s="26"/>
      <c r="B77" s="140" t="s">
        <v>20</v>
      </c>
      <c r="C77" s="10">
        <v>1</v>
      </c>
      <c r="D77" s="20">
        <v>1.8</v>
      </c>
      <c r="E77" s="19">
        <f>D77*1000</f>
        <v>1800</v>
      </c>
      <c r="F77" s="19">
        <f>C77*E77</f>
        <v>1800</v>
      </c>
      <c r="G77" s="19">
        <f>F77*12</f>
        <v>21600</v>
      </c>
      <c r="H77" s="42"/>
    </row>
    <row r="78" spans="1:8" s="18" customFormat="1" ht="31.5" customHeight="1">
      <c r="A78" s="26"/>
      <c r="B78" s="17" t="s">
        <v>703</v>
      </c>
      <c r="C78" s="36">
        <f>C79+C81+C80</f>
        <v>3</v>
      </c>
      <c r="D78" s="23"/>
      <c r="E78" s="22"/>
      <c r="F78" s="36">
        <f>F79+F80+F81</f>
        <v>6200</v>
      </c>
      <c r="G78" s="24">
        <f>G79+G80+G81</f>
        <v>74400</v>
      </c>
      <c r="H78" s="42"/>
    </row>
    <row r="79" spans="1:8" s="18" customFormat="1" ht="15" customHeight="1">
      <c r="A79" s="26"/>
      <c r="B79" s="140" t="s">
        <v>19</v>
      </c>
      <c r="C79" s="10">
        <v>1</v>
      </c>
      <c r="D79" s="20">
        <v>2.8</v>
      </c>
      <c r="E79" s="19">
        <f>D79*1000</f>
        <v>2800</v>
      </c>
      <c r="F79" s="19">
        <f>C79*E79</f>
        <v>2800</v>
      </c>
      <c r="G79" s="19">
        <f>F79*12</f>
        <v>33600</v>
      </c>
      <c r="H79" s="42"/>
    </row>
    <row r="80" spans="1:8" s="18" customFormat="1" ht="15" customHeight="1">
      <c r="A80" s="26"/>
      <c r="B80" s="140" t="s">
        <v>20</v>
      </c>
      <c r="C80" s="10">
        <v>1</v>
      </c>
      <c r="D80" s="20">
        <v>1.8</v>
      </c>
      <c r="E80" s="19">
        <f>D80*1000</f>
        <v>1800</v>
      </c>
      <c r="F80" s="19">
        <f>C80*E80</f>
        <v>1800</v>
      </c>
      <c r="G80" s="19">
        <f>F80*12</f>
        <v>21600</v>
      </c>
      <c r="H80" s="42"/>
    </row>
    <row r="81" spans="1:8" s="18" customFormat="1" ht="15" customHeight="1">
      <c r="A81" s="26"/>
      <c r="B81" s="140" t="s">
        <v>21</v>
      </c>
      <c r="C81" s="10">
        <v>1</v>
      </c>
      <c r="D81" s="20">
        <v>1.6</v>
      </c>
      <c r="E81" s="19">
        <f t="shared" ref="E81" si="29">D81*1000</f>
        <v>1600</v>
      </c>
      <c r="F81" s="27">
        <f t="shared" ref="F81" si="30">C81*E81</f>
        <v>1600</v>
      </c>
      <c r="G81" s="27">
        <f t="shared" ref="G81" si="31">F81*12</f>
        <v>19200</v>
      </c>
      <c r="H81" s="42"/>
    </row>
    <row r="82" spans="1:8" s="18" customFormat="1" ht="30" customHeight="1">
      <c r="A82" s="12" t="s">
        <v>704</v>
      </c>
      <c r="B82" s="12" t="s">
        <v>45</v>
      </c>
      <c r="C82" s="13">
        <f>C83+C84+C87+C90</f>
        <v>8</v>
      </c>
      <c r="D82" s="13"/>
      <c r="E82" s="12"/>
      <c r="F82" s="13">
        <f>F83+F84+F87+F90</f>
        <v>19800</v>
      </c>
      <c r="G82" s="13">
        <f>G83+G84+G87+G90</f>
        <v>237600</v>
      </c>
      <c r="H82" s="42"/>
    </row>
    <row r="83" spans="1:8" s="14" customFormat="1" ht="15" customHeight="1">
      <c r="A83" s="25"/>
      <c r="B83" s="140" t="s">
        <v>18</v>
      </c>
      <c r="C83" s="9">
        <v>1</v>
      </c>
      <c r="D83" s="15">
        <v>4.4000000000000004</v>
      </c>
      <c r="E83" s="19">
        <f>D83*1000</f>
        <v>4400</v>
      </c>
      <c r="F83" s="27">
        <f>C83*E83</f>
        <v>4400</v>
      </c>
      <c r="G83" s="27">
        <f>F83*12</f>
        <v>52800</v>
      </c>
      <c r="H83" s="42"/>
    </row>
    <row r="84" spans="1:8" s="18" customFormat="1" ht="15" customHeight="1">
      <c r="A84" s="25"/>
      <c r="B84" s="34" t="s">
        <v>44</v>
      </c>
      <c r="C84" s="28">
        <f>C85+C86</f>
        <v>2</v>
      </c>
      <c r="D84" s="17"/>
      <c r="E84" s="17"/>
      <c r="F84" s="28">
        <f>F85+F86</f>
        <v>4600</v>
      </c>
      <c r="G84" s="28">
        <f>G85+G86</f>
        <v>55200</v>
      </c>
      <c r="H84" s="42"/>
    </row>
    <row r="85" spans="1:8" s="18" customFormat="1" ht="15" customHeight="1">
      <c r="A85" s="25"/>
      <c r="B85" s="140" t="s">
        <v>19</v>
      </c>
      <c r="C85" s="29">
        <v>1</v>
      </c>
      <c r="D85" s="20">
        <v>2.8</v>
      </c>
      <c r="E85" s="19">
        <f>D85*1000</f>
        <v>2800</v>
      </c>
      <c r="F85" s="27">
        <f>C85*E85</f>
        <v>2800</v>
      </c>
      <c r="G85" s="27">
        <f>F85*12</f>
        <v>33600</v>
      </c>
      <c r="H85" s="42"/>
    </row>
    <row r="86" spans="1:8" s="18" customFormat="1" ht="15" customHeight="1">
      <c r="A86" s="25"/>
      <c r="B86" s="140" t="s">
        <v>20</v>
      </c>
      <c r="C86" s="31">
        <v>1</v>
      </c>
      <c r="D86" s="20">
        <v>1.8</v>
      </c>
      <c r="E86" s="19">
        <f>D86*1000</f>
        <v>1800</v>
      </c>
      <c r="F86" s="27">
        <f>C86*E86</f>
        <v>1800</v>
      </c>
      <c r="G86" s="27">
        <f t="shared" ref="G86" si="32">F86*12</f>
        <v>21600</v>
      </c>
      <c r="H86" s="42"/>
    </row>
    <row r="87" spans="1:8" s="18" customFormat="1" ht="58.5" customHeight="1">
      <c r="A87" s="25"/>
      <c r="B87" s="17" t="s">
        <v>698</v>
      </c>
      <c r="C87" s="28">
        <f>C88+C89</f>
        <v>2</v>
      </c>
      <c r="D87" s="17"/>
      <c r="E87" s="17"/>
      <c r="F87" s="28">
        <f>F88+F89</f>
        <v>4600</v>
      </c>
      <c r="G87" s="28">
        <f>G88+G89</f>
        <v>55200</v>
      </c>
      <c r="H87" s="42"/>
    </row>
    <row r="88" spans="1:8" s="18" customFormat="1" ht="15" customHeight="1">
      <c r="A88" s="26"/>
      <c r="B88" s="140" t="s">
        <v>19</v>
      </c>
      <c r="C88" s="10">
        <v>1</v>
      </c>
      <c r="D88" s="20">
        <v>2.8</v>
      </c>
      <c r="E88" s="19">
        <f>D88*1000</f>
        <v>2800</v>
      </c>
      <c r="F88" s="19">
        <f>C88*E88</f>
        <v>2800</v>
      </c>
      <c r="G88" s="19">
        <f>F88*12</f>
        <v>33600</v>
      </c>
      <c r="H88" s="42"/>
    </row>
    <row r="89" spans="1:8" s="32" customFormat="1" ht="15" customHeight="1">
      <c r="A89" s="26"/>
      <c r="B89" s="140" t="s">
        <v>20</v>
      </c>
      <c r="C89" s="10">
        <v>1</v>
      </c>
      <c r="D89" s="20">
        <v>1.8</v>
      </c>
      <c r="E89" s="19">
        <f>D89*1000</f>
        <v>1800</v>
      </c>
      <c r="F89" s="19">
        <f>C89*E89</f>
        <v>1800</v>
      </c>
      <c r="G89" s="19">
        <f t="shared" ref="G89" si="33">F89*12</f>
        <v>21600</v>
      </c>
      <c r="H89" s="42"/>
    </row>
    <row r="90" spans="1:8" ht="30">
      <c r="A90" s="25"/>
      <c r="B90" s="17" t="s">
        <v>699</v>
      </c>
      <c r="C90" s="28">
        <f>C91+C92+C93</f>
        <v>3</v>
      </c>
      <c r="D90" s="17"/>
      <c r="E90" s="17"/>
      <c r="F90" s="28">
        <f>F91+F92+F93</f>
        <v>6200</v>
      </c>
      <c r="G90" s="28">
        <f>G91+G92+G93</f>
        <v>74400</v>
      </c>
      <c r="H90" s="42"/>
    </row>
    <row r="91" spans="1:8" ht="27" customHeight="1">
      <c r="A91" s="25"/>
      <c r="B91" s="140" t="s">
        <v>19</v>
      </c>
      <c r="C91" s="10">
        <v>1</v>
      </c>
      <c r="D91" s="20">
        <v>2.8</v>
      </c>
      <c r="E91" s="19">
        <f>D91*1000</f>
        <v>2800</v>
      </c>
      <c r="F91" s="19">
        <f>C91*E91</f>
        <v>2800</v>
      </c>
      <c r="G91" s="19">
        <f>F91*12</f>
        <v>33600</v>
      </c>
      <c r="H91" s="33"/>
    </row>
    <row r="92" spans="1:8" ht="15">
      <c r="A92" s="25"/>
      <c r="B92" s="140" t="s">
        <v>20</v>
      </c>
      <c r="C92" s="10">
        <v>1</v>
      </c>
      <c r="D92" s="20">
        <v>1.8</v>
      </c>
      <c r="E92" s="19">
        <f>D92*1000</f>
        <v>1800</v>
      </c>
      <c r="F92" s="19">
        <f t="shared" ref="F92:F93" si="34">C92*E92</f>
        <v>1800</v>
      </c>
      <c r="G92" s="19">
        <f>F92*12</f>
        <v>21600</v>
      </c>
      <c r="H92" s="33"/>
    </row>
    <row r="93" spans="1:8" ht="15">
      <c r="A93" s="25"/>
      <c r="B93" s="140" t="s">
        <v>21</v>
      </c>
      <c r="C93" s="10">
        <v>1</v>
      </c>
      <c r="D93" s="20">
        <v>1.6</v>
      </c>
      <c r="E93" s="19">
        <f>D93*1000</f>
        <v>1600</v>
      </c>
      <c r="F93" s="19">
        <f t="shared" si="34"/>
        <v>1600</v>
      </c>
      <c r="G93" s="19">
        <f>F93*12</f>
        <v>19200</v>
      </c>
      <c r="H93" s="33"/>
    </row>
  </sheetData>
  <autoFilter ref="B2:E93"/>
  <mergeCells count="1">
    <mergeCell ref="A1:H1"/>
  </mergeCells>
  <pageMargins left="0.7" right="0.7" top="0.75" bottom="0.75" header="0.3" footer="0.3"/>
  <pageSetup paperSize="9"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L21"/>
  <sheetViews>
    <sheetView view="pageBreakPreview" topLeftCell="A4" zoomScaleNormal="100" zoomScaleSheetLayoutView="100" workbookViewId="0">
      <selection activeCell="P14" sqref="P14"/>
    </sheetView>
  </sheetViews>
  <sheetFormatPr defaultRowHeight="15"/>
  <cols>
    <col min="1" max="1" width="9.140625" style="100"/>
    <col min="2" max="2" width="29.140625" style="100" customWidth="1"/>
    <col min="3" max="3" width="9.5703125" style="129" bestFit="1" customWidth="1"/>
    <col min="4" max="4" width="9.5703125" style="126" bestFit="1" customWidth="1"/>
    <col min="5" max="5" width="16.85546875" style="100" bestFit="1" customWidth="1"/>
    <col min="6" max="7" width="6.28515625" style="100" hidden="1" customWidth="1"/>
    <col min="8" max="8" width="18.7109375" style="100" customWidth="1"/>
    <col min="9" max="10" width="7" style="100" hidden="1" customWidth="1"/>
    <col min="11" max="11" width="22.140625" style="100" hidden="1" customWidth="1"/>
    <col min="12" max="12" width="17.42578125" style="100" customWidth="1"/>
    <col min="13" max="16384" width="9.140625" style="100"/>
  </cols>
  <sheetData>
    <row r="1" spans="1:12" ht="18">
      <c r="A1" s="166" t="s">
        <v>23</v>
      </c>
      <c r="B1" s="166"/>
      <c r="C1" s="166"/>
      <c r="D1" s="166"/>
      <c r="E1" s="166"/>
      <c r="F1" s="166"/>
      <c r="G1" s="166"/>
      <c r="H1" s="166"/>
      <c r="I1" s="166"/>
      <c r="J1" s="166"/>
      <c r="K1" s="166"/>
      <c r="L1" s="166"/>
    </row>
    <row r="2" spans="1:12" ht="15.75" customHeight="1">
      <c r="A2" s="166" t="s">
        <v>24</v>
      </c>
      <c r="B2" s="166"/>
      <c r="C2" s="166"/>
      <c r="D2" s="166"/>
      <c r="E2" s="166"/>
      <c r="F2" s="166"/>
      <c r="G2" s="166"/>
      <c r="H2" s="166"/>
      <c r="I2" s="166"/>
      <c r="J2" s="166"/>
      <c r="K2" s="166"/>
      <c r="L2" s="166"/>
    </row>
    <row r="3" spans="1:12" ht="15" customHeight="1">
      <c r="A3" s="38"/>
      <c r="B3" s="38"/>
      <c r="C3" s="127"/>
      <c r="D3" s="122"/>
      <c r="E3" s="38"/>
      <c r="F3" s="38"/>
      <c r="G3" s="38"/>
      <c r="H3" s="38"/>
      <c r="I3" s="38"/>
      <c r="J3" s="38"/>
      <c r="K3" s="101" t="s">
        <v>46</v>
      </c>
    </row>
    <row r="4" spans="1:12" ht="15.75" customHeight="1">
      <c r="A4" s="167" t="s">
        <v>0</v>
      </c>
      <c r="B4" s="167" t="s">
        <v>1</v>
      </c>
      <c r="C4" s="169" t="s">
        <v>2</v>
      </c>
      <c r="D4" s="169"/>
      <c r="E4" s="169"/>
      <c r="F4" s="169"/>
      <c r="G4" s="169"/>
      <c r="H4" s="169"/>
      <c r="I4" s="169"/>
      <c r="J4" s="169"/>
      <c r="K4" s="169"/>
      <c r="L4" s="169"/>
    </row>
    <row r="5" spans="1:12" ht="25.5" customHeight="1">
      <c r="A5" s="168"/>
      <c r="B5" s="168"/>
      <c r="C5" s="170" t="s">
        <v>3</v>
      </c>
      <c r="D5" s="172" t="s">
        <v>4</v>
      </c>
      <c r="E5" s="173"/>
      <c r="F5" s="173"/>
      <c r="G5" s="174"/>
      <c r="H5" s="106" t="s">
        <v>5</v>
      </c>
      <c r="I5" s="175" t="s">
        <v>6</v>
      </c>
      <c r="J5" s="176"/>
      <c r="K5" s="176"/>
      <c r="L5" s="176"/>
    </row>
    <row r="6" spans="1:12" ht="84" customHeight="1">
      <c r="A6" s="168"/>
      <c r="B6" s="168"/>
      <c r="C6" s="171"/>
      <c r="D6" s="123" t="s">
        <v>7</v>
      </c>
      <c r="E6" s="105" t="s">
        <v>8</v>
      </c>
      <c r="F6" s="105" t="s">
        <v>9</v>
      </c>
      <c r="G6" s="105" t="s">
        <v>10</v>
      </c>
      <c r="H6" s="105" t="s">
        <v>11</v>
      </c>
      <c r="I6" s="105" t="s">
        <v>12</v>
      </c>
      <c r="J6" s="105" t="s">
        <v>13</v>
      </c>
      <c r="K6" s="105" t="s">
        <v>14</v>
      </c>
      <c r="L6" s="105" t="s">
        <v>15</v>
      </c>
    </row>
    <row r="7" spans="1:12" ht="30.75" customHeight="1">
      <c r="A7" s="1">
        <v>1</v>
      </c>
      <c r="B7" s="1" t="s">
        <v>16</v>
      </c>
      <c r="C7" s="116">
        <v>1</v>
      </c>
      <c r="D7" s="124">
        <v>5.6</v>
      </c>
      <c r="E7" s="39">
        <f>D7*1000</f>
        <v>5600</v>
      </c>
      <c r="F7" s="39"/>
      <c r="G7" s="39"/>
      <c r="H7" s="39">
        <f t="shared" ref="H7:H19" si="0">C7*E7</f>
        <v>5600</v>
      </c>
      <c r="I7" s="39"/>
      <c r="J7" s="39"/>
      <c r="K7" s="39"/>
      <c r="L7" s="39">
        <f>H7*12</f>
        <v>67200</v>
      </c>
    </row>
    <row r="8" spans="1:12" ht="23.25" customHeight="1">
      <c r="A8" s="1">
        <v>2</v>
      </c>
      <c r="B8" s="1" t="s">
        <v>17</v>
      </c>
      <c r="C8" s="116">
        <v>1</v>
      </c>
      <c r="D8" s="124">
        <v>3.1</v>
      </c>
      <c r="E8" s="39">
        <f t="shared" ref="E8:E19" si="1">D8*1000</f>
        <v>3100</v>
      </c>
      <c r="F8" s="39"/>
      <c r="G8" s="39"/>
      <c r="H8" s="39">
        <f t="shared" si="0"/>
        <v>3100</v>
      </c>
      <c r="I8" s="39"/>
      <c r="J8" s="39"/>
      <c r="K8" s="39"/>
      <c r="L8" s="39">
        <f t="shared" ref="L8:L19" si="2">H8*12</f>
        <v>37200</v>
      </c>
    </row>
    <row r="9" spans="1:12" ht="29.25" customHeight="1">
      <c r="A9" s="1">
        <v>3</v>
      </c>
      <c r="B9" s="1" t="s">
        <v>667</v>
      </c>
      <c r="C9" s="116">
        <v>1</v>
      </c>
      <c r="D9" s="124">
        <v>4.5999999999999996</v>
      </c>
      <c r="E9" s="39">
        <f t="shared" si="1"/>
        <v>4600</v>
      </c>
      <c r="F9" s="39"/>
      <c r="G9" s="39"/>
      <c r="H9" s="39">
        <f t="shared" si="0"/>
        <v>4600</v>
      </c>
      <c r="I9" s="39"/>
      <c r="J9" s="39"/>
      <c r="K9" s="39"/>
      <c r="L9" s="39">
        <f t="shared" si="2"/>
        <v>55200</v>
      </c>
    </row>
    <row r="10" spans="1:12" ht="23.25" customHeight="1">
      <c r="A10" s="1">
        <v>4</v>
      </c>
      <c r="B10" s="1" t="s">
        <v>47</v>
      </c>
      <c r="C10" s="116">
        <v>1</v>
      </c>
      <c r="D10" s="124">
        <v>4.5</v>
      </c>
      <c r="E10" s="39">
        <f t="shared" si="1"/>
        <v>4500</v>
      </c>
      <c r="F10" s="39"/>
      <c r="G10" s="39"/>
      <c r="H10" s="39">
        <f t="shared" si="0"/>
        <v>4500</v>
      </c>
      <c r="I10" s="39"/>
      <c r="J10" s="39"/>
      <c r="K10" s="39"/>
      <c r="L10" s="39">
        <f t="shared" si="2"/>
        <v>54000</v>
      </c>
    </row>
    <row r="11" spans="1:12" ht="23.25" customHeight="1">
      <c r="A11" s="1">
        <v>5</v>
      </c>
      <c r="B11" s="1" t="s">
        <v>18</v>
      </c>
      <c r="C11" s="116">
        <v>6</v>
      </c>
      <c r="D11" s="124">
        <v>4.4000000000000004</v>
      </c>
      <c r="E11" s="39">
        <f t="shared" si="1"/>
        <v>4400</v>
      </c>
      <c r="F11" s="39"/>
      <c r="G11" s="39"/>
      <c r="H11" s="39">
        <f>C11*E11</f>
        <v>26400</v>
      </c>
      <c r="I11" s="39"/>
      <c r="J11" s="39"/>
      <c r="K11" s="39"/>
      <c r="L11" s="39">
        <f t="shared" si="2"/>
        <v>316800</v>
      </c>
    </row>
    <row r="12" spans="1:12" ht="38.25" customHeight="1">
      <c r="A12" s="1">
        <v>6</v>
      </c>
      <c r="B12" s="1" t="s">
        <v>19</v>
      </c>
      <c r="C12" s="115">
        <v>16</v>
      </c>
      <c r="D12" s="124">
        <v>2.8</v>
      </c>
      <c r="E12" s="39">
        <f t="shared" si="1"/>
        <v>2800</v>
      </c>
      <c r="F12" s="39"/>
      <c r="G12" s="39"/>
      <c r="H12" s="39">
        <f t="shared" si="0"/>
        <v>44800</v>
      </c>
      <c r="I12" s="39"/>
      <c r="J12" s="39"/>
      <c r="K12" s="39"/>
      <c r="L12" s="39">
        <f t="shared" si="2"/>
        <v>537600</v>
      </c>
    </row>
    <row r="13" spans="1:12" ht="38.25" customHeight="1">
      <c r="A13" s="1">
        <v>7</v>
      </c>
      <c r="B13" s="1" t="s">
        <v>689</v>
      </c>
      <c r="C13" s="115">
        <v>2</v>
      </c>
      <c r="D13" s="124">
        <v>2.5</v>
      </c>
      <c r="E13" s="39">
        <f t="shared" si="1"/>
        <v>2500</v>
      </c>
      <c r="F13" s="39"/>
      <c r="G13" s="39"/>
      <c r="H13" s="39">
        <f t="shared" si="0"/>
        <v>5000</v>
      </c>
      <c r="I13" s="39"/>
      <c r="J13" s="39"/>
      <c r="K13" s="39"/>
      <c r="L13" s="39">
        <f t="shared" si="2"/>
        <v>60000</v>
      </c>
    </row>
    <row r="14" spans="1:12" ht="31.5" customHeight="1">
      <c r="A14" s="1">
        <v>8</v>
      </c>
      <c r="B14" s="1" t="s">
        <v>20</v>
      </c>
      <c r="C14" s="116">
        <v>3</v>
      </c>
      <c r="D14" s="124">
        <v>2</v>
      </c>
      <c r="E14" s="39">
        <f t="shared" si="1"/>
        <v>2000</v>
      </c>
      <c r="F14" s="39"/>
      <c r="G14" s="39"/>
      <c r="H14" s="39">
        <f t="shared" si="0"/>
        <v>6000</v>
      </c>
      <c r="I14" s="39"/>
      <c r="J14" s="39"/>
      <c r="K14" s="39"/>
      <c r="L14" s="39">
        <f t="shared" si="2"/>
        <v>72000</v>
      </c>
    </row>
    <row r="15" spans="1:12" ht="31.5" customHeight="1">
      <c r="A15" s="1">
        <v>9</v>
      </c>
      <c r="B15" s="1" t="s">
        <v>20</v>
      </c>
      <c r="C15" s="116">
        <v>15</v>
      </c>
      <c r="D15" s="124">
        <v>1.8</v>
      </c>
      <c r="E15" s="39">
        <f t="shared" si="1"/>
        <v>1800</v>
      </c>
      <c r="F15" s="39"/>
      <c r="G15" s="39"/>
      <c r="H15" s="39">
        <f t="shared" si="0"/>
        <v>27000</v>
      </c>
      <c r="I15" s="39"/>
      <c r="J15" s="39"/>
      <c r="K15" s="39"/>
      <c r="L15" s="39">
        <f t="shared" si="2"/>
        <v>324000</v>
      </c>
    </row>
    <row r="16" spans="1:12" ht="31.5" customHeight="1">
      <c r="A16" s="1">
        <v>10</v>
      </c>
      <c r="B16" s="1" t="s">
        <v>21</v>
      </c>
      <c r="C16" s="116">
        <v>10</v>
      </c>
      <c r="D16" s="124">
        <v>1.6</v>
      </c>
      <c r="E16" s="39">
        <f t="shared" si="1"/>
        <v>1600</v>
      </c>
      <c r="F16" s="39"/>
      <c r="G16" s="39"/>
      <c r="H16" s="39">
        <f t="shared" si="0"/>
        <v>16000</v>
      </c>
      <c r="I16" s="39"/>
      <c r="J16" s="39"/>
      <c r="K16" s="39"/>
      <c r="L16" s="39">
        <f t="shared" si="2"/>
        <v>192000</v>
      </c>
    </row>
    <row r="17" spans="1:12" ht="31.5" customHeight="1">
      <c r="A17" s="1">
        <v>11</v>
      </c>
      <c r="B17" s="1" t="s">
        <v>21</v>
      </c>
      <c r="C17" s="116">
        <v>2</v>
      </c>
      <c r="D17" s="124">
        <v>1.4</v>
      </c>
      <c r="E17" s="39">
        <f t="shared" si="1"/>
        <v>1400</v>
      </c>
      <c r="F17" s="39"/>
      <c r="G17" s="39"/>
      <c r="H17" s="39">
        <f t="shared" si="0"/>
        <v>2800</v>
      </c>
      <c r="I17" s="39"/>
      <c r="J17" s="39"/>
      <c r="K17" s="39"/>
      <c r="L17" s="39">
        <f t="shared" si="2"/>
        <v>33600</v>
      </c>
    </row>
    <row r="18" spans="1:12" ht="31.5" customHeight="1">
      <c r="A18" s="1">
        <v>12</v>
      </c>
      <c r="B18" s="1" t="s">
        <v>673</v>
      </c>
      <c r="C18" s="115">
        <v>56</v>
      </c>
      <c r="D18" s="124">
        <v>2</v>
      </c>
      <c r="E18" s="39">
        <f t="shared" si="1"/>
        <v>2000</v>
      </c>
      <c r="F18" s="39"/>
      <c r="G18" s="39"/>
      <c r="H18" s="39">
        <f t="shared" si="0"/>
        <v>112000</v>
      </c>
      <c r="I18" s="39"/>
      <c r="J18" s="39"/>
      <c r="K18" s="39"/>
      <c r="L18" s="39">
        <f t="shared" si="2"/>
        <v>1344000</v>
      </c>
    </row>
    <row r="19" spans="1:12" ht="31.5" customHeight="1">
      <c r="A19" s="1">
        <v>13</v>
      </c>
      <c r="B19" s="1" t="s">
        <v>673</v>
      </c>
      <c r="C19" s="115">
        <v>56</v>
      </c>
      <c r="D19" s="124">
        <v>1.8</v>
      </c>
      <c r="E19" s="39">
        <f t="shared" si="1"/>
        <v>1800</v>
      </c>
      <c r="F19" s="39"/>
      <c r="G19" s="39"/>
      <c r="H19" s="39">
        <f t="shared" si="0"/>
        <v>100800</v>
      </c>
      <c r="I19" s="39"/>
      <c r="J19" s="39"/>
      <c r="K19" s="39"/>
      <c r="L19" s="39">
        <f t="shared" si="2"/>
        <v>1209600</v>
      </c>
    </row>
    <row r="20" spans="1:12" s="112" customFormat="1" ht="15.75">
      <c r="A20" s="114"/>
      <c r="B20" s="144" t="s">
        <v>22</v>
      </c>
      <c r="C20" s="145">
        <f>SUM(C7:C19)</f>
        <v>170</v>
      </c>
      <c r="D20" s="125"/>
      <c r="E20" s="113"/>
      <c r="F20" s="113">
        <f t="shared" ref="F20:L20" si="3">SUM(F7:F19)</f>
        <v>0</v>
      </c>
      <c r="G20" s="113">
        <f t="shared" si="3"/>
        <v>0</v>
      </c>
      <c r="H20" s="113">
        <f t="shared" si="3"/>
        <v>358600</v>
      </c>
      <c r="I20" s="113">
        <f t="shared" si="3"/>
        <v>0</v>
      </c>
      <c r="J20" s="113">
        <f t="shared" si="3"/>
        <v>0</v>
      </c>
      <c r="K20" s="113">
        <f t="shared" si="3"/>
        <v>0</v>
      </c>
      <c r="L20" s="147">
        <f t="shared" si="3"/>
        <v>4303200</v>
      </c>
    </row>
    <row r="21" spans="1:12">
      <c r="C21" s="128"/>
      <c r="L21" s="136"/>
    </row>
  </sheetData>
  <mergeCells count="8">
    <mergeCell ref="A1:L1"/>
    <mergeCell ref="A2:L2"/>
    <mergeCell ref="A4:A6"/>
    <mergeCell ref="B4:B6"/>
    <mergeCell ref="C4:L4"/>
    <mergeCell ref="C5:C6"/>
    <mergeCell ref="D5:G5"/>
    <mergeCell ref="I5:L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357"/>
  <sheetViews>
    <sheetView view="pageBreakPreview" zoomScaleNormal="100" zoomScaleSheetLayoutView="100" workbookViewId="0">
      <pane xSplit="4" ySplit="3" topLeftCell="E130" activePane="bottomRight" state="frozen"/>
      <selection pane="topRight" activeCell="E1" sqref="E1"/>
      <selection pane="bottomLeft" activeCell="A3" sqref="A3"/>
      <selection pane="bottomRight" activeCell="H98" sqref="H98"/>
    </sheetView>
  </sheetViews>
  <sheetFormatPr defaultRowHeight="12.75"/>
  <cols>
    <col min="1" max="1" width="3.42578125" style="107" hidden="1" customWidth="1"/>
    <col min="2" max="2" width="1.140625" style="107" customWidth="1"/>
    <col min="3" max="3" width="18.140625" style="110" customWidth="1"/>
    <col min="4" max="4" width="50.85546875" style="107" customWidth="1"/>
    <col min="5" max="5" width="18.7109375" style="109" customWidth="1"/>
    <col min="6" max="6" width="19.140625" style="109" customWidth="1"/>
    <col min="7" max="7" width="13" style="109" customWidth="1"/>
    <col min="8" max="8" width="46.85546875" style="108" customWidth="1"/>
    <col min="9" max="9" width="19.28515625" style="107" customWidth="1"/>
    <col min="10" max="248" width="9.140625" style="107"/>
    <col min="249" max="249" width="0" style="107" hidden="1" customWidth="1"/>
    <col min="250" max="250" width="1.140625" style="107" customWidth="1"/>
    <col min="251" max="251" width="18.140625" style="107" customWidth="1"/>
    <col min="252" max="252" width="50.85546875" style="107" customWidth="1"/>
    <col min="253" max="253" width="15.140625" style="107" customWidth="1"/>
    <col min="254" max="254" width="16.85546875" style="107" customWidth="1"/>
    <col min="255" max="255" width="16.5703125" style="107" customWidth="1"/>
    <col min="256" max="256" width="14.85546875" style="107" customWidth="1"/>
    <col min="257" max="257" width="18.7109375" style="107" customWidth="1"/>
    <col min="258" max="258" width="19.140625" style="107" customWidth="1"/>
    <col min="259" max="259" width="13" style="107" customWidth="1"/>
    <col min="260" max="260" width="20" style="107" customWidth="1"/>
    <col min="261" max="261" width="21" style="107" customWidth="1"/>
    <col min="262" max="262" width="13.42578125" style="107" customWidth="1"/>
    <col min="263" max="263" width="32.85546875" style="107" customWidth="1"/>
    <col min="264" max="264" width="36" style="107" customWidth="1"/>
    <col min="265" max="504" width="9.140625" style="107"/>
    <col min="505" max="505" width="0" style="107" hidden="1" customWidth="1"/>
    <col min="506" max="506" width="1.140625" style="107" customWidth="1"/>
    <col min="507" max="507" width="18.140625" style="107" customWidth="1"/>
    <col min="508" max="508" width="50.85546875" style="107" customWidth="1"/>
    <col min="509" max="509" width="15.140625" style="107" customWidth="1"/>
    <col min="510" max="510" width="16.85546875" style="107" customWidth="1"/>
    <col min="511" max="511" width="16.5703125" style="107" customWidth="1"/>
    <col min="512" max="512" width="14.85546875" style="107" customWidth="1"/>
    <col min="513" max="513" width="18.7109375" style="107" customWidth="1"/>
    <col min="514" max="514" width="19.140625" style="107" customWidth="1"/>
    <col min="515" max="515" width="13" style="107" customWidth="1"/>
    <col min="516" max="516" width="20" style="107" customWidth="1"/>
    <col min="517" max="517" width="21" style="107" customWidth="1"/>
    <col min="518" max="518" width="13.42578125" style="107" customWidth="1"/>
    <col min="519" max="519" width="32.85546875" style="107" customWidth="1"/>
    <col min="520" max="520" width="36" style="107" customWidth="1"/>
    <col min="521" max="760" width="9.140625" style="107"/>
    <col min="761" max="761" width="0" style="107" hidden="1" customWidth="1"/>
    <col min="762" max="762" width="1.140625" style="107" customWidth="1"/>
    <col min="763" max="763" width="18.140625" style="107" customWidth="1"/>
    <col min="764" max="764" width="50.85546875" style="107" customWidth="1"/>
    <col min="765" max="765" width="15.140625" style="107" customWidth="1"/>
    <col min="766" max="766" width="16.85546875" style="107" customWidth="1"/>
    <col min="767" max="767" width="16.5703125" style="107" customWidth="1"/>
    <col min="768" max="768" width="14.85546875" style="107" customWidth="1"/>
    <col min="769" max="769" width="18.7109375" style="107" customWidth="1"/>
    <col min="770" max="770" width="19.140625" style="107" customWidth="1"/>
    <col min="771" max="771" width="13" style="107" customWidth="1"/>
    <col min="772" max="772" width="20" style="107" customWidth="1"/>
    <col min="773" max="773" width="21" style="107" customWidth="1"/>
    <col min="774" max="774" width="13.42578125" style="107" customWidth="1"/>
    <col min="775" max="775" width="32.85546875" style="107" customWidth="1"/>
    <col min="776" max="776" width="36" style="107" customWidth="1"/>
    <col min="777" max="1016" width="9.140625" style="107"/>
    <col min="1017" max="1017" width="0" style="107" hidden="1" customWidth="1"/>
    <col min="1018" max="1018" width="1.140625" style="107" customWidth="1"/>
    <col min="1019" max="1019" width="18.140625" style="107" customWidth="1"/>
    <col min="1020" max="1020" width="50.85546875" style="107" customWidth="1"/>
    <col min="1021" max="1021" width="15.140625" style="107" customWidth="1"/>
    <col min="1022" max="1022" width="16.85546875" style="107" customWidth="1"/>
    <col min="1023" max="1023" width="16.5703125" style="107" customWidth="1"/>
    <col min="1024" max="1024" width="14.85546875" style="107" customWidth="1"/>
    <col min="1025" max="1025" width="18.7109375" style="107" customWidth="1"/>
    <col min="1026" max="1026" width="19.140625" style="107" customWidth="1"/>
    <col min="1027" max="1027" width="13" style="107" customWidth="1"/>
    <col min="1028" max="1028" width="20" style="107" customWidth="1"/>
    <col min="1029" max="1029" width="21" style="107" customWidth="1"/>
    <col min="1030" max="1030" width="13.42578125" style="107" customWidth="1"/>
    <col min="1031" max="1031" width="32.85546875" style="107" customWidth="1"/>
    <col min="1032" max="1032" width="36" style="107" customWidth="1"/>
    <col min="1033" max="1272" width="9.140625" style="107"/>
    <col min="1273" max="1273" width="0" style="107" hidden="1" customWidth="1"/>
    <col min="1274" max="1274" width="1.140625" style="107" customWidth="1"/>
    <col min="1275" max="1275" width="18.140625" style="107" customWidth="1"/>
    <col min="1276" max="1276" width="50.85546875" style="107" customWidth="1"/>
    <col min="1277" max="1277" width="15.140625" style="107" customWidth="1"/>
    <col min="1278" max="1278" width="16.85546875" style="107" customWidth="1"/>
    <col min="1279" max="1279" width="16.5703125" style="107" customWidth="1"/>
    <col min="1280" max="1280" width="14.85546875" style="107" customWidth="1"/>
    <col min="1281" max="1281" width="18.7109375" style="107" customWidth="1"/>
    <col min="1282" max="1282" width="19.140625" style="107" customWidth="1"/>
    <col min="1283" max="1283" width="13" style="107" customWidth="1"/>
    <col min="1284" max="1284" width="20" style="107" customWidth="1"/>
    <col min="1285" max="1285" width="21" style="107" customWidth="1"/>
    <col min="1286" max="1286" width="13.42578125" style="107" customWidth="1"/>
    <col min="1287" max="1287" width="32.85546875" style="107" customWidth="1"/>
    <col min="1288" max="1288" width="36" style="107" customWidth="1"/>
    <col min="1289" max="1528" width="9.140625" style="107"/>
    <col min="1529" max="1529" width="0" style="107" hidden="1" customWidth="1"/>
    <col min="1530" max="1530" width="1.140625" style="107" customWidth="1"/>
    <col min="1531" max="1531" width="18.140625" style="107" customWidth="1"/>
    <col min="1532" max="1532" width="50.85546875" style="107" customWidth="1"/>
    <col min="1533" max="1533" width="15.140625" style="107" customWidth="1"/>
    <col min="1534" max="1534" width="16.85546875" style="107" customWidth="1"/>
    <col min="1535" max="1535" width="16.5703125" style="107" customWidth="1"/>
    <col min="1536" max="1536" width="14.85546875" style="107" customWidth="1"/>
    <col min="1537" max="1537" width="18.7109375" style="107" customWidth="1"/>
    <col min="1538" max="1538" width="19.140625" style="107" customWidth="1"/>
    <col min="1539" max="1539" width="13" style="107" customWidth="1"/>
    <col min="1540" max="1540" width="20" style="107" customWidth="1"/>
    <col min="1541" max="1541" width="21" style="107" customWidth="1"/>
    <col min="1542" max="1542" width="13.42578125" style="107" customWidth="1"/>
    <col min="1543" max="1543" width="32.85546875" style="107" customWidth="1"/>
    <col min="1544" max="1544" width="36" style="107" customWidth="1"/>
    <col min="1545" max="1784" width="9.140625" style="107"/>
    <col min="1785" max="1785" width="0" style="107" hidden="1" customWidth="1"/>
    <col min="1786" max="1786" width="1.140625" style="107" customWidth="1"/>
    <col min="1787" max="1787" width="18.140625" style="107" customWidth="1"/>
    <col min="1788" max="1788" width="50.85546875" style="107" customWidth="1"/>
    <col min="1789" max="1789" width="15.140625" style="107" customWidth="1"/>
    <col min="1790" max="1790" width="16.85546875" style="107" customWidth="1"/>
    <col min="1791" max="1791" width="16.5703125" style="107" customWidth="1"/>
    <col min="1792" max="1792" width="14.85546875" style="107" customWidth="1"/>
    <col min="1793" max="1793" width="18.7109375" style="107" customWidth="1"/>
    <col min="1794" max="1794" width="19.140625" style="107" customWidth="1"/>
    <col min="1795" max="1795" width="13" style="107" customWidth="1"/>
    <col min="1796" max="1796" width="20" style="107" customWidth="1"/>
    <col min="1797" max="1797" width="21" style="107" customWidth="1"/>
    <col min="1798" max="1798" width="13.42578125" style="107" customWidth="1"/>
    <col min="1799" max="1799" width="32.85546875" style="107" customWidth="1"/>
    <col min="1800" max="1800" width="36" style="107" customWidth="1"/>
    <col min="1801" max="2040" width="9.140625" style="107"/>
    <col min="2041" max="2041" width="0" style="107" hidden="1" customWidth="1"/>
    <col min="2042" max="2042" width="1.140625" style="107" customWidth="1"/>
    <col min="2043" max="2043" width="18.140625" style="107" customWidth="1"/>
    <col min="2044" max="2044" width="50.85546875" style="107" customWidth="1"/>
    <col min="2045" max="2045" width="15.140625" style="107" customWidth="1"/>
    <col min="2046" max="2046" width="16.85546875" style="107" customWidth="1"/>
    <col min="2047" max="2047" width="16.5703125" style="107" customWidth="1"/>
    <col min="2048" max="2048" width="14.85546875" style="107" customWidth="1"/>
    <col min="2049" max="2049" width="18.7109375" style="107" customWidth="1"/>
    <col min="2050" max="2050" width="19.140625" style="107" customWidth="1"/>
    <col min="2051" max="2051" width="13" style="107" customWidth="1"/>
    <col min="2052" max="2052" width="20" style="107" customWidth="1"/>
    <col min="2053" max="2053" width="21" style="107" customWidth="1"/>
    <col min="2054" max="2054" width="13.42578125" style="107" customWidth="1"/>
    <col min="2055" max="2055" width="32.85546875" style="107" customWidth="1"/>
    <col min="2056" max="2056" width="36" style="107" customWidth="1"/>
    <col min="2057" max="2296" width="9.140625" style="107"/>
    <col min="2297" max="2297" width="0" style="107" hidden="1" customWidth="1"/>
    <col min="2298" max="2298" width="1.140625" style="107" customWidth="1"/>
    <col min="2299" max="2299" width="18.140625" style="107" customWidth="1"/>
    <col min="2300" max="2300" width="50.85546875" style="107" customWidth="1"/>
    <col min="2301" max="2301" width="15.140625" style="107" customWidth="1"/>
    <col min="2302" max="2302" width="16.85546875" style="107" customWidth="1"/>
    <col min="2303" max="2303" width="16.5703125" style="107" customWidth="1"/>
    <col min="2304" max="2304" width="14.85546875" style="107" customWidth="1"/>
    <col min="2305" max="2305" width="18.7109375" style="107" customWidth="1"/>
    <col min="2306" max="2306" width="19.140625" style="107" customWidth="1"/>
    <col min="2307" max="2307" width="13" style="107" customWidth="1"/>
    <col min="2308" max="2308" width="20" style="107" customWidth="1"/>
    <col min="2309" max="2309" width="21" style="107" customWidth="1"/>
    <col min="2310" max="2310" width="13.42578125" style="107" customWidth="1"/>
    <col min="2311" max="2311" width="32.85546875" style="107" customWidth="1"/>
    <col min="2312" max="2312" width="36" style="107" customWidth="1"/>
    <col min="2313" max="2552" width="9.140625" style="107"/>
    <col min="2553" max="2553" width="0" style="107" hidden="1" customWidth="1"/>
    <col min="2554" max="2554" width="1.140625" style="107" customWidth="1"/>
    <col min="2555" max="2555" width="18.140625" style="107" customWidth="1"/>
    <col min="2556" max="2556" width="50.85546875" style="107" customWidth="1"/>
    <col min="2557" max="2557" width="15.140625" style="107" customWidth="1"/>
    <col min="2558" max="2558" width="16.85546875" style="107" customWidth="1"/>
    <col min="2559" max="2559" width="16.5703125" style="107" customWidth="1"/>
    <col min="2560" max="2560" width="14.85546875" style="107" customWidth="1"/>
    <col min="2561" max="2561" width="18.7109375" style="107" customWidth="1"/>
    <col min="2562" max="2562" width="19.140625" style="107" customWidth="1"/>
    <col min="2563" max="2563" width="13" style="107" customWidth="1"/>
    <col min="2564" max="2564" width="20" style="107" customWidth="1"/>
    <col min="2565" max="2565" width="21" style="107" customWidth="1"/>
    <col min="2566" max="2566" width="13.42578125" style="107" customWidth="1"/>
    <col min="2567" max="2567" width="32.85546875" style="107" customWidth="1"/>
    <col min="2568" max="2568" width="36" style="107" customWidth="1"/>
    <col min="2569" max="2808" width="9.140625" style="107"/>
    <col min="2809" max="2809" width="0" style="107" hidden="1" customWidth="1"/>
    <col min="2810" max="2810" width="1.140625" style="107" customWidth="1"/>
    <col min="2811" max="2811" width="18.140625" style="107" customWidth="1"/>
    <col min="2812" max="2812" width="50.85546875" style="107" customWidth="1"/>
    <col min="2813" max="2813" width="15.140625" style="107" customWidth="1"/>
    <col min="2814" max="2814" width="16.85546875" style="107" customWidth="1"/>
    <col min="2815" max="2815" width="16.5703125" style="107" customWidth="1"/>
    <col min="2816" max="2816" width="14.85546875" style="107" customWidth="1"/>
    <col min="2817" max="2817" width="18.7109375" style="107" customWidth="1"/>
    <col min="2818" max="2818" width="19.140625" style="107" customWidth="1"/>
    <col min="2819" max="2819" width="13" style="107" customWidth="1"/>
    <col min="2820" max="2820" width="20" style="107" customWidth="1"/>
    <col min="2821" max="2821" width="21" style="107" customWidth="1"/>
    <col min="2822" max="2822" width="13.42578125" style="107" customWidth="1"/>
    <col min="2823" max="2823" width="32.85546875" style="107" customWidth="1"/>
    <col min="2824" max="2824" width="36" style="107" customWidth="1"/>
    <col min="2825" max="3064" width="9.140625" style="107"/>
    <col min="3065" max="3065" width="0" style="107" hidden="1" customWidth="1"/>
    <col min="3066" max="3066" width="1.140625" style="107" customWidth="1"/>
    <col min="3067" max="3067" width="18.140625" style="107" customWidth="1"/>
    <col min="3068" max="3068" width="50.85546875" style="107" customWidth="1"/>
    <col min="3069" max="3069" width="15.140625" style="107" customWidth="1"/>
    <col min="3070" max="3070" width="16.85546875" style="107" customWidth="1"/>
    <col min="3071" max="3071" width="16.5703125" style="107" customWidth="1"/>
    <col min="3072" max="3072" width="14.85546875" style="107" customWidth="1"/>
    <col min="3073" max="3073" width="18.7109375" style="107" customWidth="1"/>
    <col min="3074" max="3074" width="19.140625" style="107" customWidth="1"/>
    <col min="3075" max="3075" width="13" style="107" customWidth="1"/>
    <col min="3076" max="3076" width="20" style="107" customWidth="1"/>
    <col min="3077" max="3077" width="21" style="107" customWidth="1"/>
    <col min="3078" max="3078" width="13.42578125" style="107" customWidth="1"/>
    <col min="3079" max="3079" width="32.85546875" style="107" customWidth="1"/>
    <col min="3080" max="3080" width="36" style="107" customWidth="1"/>
    <col min="3081" max="3320" width="9.140625" style="107"/>
    <col min="3321" max="3321" width="0" style="107" hidden="1" customWidth="1"/>
    <col min="3322" max="3322" width="1.140625" style="107" customWidth="1"/>
    <col min="3323" max="3323" width="18.140625" style="107" customWidth="1"/>
    <col min="3324" max="3324" width="50.85546875" style="107" customWidth="1"/>
    <col min="3325" max="3325" width="15.140625" style="107" customWidth="1"/>
    <col min="3326" max="3326" width="16.85546875" style="107" customWidth="1"/>
    <col min="3327" max="3327" width="16.5703125" style="107" customWidth="1"/>
    <col min="3328" max="3328" width="14.85546875" style="107" customWidth="1"/>
    <col min="3329" max="3329" width="18.7109375" style="107" customWidth="1"/>
    <col min="3330" max="3330" width="19.140625" style="107" customWidth="1"/>
    <col min="3331" max="3331" width="13" style="107" customWidth="1"/>
    <col min="3332" max="3332" width="20" style="107" customWidth="1"/>
    <col min="3333" max="3333" width="21" style="107" customWidth="1"/>
    <col min="3334" max="3334" width="13.42578125" style="107" customWidth="1"/>
    <col min="3335" max="3335" width="32.85546875" style="107" customWidth="1"/>
    <col min="3336" max="3336" width="36" style="107" customWidth="1"/>
    <col min="3337" max="3576" width="9.140625" style="107"/>
    <col min="3577" max="3577" width="0" style="107" hidden="1" customWidth="1"/>
    <col min="3578" max="3578" width="1.140625" style="107" customWidth="1"/>
    <col min="3579" max="3579" width="18.140625" style="107" customWidth="1"/>
    <col min="3580" max="3580" width="50.85546875" style="107" customWidth="1"/>
    <col min="3581" max="3581" width="15.140625" style="107" customWidth="1"/>
    <col min="3582" max="3582" width="16.85546875" style="107" customWidth="1"/>
    <col min="3583" max="3583" width="16.5703125" style="107" customWidth="1"/>
    <col min="3584" max="3584" width="14.85546875" style="107" customWidth="1"/>
    <col min="3585" max="3585" width="18.7109375" style="107" customWidth="1"/>
    <col min="3586" max="3586" width="19.140625" style="107" customWidth="1"/>
    <col min="3587" max="3587" width="13" style="107" customWidth="1"/>
    <col min="3588" max="3588" width="20" style="107" customWidth="1"/>
    <col min="3589" max="3589" width="21" style="107" customWidth="1"/>
    <col min="3590" max="3590" width="13.42578125" style="107" customWidth="1"/>
    <col min="3591" max="3591" width="32.85546875" style="107" customWidth="1"/>
    <col min="3592" max="3592" width="36" style="107" customWidth="1"/>
    <col min="3593" max="3832" width="9.140625" style="107"/>
    <col min="3833" max="3833" width="0" style="107" hidden="1" customWidth="1"/>
    <col min="3834" max="3834" width="1.140625" style="107" customWidth="1"/>
    <col min="3835" max="3835" width="18.140625" style="107" customWidth="1"/>
    <col min="3836" max="3836" width="50.85546875" style="107" customWidth="1"/>
    <col min="3837" max="3837" width="15.140625" style="107" customWidth="1"/>
    <col min="3838" max="3838" width="16.85546875" style="107" customWidth="1"/>
    <col min="3839" max="3839" width="16.5703125" style="107" customWidth="1"/>
    <col min="3840" max="3840" width="14.85546875" style="107" customWidth="1"/>
    <col min="3841" max="3841" width="18.7109375" style="107" customWidth="1"/>
    <col min="3842" max="3842" width="19.140625" style="107" customWidth="1"/>
    <col min="3843" max="3843" width="13" style="107" customWidth="1"/>
    <col min="3844" max="3844" width="20" style="107" customWidth="1"/>
    <col min="3845" max="3845" width="21" style="107" customWidth="1"/>
    <col min="3846" max="3846" width="13.42578125" style="107" customWidth="1"/>
    <col min="3847" max="3847" width="32.85546875" style="107" customWidth="1"/>
    <col min="3848" max="3848" width="36" style="107" customWidth="1"/>
    <col min="3849" max="4088" width="9.140625" style="107"/>
    <col min="4089" max="4089" width="0" style="107" hidden="1" customWidth="1"/>
    <col min="4090" max="4090" width="1.140625" style="107" customWidth="1"/>
    <col min="4091" max="4091" width="18.140625" style="107" customWidth="1"/>
    <col min="4092" max="4092" width="50.85546875" style="107" customWidth="1"/>
    <col min="4093" max="4093" width="15.140625" style="107" customWidth="1"/>
    <col min="4094" max="4094" width="16.85546875" style="107" customWidth="1"/>
    <col min="4095" max="4095" width="16.5703125" style="107" customWidth="1"/>
    <col min="4096" max="4096" width="14.85546875" style="107" customWidth="1"/>
    <col min="4097" max="4097" width="18.7109375" style="107" customWidth="1"/>
    <col min="4098" max="4098" width="19.140625" style="107" customWidth="1"/>
    <col min="4099" max="4099" width="13" style="107" customWidth="1"/>
    <col min="4100" max="4100" width="20" style="107" customWidth="1"/>
    <col min="4101" max="4101" width="21" style="107" customWidth="1"/>
    <col min="4102" max="4102" width="13.42578125" style="107" customWidth="1"/>
    <col min="4103" max="4103" width="32.85546875" style="107" customWidth="1"/>
    <col min="4104" max="4104" width="36" style="107" customWidth="1"/>
    <col min="4105" max="4344" width="9.140625" style="107"/>
    <col min="4345" max="4345" width="0" style="107" hidden="1" customWidth="1"/>
    <col min="4346" max="4346" width="1.140625" style="107" customWidth="1"/>
    <col min="4347" max="4347" width="18.140625" style="107" customWidth="1"/>
    <col min="4348" max="4348" width="50.85546875" style="107" customWidth="1"/>
    <col min="4349" max="4349" width="15.140625" style="107" customWidth="1"/>
    <col min="4350" max="4350" width="16.85546875" style="107" customWidth="1"/>
    <col min="4351" max="4351" width="16.5703125" style="107" customWidth="1"/>
    <col min="4352" max="4352" width="14.85546875" style="107" customWidth="1"/>
    <col min="4353" max="4353" width="18.7109375" style="107" customWidth="1"/>
    <col min="4354" max="4354" width="19.140625" style="107" customWidth="1"/>
    <col min="4355" max="4355" width="13" style="107" customWidth="1"/>
    <col min="4356" max="4356" width="20" style="107" customWidth="1"/>
    <col min="4357" max="4357" width="21" style="107" customWidth="1"/>
    <col min="4358" max="4358" width="13.42578125" style="107" customWidth="1"/>
    <col min="4359" max="4359" width="32.85546875" style="107" customWidth="1"/>
    <col min="4360" max="4360" width="36" style="107" customWidth="1"/>
    <col min="4361" max="4600" width="9.140625" style="107"/>
    <col min="4601" max="4601" width="0" style="107" hidden="1" customWidth="1"/>
    <col min="4602" max="4602" width="1.140625" style="107" customWidth="1"/>
    <col min="4603" max="4603" width="18.140625" style="107" customWidth="1"/>
    <col min="4604" max="4604" width="50.85546875" style="107" customWidth="1"/>
    <col min="4605" max="4605" width="15.140625" style="107" customWidth="1"/>
    <col min="4606" max="4606" width="16.85546875" style="107" customWidth="1"/>
    <col min="4607" max="4607" width="16.5703125" style="107" customWidth="1"/>
    <col min="4608" max="4608" width="14.85546875" style="107" customWidth="1"/>
    <col min="4609" max="4609" width="18.7109375" style="107" customWidth="1"/>
    <col min="4610" max="4610" width="19.140625" style="107" customWidth="1"/>
    <col min="4611" max="4611" width="13" style="107" customWidth="1"/>
    <col min="4612" max="4612" width="20" style="107" customWidth="1"/>
    <col min="4613" max="4613" width="21" style="107" customWidth="1"/>
    <col min="4614" max="4614" width="13.42578125" style="107" customWidth="1"/>
    <col min="4615" max="4615" width="32.85546875" style="107" customWidth="1"/>
    <col min="4616" max="4616" width="36" style="107" customWidth="1"/>
    <col min="4617" max="4856" width="9.140625" style="107"/>
    <col min="4857" max="4857" width="0" style="107" hidden="1" customWidth="1"/>
    <col min="4858" max="4858" width="1.140625" style="107" customWidth="1"/>
    <col min="4859" max="4859" width="18.140625" style="107" customWidth="1"/>
    <col min="4860" max="4860" width="50.85546875" style="107" customWidth="1"/>
    <col min="4861" max="4861" width="15.140625" style="107" customWidth="1"/>
    <col min="4862" max="4862" width="16.85546875" style="107" customWidth="1"/>
    <col min="4863" max="4863" width="16.5703125" style="107" customWidth="1"/>
    <col min="4864" max="4864" width="14.85546875" style="107" customWidth="1"/>
    <col min="4865" max="4865" width="18.7109375" style="107" customWidth="1"/>
    <col min="4866" max="4866" width="19.140625" style="107" customWidth="1"/>
    <col min="4867" max="4867" width="13" style="107" customWidth="1"/>
    <col min="4868" max="4868" width="20" style="107" customWidth="1"/>
    <col min="4869" max="4869" width="21" style="107" customWidth="1"/>
    <col min="4870" max="4870" width="13.42578125" style="107" customWidth="1"/>
    <col min="4871" max="4871" width="32.85546875" style="107" customWidth="1"/>
    <col min="4872" max="4872" width="36" style="107" customWidth="1"/>
    <col min="4873" max="5112" width="9.140625" style="107"/>
    <col min="5113" max="5113" width="0" style="107" hidden="1" customWidth="1"/>
    <col min="5114" max="5114" width="1.140625" style="107" customWidth="1"/>
    <col min="5115" max="5115" width="18.140625" style="107" customWidth="1"/>
    <col min="5116" max="5116" width="50.85546875" style="107" customWidth="1"/>
    <col min="5117" max="5117" width="15.140625" style="107" customWidth="1"/>
    <col min="5118" max="5118" width="16.85546875" style="107" customWidth="1"/>
    <col min="5119" max="5119" width="16.5703125" style="107" customWidth="1"/>
    <col min="5120" max="5120" width="14.85546875" style="107" customWidth="1"/>
    <col min="5121" max="5121" width="18.7109375" style="107" customWidth="1"/>
    <col min="5122" max="5122" width="19.140625" style="107" customWidth="1"/>
    <col min="5123" max="5123" width="13" style="107" customWidth="1"/>
    <col min="5124" max="5124" width="20" style="107" customWidth="1"/>
    <col min="5125" max="5125" width="21" style="107" customWidth="1"/>
    <col min="5126" max="5126" width="13.42578125" style="107" customWidth="1"/>
    <col min="5127" max="5127" width="32.85546875" style="107" customWidth="1"/>
    <col min="5128" max="5128" width="36" style="107" customWidth="1"/>
    <col min="5129" max="5368" width="9.140625" style="107"/>
    <col min="5369" max="5369" width="0" style="107" hidden="1" customWidth="1"/>
    <col min="5370" max="5370" width="1.140625" style="107" customWidth="1"/>
    <col min="5371" max="5371" width="18.140625" style="107" customWidth="1"/>
    <col min="5372" max="5372" width="50.85546875" style="107" customWidth="1"/>
    <col min="5373" max="5373" width="15.140625" style="107" customWidth="1"/>
    <col min="5374" max="5374" width="16.85546875" style="107" customWidth="1"/>
    <col min="5375" max="5375" width="16.5703125" style="107" customWidth="1"/>
    <col min="5376" max="5376" width="14.85546875" style="107" customWidth="1"/>
    <col min="5377" max="5377" width="18.7109375" style="107" customWidth="1"/>
    <col min="5378" max="5378" width="19.140625" style="107" customWidth="1"/>
    <col min="5379" max="5379" width="13" style="107" customWidth="1"/>
    <col min="5380" max="5380" width="20" style="107" customWidth="1"/>
    <col min="5381" max="5381" width="21" style="107" customWidth="1"/>
    <col min="5382" max="5382" width="13.42578125" style="107" customWidth="1"/>
    <col min="5383" max="5383" width="32.85546875" style="107" customWidth="1"/>
    <col min="5384" max="5384" width="36" style="107" customWidth="1"/>
    <col min="5385" max="5624" width="9.140625" style="107"/>
    <col min="5625" max="5625" width="0" style="107" hidden="1" customWidth="1"/>
    <col min="5626" max="5626" width="1.140625" style="107" customWidth="1"/>
    <col min="5627" max="5627" width="18.140625" style="107" customWidth="1"/>
    <col min="5628" max="5628" width="50.85546875" style="107" customWidth="1"/>
    <col min="5629" max="5629" width="15.140625" style="107" customWidth="1"/>
    <col min="5630" max="5630" width="16.85546875" style="107" customWidth="1"/>
    <col min="5631" max="5631" width="16.5703125" style="107" customWidth="1"/>
    <col min="5632" max="5632" width="14.85546875" style="107" customWidth="1"/>
    <col min="5633" max="5633" width="18.7109375" style="107" customWidth="1"/>
    <col min="5634" max="5634" width="19.140625" style="107" customWidth="1"/>
    <col min="5635" max="5635" width="13" style="107" customWidth="1"/>
    <col min="5636" max="5636" width="20" style="107" customWidth="1"/>
    <col min="5637" max="5637" width="21" style="107" customWidth="1"/>
    <col min="5638" max="5638" width="13.42578125" style="107" customWidth="1"/>
    <col min="5639" max="5639" width="32.85546875" style="107" customWidth="1"/>
    <col min="5640" max="5640" width="36" style="107" customWidth="1"/>
    <col min="5641" max="5880" width="9.140625" style="107"/>
    <col min="5881" max="5881" width="0" style="107" hidden="1" customWidth="1"/>
    <col min="5882" max="5882" width="1.140625" style="107" customWidth="1"/>
    <col min="5883" max="5883" width="18.140625" style="107" customWidth="1"/>
    <col min="5884" max="5884" width="50.85546875" style="107" customWidth="1"/>
    <col min="5885" max="5885" width="15.140625" style="107" customWidth="1"/>
    <col min="5886" max="5886" width="16.85546875" style="107" customWidth="1"/>
    <col min="5887" max="5887" width="16.5703125" style="107" customWidth="1"/>
    <col min="5888" max="5888" width="14.85546875" style="107" customWidth="1"/>
    <col min="5889" max="5889" width="18.7109375" style="107" customWidth="1"/>
    <col min="5890" max="5890" width="19.140625" style="107" customWidth="1"/>
    <col min="5891" max="5891" width="13" style="107" customWidth="1"/>
    <col min="5892" max="5892" width="20" style="107" customWidth="1"/>
    <col min="5893" max="5893" width="21" style="107" customWidth="1"/>
    <col min="5894" max="5894" width="13.42578125" style="107" customWidth="1"/>
    <col min="5895" max="5895" width="32.85546875" style="107" customWidth="1"/>
    <col min="5896" max="5896" width="36" style="107" customWidth="1"/>
    <col min="5897" max="6136" width="9.140625" style="107"/>
    <col min="6137" max="6137" width="0" style="107" hidden="1" customWidth="1"/>
    <col min="6138" max="6138" width="1.140625" style="107" customWidth="1"/>
    <col min="6139" max="6139" width="18.140625" style="107" customWidth="1"/>
    <col min="6140" max="6140" width="50.85546875" style="107" customWidth="1"/>
    <col min="6141" max="6141" width="15.140625" style="107" customWidth="1"/>
    <col min="6142" max="6142" width="16.85546875" style="107" customWidth="1"/>
    <col min="6143" max="6143" width="16.5703125" style="107" customWidth="1"/>
    <col min="6144" max="6144" width="14.85546875" style="107" customWidth="1"/>
    <col min="6145" max="6145" width="18.7109375" style="107" customWidth="1"/>
    <col min="6146" max="6146" width="19.140625" style="107" customWidth="1"/>
    <col min="6147" max="6147" width="13" style="107" customWidth="1"/>
    <col min="6148" max="6148" width="20" style="107" customWidth="1"/>
    <col min="6149" max="6149" width="21" style="107" customWidth="1"/>
    <col min="6150" max="6150" width="13.42578125" style="107" customWidth="1"/>
    <col min="6151" max="6151" width="32.85546875" style="107" customWidth="1"/>
    <col min="6152" max="6152" width="36" style="107" customWidth="1"/>
    <col min="6153" max="6392" width="9.140625" style="107"/>
    <col min="6393" max="6393" width="0" style="107" hidden="1" customWidth="1"/>
    <col min="6394" max="6394" width="1.140625" style="107" customWidth="1"/>
    <col min="6395" max="6395" width="18.140625" style="107" customWidth="1"/>
    <col min="6396" max="6396" width="50.85546875" style="107" customWidth="1"/>
    <col min="6397" max="6397" width="15.140625" style="107" customWidth="1"/>
    <col min="6398" max="6398" width="16.85546875" style="107" customWidth="1"/>
    <col min="6399" max="6399" width="16.5703125" style="107" customWidth="1"/>
    <col min="6400" max="6400" width="14.85546875" style="107" customWidth="1"/>
    <col min="6401" max="6401" width="18.7109375" style="107" customWidth="1"/>
    <col min="6402" max="6402" width="19.140625" style="107" customWidth="1"/>
    <col min="6403" max="6403" width="13" style="107" customWidth="1"/>
    <col min="6404" max="6404" width="20" style="107" customWidth="1"/>
    <col min="6405" max="6405" width="21" style="107" customWidth="1"/>
    <col min="6406" max="6406" width="13.42578125" style="107" customWidth="1"/>
    <col min="6407" max="6407" width="32.85546875" style="107" customWidth="1"/>
    <col min="6408" max="6408" width="36" style="107" customWidth="1"/>
    <col min="6409" max="6648" width="9.140625" style="107"/>
    <col min="6649" max="6649" width="0" style="107" hidden="1" customWidth="1"/>
    <col min="6650" max="6650" width="1.140625" style="107" customWidth="1"/>
    <col min="6651" max="6651" width="18.140625" style="107" customWidth="1"/>
    <col min="6652" max="6652" width="50.85546875" style="107" customWidth="1"/>
    <col min="6653" max="6653" width="15.140625" style="107" customWidth="1"/>
    <col min="6654" max="6654" width="16.85546875" style="107" customWidth="1"/>
    <col min="6655" max="6655" width="16.5703125" style="107" customWidth="1"/>
    <col min="6656" max="6656" width="14.85546875" style="107" customWidth="1"/>
    <col min="6657" max="6657" width="18.7109375" style="107" customWidth="1"/>
    <col min="6658" max="6658" width="19.140625" style="107" customWidth="1"/>
    <col min="6659" max="6659" width="13" style="107" customWidth="1"/>
    <col min="6660" max="6660" width="20" style="107" customWidth="1"/>
    <col min="6661" max="6661" width="21" style="107" customWidth="1"/>
    <col min="6662" max="6662" width="13.42578125" style="107" customWidth="1"/>
    <col min="6663" max="6663" width="32.85546875" style="107" customWidth="1"/>
    <col min="6664" max="6664" width="36" style="107" customWidth="1"/>
    <col min="6665" max="6904" width="9.140625" style="107"/>
    <col min="6905" max="6905" width="0" style="107" hidden="1" customWidth="1"/>
    <col min="6906" max="6906" width="1.140625" style="107" customWidth="1"/>
    <col min="6907" max="6907" width="18.140625" style="107" customWidth="1"/>
    <col min="6908" max="6908" width="50.85546875" style="107" customWidth="1"/>
    <col min="6909" max="6909" width="15.140625" style="107" customWidth="1"/>
    <col min="6910" max="6910" width="16.85546875" style="107" customWidth="1"/>
    <col min="6911" max="6911" width="16.5703125" style="107" customWidth="1"/>
    <col min="6912" max="6912" width="14.85546875" style="107" customWidth="1"/>
    <col min="6913" max="6913" width="18.7109375" style="107" customWidth="1"/>
    <col min="6914" max="6914" width="19.140625" style="107" customWidth="1"/>
    <col min="6915" max="6915" width="13" style="107" customWidth="1"/>
    <col min="6916" max="6916" width="20" style="107" customWidth="1"/>
    <col min="6917" max="6917" width="21" style="107" customWidth="1"/>
    <col min="6918" max="6918" width="13.42578125" style="107" customWidth="1"/>
    <col min="6919" max="6919" width="32.85546875" style="107" customWidth="1"/>
    <col min="6920" max="6920" width="36" style="107" customWidth="1"/>
    <col min="6921" max="7160" width="9.140625" style="107"/>
    <col min="7161" max="7161" width="0" style="107" hidden="1" customWidth="1"/>
    <col min="7162" max="7162" width="1.140625" style="107" customWidth="1"/>
    <col min="7163" max="7163" width="18.140625" style="107" customWidth="1"/>
    <col min="7164" max="7164" width="50.85546875" style="107" customWidth="1"/>
    <col min="7165" max="7165" width="15.140625" style="107" customWidth="1"/>
    <col min="7166" max="7166" width="16.85546875" style="107" customWidth="1"/>
    <col min="7167" max="7167" width="16.5703125" style="107" customWidth="1"/>
    <col min="7168" max="7168" width="14.85546875" style="107" customWidth="1"/>
    <col min="7169" max="7169" width="18.7109375" style="107" customWidth="1"/>
    <col min="7170" max="7170" width="19.140625" style="107" customWidth="1"/>
    <col min="7171" max="7171" width="13" style="107" customWidth="1"/>
    <col min="7172" max="7172" width="20" style="107" customWidth="1"/>
    <col min="7173" max="7173" width="21" style="107" customWidth="1"/>
    <col min="7174" max="7174" width="13.42578125" style="107" customWidth="1"/>
    <col min="7175" max="7175" width="32.85546875" style="107" customWidth="1"/>
    <col min="7176" max="7176" width="36" style="107" customWidth="1"/>
    <col min="7177" max="7416" width="9.140625" style="107"/>
    <col min="7417" max="7417" width="0" style="107" hidden="1" customWidth="1"/>
    <col min="7418" max="7418" width="1.140625" style="107" customWidth="1"/>
    <col min="7419" max="7419" width="18.140625" style="107" customWidth="1"/>
    <col min="7420" max="7420" width="50.85546875" style="107" customWidth="1"/>
    <col min="7421" max="7421" width="15.140625" style="107" customWidth="1"/>
    <col min="7422" max="7422" width="16.85546875" style="107" customWidth="1"/>
    <col min="7423" max="7423" width="16.5703125" style="107" customWidth="1"/>
    <col min="7424" max="7424" width="14.85546875" style="107" customWidth="1"/>
    <col min="7425" max="7425" width="18.7109375" style="107" customWidth="1"/>
    <col min="7426" max="7426" width="19.140625" style="107" customWidth="1"/>
    <col min="7427" max="7427" width="13" style="107" customWidth="1"/>
    <col min="7428" max="7428" width="20" style="107" customWidth="1"/>
    <col min="7429" max="7429" width="21" style="107" customWidth="1"/>
    <col min="7430" max="7430" width="13.42578125" style="107" customWidth="1"/>
    <col min="7431" max="7431" width="32.85546875" style="107" customWidth="1"/>
    <col min="7432" max="7432" width="36" style="107" customWidth="1"/>
    <col min="7433" max="7672" width="9.140625" style="107"/>
    <col min="7673" max="7673" width="0" style="107" hidden="1" customWidth="1"/>
    <col min="7674" max="7674" width="1.140625" style="107" customWidth="1"/>
    <col min="7675" max="7675" width="18.140625" style="107" customWidth="1"/>
    <col min="7676" max="7676" width="50.85546875" style="107" customWidth="1"/>
    <col min="7677" max="7677" width="15.140625" style="107" customWidth="1"/>
    <col min="7678" max="7678" width="16.85546875" style="107" customWidth="1"/>
    <col min="7679" max="7679" width="16.5703125" style="107" customWidth="1"/>
    <col min="7680" max="7680" width="14.85546875" style="107" customWidth="1"/>
    <col min="7681" max="7681" width="18.7109375" style="107" customWidth="1"/>
    <col min="7682" max="7682" width="19.140625" style="107" customWidth="1"/>
    <col min="7683" max="7683" width="13" style="107" customWidth="1"/>
    <col min="7684" max="7684" width="20" style="107" customWidth="1"/>
    <col min="7685" max="7685" width="21" style="107" customWidth="1"/>
    <col min="7686" max="7686" width="13.42578125" style="107" customWidth="1"/>
    <col min="7687" max="7687" width="32.85546875" style="107" customWidth="1"/>
    <col min="7688" max="7688" width="36" style="107" customWidth="1"/>
    <col min="7689" max="7928" width="9.140625" style="107"/>
    <col min="7929" max="7929" width="0" style="107" hidden="1" customWidth="1"/>
    <col min="7930" max="7930" width="1.140625" style="107" customWidth="1"/>
    <col min="7931" max="7931" width="18.140625" style="107" customWidth="1"/>
    <col min="7932" max="7932" width="50.85546875" style="107" customWidth="1"/>
    <col min="7933" max="7933" width="15.140625" style="107" customWidth="1"/>
    <col min="7934" max="7934" width="16.85546875" style="107" customWidth="1"/>
    <col min="7935" max="7935" width="16.5703125" style="107" customWidth="1"/>
    <col min="7936" max="7936" width="14.85546875" style="107" customWidth="1"/>
    <col min="7937" max="7937" width="18.7109375" style="107" customWidth="1"/>
    <col min="7938" max="7938" width="19.140625" style="107" customWidth="1"/>
    <col min="7939" max="7939" width="13" style="107" customWidth="1"/>
    <col min="7940" max="7940" width="20" style="107" customWidth="1"/>
    <col min="7941" max="7941" width="21" style="107" customWidth="1"/>
    <col min="7942" max="7942" width="13.42578125" style="107" customWidth="1"/>
    <col min="7943" max="7943" width="32.85546875" style="107" customWidth="1"/>
    <col min="7944" max="7944" width="36" style="107" customWidth="1"/>
    <col min="7945" max="8184" width="9.140625" style="107"/>
    <col min="8185" max="8185" width="0" style="107" hidden="1" customWidth="1"/>
    <col min="8186" max="8186" width="1.140625" style="107" customWidth="1"/>
    <col min="8187" max="8187" width="18.140625" style="107" customWidth="1"/>
    <col min="8188" max="8188" width="50.85546875" style="107" customWidth="1"/>
    <col min="8189" max="8189" width="15.140625" style="107" customWidth="1"/>
    <col min="8190" max="8190" width="16.85546875" style="107" customWidth="1"/>
    <col min="8191" max="8191" width="16.5703125" style="107" customWidth="1"/>
    <col min="8192" max="8192" width="14.85546875" style="107" customWidth="1"/>
    <col min="8193" max="8193" width="18.7109375" style="107" customWidth="1"/>
    <col min="8194" max="8194" width="19.140625" style="107" customWidth="1"/>
    <col min="8195" max="8195" width="13" style="107" customWidth="1"/>
    <col min="8196" max="8196" width="20" style="107" customWidth="1"/>
    <col min="8197" max="8197" width="21" style="107" customWidth="1"/>
    <col min="8198" max="8198" width="13.42578125" style="107" customWidth="1"/>
    <col min="8199" max="8199" width="32.85546875" style="107" customWidth="1"/>
    <col min="8200" max="8200" width="36" style="107" customWidth="1"/>
    <col min="8201" max="8440" width="9.140625" style="107"/>
    <col min="8441" max="8441" width="0" style="107" hidden="1" customWidth="1"/>
    <col min="8442" max="8442" width="1.140625" style="107" customWidth="1"/>
    <col min="8443" max="8443" width="18.140625" style="107" customWidth="1"/>
    <col min="8444" max="8444" width="50.85546875" style="107" customWidth="1"/>
    <col min="8445" max="8445" width="15.140625" style="107" customWidth="1"/>
    <col min="8446" max="8446" width="16.85546875" style="107" customWidth="1"/>
    <col min="8447" max="8447" width="16.5703125" style="107" customWidth="1"/>
    <col min="8448" max="8448" width="14.85546875" style="107" customWidth="1"/>
    <col min="8449" max="8449" width="18.7109375" style="107" customWidth="1"/>
    <col min="8450" max="8450" width="19.140625" style="107" customWidth="1"/>
    <col min="8451" max="8451" width="13" style="107" customWidth="1"/>
    <col min="8452" max="8452" width="20" style="107" customWidth="1"/>
    <col min="8453" max="8453" width="21" style="107" customWidth="1"/>
    <col min="8454" max="8454" width="13.42578125" style="107" customWidth="1"/>
    <col min="8455" max="8455" width="32.85546875" style="107" customWidth="1"/>
    <col min="8456" max="8456" width="36" style="107" customWidth="1"/>
    <col min="8457" max="8696" width="9.140625" style="107"/>
    <col min="8697" max="8697" width="0" style="107" hidden="1" customWidth="1"/>
    <col min="8698" max="8698" width="1.140625" style="107" customWidth="1"/>
    <col min="8699" max="8699" width="18.140625" style="107" customWidth="1"/>
    <col min="8700" max="8700" width="50.85546875" style="107" customWidth="1"/>
    <col min="8701" max="8701" width="15.140625" style="107" customWidth="1"/>
    <col min="8702" max="8702" width="16.85546875" style="107" customWidth="1"/>
    <col min="8703" max="8703" width="16.5703125" style="107" customWidth="1"/>
    <col min="8704" max="8704" width="14.85546875" style="107" customWidth="1"/>
    <col min="8705" max="8705" width="18.7109375" style="107" customWidth="1"/>
    <col min="8706" max="8706" width="19.140625" style="107" customWidth="1"/>
    <col min="8707" max="8707" width="13" style="107" customWidth="1"/>
    <col min="8708" max="8708" width="20" style="107" customWidth="1"/>
    <col min="8709" max="8709" width="21" style="107" customWidth="1"/>
    <col min="8710" max="8710" width="13.42578125" style="107" customWidth="1"/>
    <col min="8711" max="8711" width="32.85546875" style="107" customWidth="1"/>
    <col min="8712" max="8712" width="36" style="107" customWidth="1"/>
    <col min="8713" max="8952" width="9.140625" style="107"/>
    <col min="8953" max="8953" width="0" style="107" hidden="1" customWidth="1"/>
    <col min="8954" max="8954" width="1.140625" style="107" customWidth="1"/>
    <col min="8955" max="8955" width="18.140625" style="107" customWidth="1"/>
    <col min="8956" max="8956" width="50.85546875" style="107" customWidth="1"/>
    <col min="8957" max="8957" width="15.140625" style="107" customWidth="1"/>
    <col min="8958" max="8958" width="16.85546875" style="107" customWidth="1"/>
    <col min="8959" max="8959" width="16.5703125" style="107" customWidth="1"/>
    <col min="8960" max="8960" width="14.85546875" style="107" customWidth="1"/>
    <col min="8961" max="8961" width="18.7109375" style="107" customWidth="1"/>
    <col min="8962" max="8962" width="19.140625" style="107" customWidth="1"/>
    <col min="8963" max="8963" width="13" style="107" customWidth="1"/>
    <col min="8964" max="8964" width="20" style="107" customWidth="1"/>
    <col min="8965" max="8965" width="21" style="107" customWidth="1"/>
    <col min="8966" max="8966" width="13.42578125" style="107" customWidth="1"/>
    <col min="8967" max="8967" width="32.85546875" style="107" customWidth="1"/>
    <col min="8968" max="8968" width="36" style="107" customWidth="1"/>
    <col min="8969" max="9208" width="9.140625" style="107"/>
    <col min="9209" max="9209" width="0" style="107" hidden="1" customWidth="1"/>
    <col min="9210" max="9210" width="1.140625" style="107" customWidth="1"/>
    <col min="9211" max="9211" width="18.140625" style="107" customWidth="1"/>
    <col min="9212" max="9212" width="50.85546875" style="107" customWidth="1"/>
    <col min="9213" max="9213" width="15.140625" style="107" customWidth="1"/>
    <col min="9214" max="9214" width="16.85546875" style="107" customWidth="1"/>
    <col min="9215" max="9215" width="16.5703125" style="107" customWidth="1"/>
    <col min="9216" max="9216" width="14.85546875" style="107" customWidth="1"/>
    <col min="9217" max="9217" width="18.7109375" style="107" customWidth="1"/>
    <col min="9218" max="9218" width="19.140625" style="107" customWidth="1"/>
    <col min="9219" max="9219" width="13" style="107" customWidth="1"/>
    <col min="9220" max="9220" width="20" style="107" customWidth="1"/>
    <col min="9221" max="9221" width="21" style="107" customWidth="1"/>
    <col min="9222" max="9222" width="13.42578125" style="107" customWidth="1"/>
    <col min="9223" max="9223" width="32.85546875" style="107" customWidth="1"/>
    <col min="9224" max="9224" width="36" style="107" customWidth="1"/>
    <col min="9225" max="9464" width="9.140625" style="107"/>
    <col min="9465" max="9465" width="0" style="107" hidden="1" customWidth="1"/>
    <col min="9466" max="9466" width="1.140625" style="107" customWidth="1"/>
    <col min="9467" max="9467" width="18.140625" style="107" customWidth="1"/>
    <col min="9468" max="9468" width="50.85546875" style="107" customWidth="1"/>
    <col min="9469" max="9469" width="15.140625" style="107" customWidth="1"/>
    <col min="9470" max="9470" width="16.85546875" style="107" customWidth="1"/>
    <col min="9471" max="9471" width="16.5703125" style="107" customWidth="1"/>
    <col min="9472" max="9472" width="14.85546875" style="107" customWidth="1"/>
    <col min="9473" max="9473" width="18.7109375" style="107" customWidth="1"/>
    <col min="9474" max="9474" width="19.140625" style="107" customWidth="1"/>
    <col min="9475" max="9475" width="13" style="107" customWidth="1"/>
    <col min="9476" max="9476" width="20" style="107" customWidth="1"/>
    <col min="9477" max="9477" width="21" style="107" customWidth="1"/>
    <col min="9478" max="9478" width="13.42578125" style="107" customWidth="1"/>
    <col min="9479" max="9479" width="32.85546875" style="107" customWidth="1"/>
    <col min="9480" max="9480" width="36" style="107" customWidth="1"/>
    <col min="9481" max="9720" width="9.140625" style="107"/>
    <col min="9721" max="9721" width="0" style="107" hidden="1" customWidth="1"/>
    <col min="9722" max="9722" width="1.140625" style="107" customWidth="1"/>
    <col min="9723" max="9723" width="18.140625" style="107" customWidth="1"/>
    <col min="9724" max="9724" width="50.85546875" style="107" customWidth="1"/>
    <col min="9725" max="9725" width="15.140625" style="107" customWidth="1"/>
    <col min="9726" max="9726" width="16.85546875" style="107" customWidth="1"/>
    <col min="9727" max="9727" width="16.5703125" style="107" customWidth="1"/>
    <col min="9728" max="9728" width="14.85546875" style="107" customWidth="1"/>
    <col min="9729" max="9729" width="18.7109375" style="107" customWidth="1"/>
    <col min="9730" max="9730" width="19.140625" style="107" customWidth="1"/>
    <col min="9731" max="9731" width="13" style="107" customWidth="1"/>
    <col min="9732" max="9732" width="20" style="107" customWidth="1"/>
    <col min="9733" max="9733" width="21" style="107" customWidth="1"/>
    <col min="9734" max="9734" width="13.42578125" style="107" customWidth="1"/>
    <col min="9735" max="9735" width="32.85546875" style="107" customWidth="1"/>
    <col min="9736" max="9736" width="36" style="107" customWidth="1"/>
    <col min="9737" max="9976" width="9.140625" style="107"/>
    <col min="9977" max="9977" width="0" style="107" hidden="1" customWidth="1"/>
    <col min="9978" max="9978" width="1.140625" style="107" customWidth="1"/>
    <col min="9979" max="9979" width="18.140625" style="107" customWidth="1"/>
    <col min="9980" max="9980" width="50.85546875" style="107" customWidth="1"/>
    <col min="9981" max="9981" width="15.140625" style="107" customWidth="1"/>
    <col min="9982" max="9982" width="16.85546875" style="107" customWidth="1"/>
    <col min="9983" max="9983" width="16.5703125" style="107" customWidth="1"/>
    <col min="9984" max="9984" width="14.85546875" style="107" customWidth="1"/>
    <col min="9985" max="9985" width="18.7109375" style="107" customWidth="1"/>
    <col min="9986" max="9986" width="19.140625" style="107" customWidth="1"/>
    <col min="9987" max="9987" width="13" style="107" customWidth="1"/>
    <col min="9988" max="9988" width="20" style="107" customWidth="1"/>
    <col min="9989" max="9989" width="21" style="107" customWidth="1"/>
    <col min="9990" max="9990" width="13.42578125" style="107" customWidth="1"/>
    <col min="9991" max="9991" width="32.85546875" style="107" customWidth="1"/>
    <col min="9992" max="9992" width="36" style="107" customWidth="1"/>
    <col min="9993" max="10232" width="9.140625" style="107"/>
    <col min="10233" max="10233" width="0" style="107" hidden="1" customWidth="1"/>
    <col min="10234" max="10234" width="1.140625" style="107" customWidth="1"/>
    <col min="10235" max="10235" width="18.140625" style="107" customWidth="1"/>
    <col min="10236" max="10236" width="50.85546875" style="107" customWidth="1"/>
    <col min="10237" max="10237" width="15.140625" style="107" customWidth="1"/>
    <col min="10238" max="10238" width="16.85546875" style="107" customWidth="1"/>
    <col min="10239" max="10239" width="16.5703125" style="107" customWidth="1"/>
    <col min="10240" max="10240" width="14.85546875" style="107" customWidth="1"/>
    <col min="10241" max="10241" width="18.7109375" style="107" customWidth="1"/>
    <col min="10242" max="10242" width="19.140625" style="107" customWidth="1"/>
    <col min="10243" max="10243" width="13" style="107" customWidth="1"/>
    <col min="10244" max="10244" width="20" style="107" customWidth="1"/>
    <col min="10245" max="10245" width="21" style="107" customWidth="1"/>
    <col min="10246" max="10246" width="13.42578125" style="107" customWidth="1"/>
    <col min="10247" max="10247" width="32.85546875" style="107" customWidth="1"/>
    <col min="10248" max="10248" width="36" style="107" customWidth="1"/>
    <col min="10249" max="10488" width="9.140625" style="107"/>
    <col min="10489" max="10489" width="0" style="107" hidden="1" customWidth="1"/>
    <col min="10490" max="10490" width="1.140625" style="107" customWidth="1"/>
    <col min="10491" max="10491" width="18.140625" style="107" customWidth="1"/>
    <col min="10492" max="10492" width="50.85546875" style="107" customWidth="1"/>
    <col min="10493" max="10493" width="15.140625" style="107" customWidth="1"/>
    <col min="10494" max="10494" width="16.85546875" style="107" customWidth="1"/>
    <col min="10495" max="10495" width="16.5703125" style="107" customWidth="1"/>
    <col min="10496" max="10496" width="14.85546875" style="107" customWidth="1"/>
    <col min="10497" max="10497" width="18.7109375" style="107" customWidth="1"/>
    <col min="10498" max="10498" width="19.140625" style="107" customWidth="1"/>
    <col min="10499" max="10499" width="13" style="107" customWidth="1"/>
    <col min="10500" max="10500" width="20" style="107" customWidth="1"/>
    <col min="10501" max="10501" width="21" style="107" customWidth="1"/>
    <col min="10502" max="10502" width="13.42578125" style="107" customWidth="1"/>
    <col min="10503" max="10503" width="32.85546875" style="107" customWidth="1"/>
    <col min="10504" max="10504" width="36" style="107" customWidth="1"/>
    <col min="10505" max="10744" width="9.140625" style="107"/>
    <col min="10745" max="10745" width="0" style="107" hidden="1" customWidth="1"/>
    <col min="10746" max="10746" width="1.140625" style="107" customWidth="1"/>
    <col min="10747" max="10747" width="18.140625" style="107" customWidth="1"/>
    <col min="10748" max="10748" width="50.85546875" style="107" customWidth="1"/>
    <col min="10749" max="10749" width="15.140625" style="107" customWidth="1"/>
    <col min="10750" max="10750" width="16.85546875" style="107" customWidth="1"/>
    <col min="10751" max="10751" width="16.5703125" style="107" customWidth="1"/>
    <col min="10752" max="10752" width="14.85546875" style="107" customWidth="1"/>
    <col min="10753" max="10753" width="18.7109375" style="107" customWidth="1"/>
    <col min="10754" max="10754" width="19.140625" style="107" customWidth="1"/>
    <col min="10755" max="10755" width="13" style="107" customWidth="1"/>
    <col min="10756" max="10756" width="20" style="107" customWidth="1"/>
    <col min="10757" max="10757" width="21" style="107" customWidth="1"/>
    <col min="10758" max="10758" width="13.42578125" style="107" customWidth="1"/>
    <col min="10759" max="10759" width="32.85546875" style="107" customWidth="1"/>
    <col min="10760" max="10760" width="36" style="107" customWidth="1"/>
    <col min="10761" max="11000" width="9.140625" style="107"/>
    <col min="11001" max="11001" width="0" style="107" hidden="1" customWidth="1"/>
    <col min="11002" max="11002" width="1.140625" style="107" customWidth="1"/>
    <col min="11003" max="11003" width="18.140625" style="107" customWidth="1"/>
    <col min="11004" max="11004" width="50.85546875" style="107" customWidth="1"/>
    <col min="11005" max="11005" width="15.140625" style="107" customWidth="1"/>
    <col min="11006" max="11006" width="16.85546875" style="107" customWidth="1"/>
    <col min="11007" max="11007" width="16.5703125" style="107" customWidth="1"/>
    <col min="11008" max="11008" width="14.85546875" style="107" customWidth="1"/>
    <col min="11009" max="11009" width="18.7109375" style="107" customWidth="1"/>
    <col min="11010" max="11010" width="19.140625" style="107" customWidth="1"/>
    <col min="11011" max="11011" width="13" style="107" customWidth="1"/>
    <col min="11012" max="11012" width="20" style="107" customWidth="1"/>
    <col min="11013" max="11013" width="21" style="107" customWidth="1"/>
    <col min="11014" max="11014" width="13.42578125" style="107" customWidth="1"/>
    <col min="11015" max="11015" width="32.85546875" style="107" customWidth="1"/>
    <col min="11016" max="11016" width="36" style="107" customWidth="1"/>
    <col min="11017" max="11256" width="9.140625" style="107"/>
    <col min="11257" max="11257" width="0" style="107" hidden="1" customWidth="1"/>
    <col min="11258" max="11258" width="1.140625" style="107" customWidth="1"/>
    <col min="11259" max="11259" width="18.140625" style="107" customWidth="1"/>
    <col min="11260" max="11260" width="50.85546875" style="107" customWidth="1"/>
    <col min="11261" max="11261" width="15.140625" style="107" customWidth="1"/>
    <col min="11262" max="11262" width="16.85546875" style="107" customWidth="1"/>
    <col min="11263" max="11263" width="16.5703125" style="107" customWidth="1"/>
    <col min="11264" max="11264" width="14.85546875" style="107" customWidth="1"/>
    <col min="11265" max="11265" width="18.7109375" style="107" customWidth="1"/>
    <col min="11266" max="11266" width="19.140625" style="107" customWidth="1"/>
    <col min="11267" max="11267" width="13" style="107" customWidth="1"/>
    <col min="11268" max="11268" width="20" style="107" customWidth="1"/>
    <col min="11269" max="11269" width="21" style="107" customWidth="1"/>
    <col min="11270" max="11270" width="13.42578125" style="107" customWidth="1"/>
    <col min="11271" max="11271" width="32.85546875" style="107" customWidth="1"/>
    <col min="11272" max="11272" width="36" style="107" customWidth="1"/>
    <col min="11273" max="11512" width="9.140625" style="107"/>
    <col min="11513" max="11513" width="0" style="107" hidden="1" customWidth="1"/>
    <col min="11514" max="11514" width="1.140625" style="107" customWidth="1"/>
    <col min="11515" max="11515" width="18.140625" style="107" customWidth="1"/>
    <col min="11516" max="11516" width="50.85546875" style="107" customWidth="1"/>
    <col min="11517" max="11517" width="15.140625" style="107" customWidth="1"/>
    <col min="11518" max="11518" width="16.85546875" style="107" customWidth="1"/>
    <col min="11519" max="11519" width="16.5703125" style="107" customWidth="1"/>
    <col min="11520" max="11520" width="14.85546875" style="107" customWidth="1"/>
    <col min="11521" max="11521" width="18.7109375" style="107" customWidth="1"/>
    <col min="11522" max="11522" width="19.140625" style="107" customWidth="1"/>
    <col min="11523" max="11523" width="13" style="107" customWidth="1"/>
    <col min="11524" max="11524" width="20" style="107" customWidth="1"/>
    <col min="11525" max="11525" width="21" style="107" customWidth="1"/>
    <col min="11526" max="11526" width="13.42578125" style="107" customWidth="1"/>
    <col min="11527" max="11527" width="32.85546875" style="107" customWidth="1"/>
    <col min="11528" max="11528" width="36" style="107" customWidth="1"/>
    <col min="11529" max="11768" width="9.140625" style="107"/>
    <col min="11769" max="11769" width="0" style="107" hidden="1" customWidth="1"/>
    <col min="11770" max="11770" width="1.140625" style="107" customWidth="1"/>
    <col min="11771" max="11771" width="18.140625" style="107" customWidth="1"/>
    <col min="11772" max="11772" width="50.85546875" style="107" customWidth="1"/>
    <col min="11773" max="11773" width="15.140625" style="107" customWidth="1"/>
    <col min="11774" max="11774" width="16.85546875" style="107" customWidth="1"/>
    <col min="11775" max="11775" width="16.5703125" style="107" customWidth="1"/>
    <col min="11776" max="11776" width="14.85546875" style="107" customWidth="1"/>
    <col min="11777" max="11777" width="18.7109375" style="107" customWidth="1"/>
    <col min="11778" max="11778" width="19.140625" style="107" customWidth="1"/>
    <col min="11779" max="11779" width="13" style="107" customWidth="1"/>
    <col min="11780" max="11780" width="20" style="107" customWidth="1"/>
    <col min="11781" max="11781" width="21" style="107" customWidth="1"/>
    <col min="11782" max="11782" width="13.42578125" style="107" customWidth="1"/>
    <col min="11783" max="11783" width="32.85546875" style="107" customWidth="1"/>
    <col min="11784" max="11784" width="36" style="107" customWidth="1"/>
    <col min="11785" max="12024" width="9.140625" style="107"/>
    <col min="12025" max="12025" width="0" style="107" hidden="1" customWidth="1"/>
    <col min="12026" max="12026" width="1.140625" style="107" customWidth="1"/>
    <col min="12027" max="12027" width="18.140625" style="107" customWidth="1"/>
    <col min="12028" max="12028" width="50.85546875" style="107" customWidth="1"/>
    <col min="12029" max="12029" width="15.140625" style="107" customWidth="1"/>
    <col min="12030" max="12030" width="16.85546875" style="107" customWidth="1"/>
    <col min="12031" max="12031" width="16.5703125" style="107" customWidth="1"/>
    <col min="12032" max="12032" width="14.85546875" style="107" customWidth="1"/>
    <col min="12033" max="12033" width="18.7109375" style="107" customWidth="1"/>
    <col min="12034" max="12034" width="19.140625" style="107" customWidth="1"/>
    <col min="12035" max="12035" width="13" style="107" customWidth="1"/>
    <col min="12036" max="12036" width="20" style="107" customWidth="1"/>
    <col min="12037" max="12037" width="21" style="107" customWidth="1"/>
    <col min="12038" max="12038" width="13.42578125" style="107" customWidth="1"/>
    <col min="12039" max="12039" width="32.85546875" style="107" customWidth="1"/>
    <col min="12040" max="12040" width="36" style="107" customWidth="1"/>
    <col min="12041" max="12280" width="9.140625" style="107"/>
    <col min="12281" max="12281" width="0" style="107" hidden="1" customWidth="1"/>
    <col min="12282" max="12282" width="1.140625" style="107" customWidth="1"/>
    <col min="12283" max="12283" width="18.140625" style="107" customWidth="1"/>
    <col min="12284" max="12284" width="50.85546875" style="107" customWidth="1"/>
    <col min="12285" max="12285" width="15.140625" style="107" customWidth="1"/>
    <col min="12286" max="12286" width="16.85546875" style="107" customWidth="1"/>
    <col min="12287" max="12287" width="16.5703125" style="107" customWidth="1"/>
    <col min="12288" max="12288" width="14.85546875" style="107" customWidth="1"/>
    <col min="12289" max="12289" width="18.7109375" style="107" customWidth="1"/>
    <col min="12290" max="12290" width="19.140625" style="107" customWidth="1"/>
    <col min="12291" max="12291" width="13" style="107" customWidth="1"/>
    <col min="12292" max="12292" width="20" style="107" customWidth="1"/>
    <col min="12293" max="12293" width="21" style="107" customWidth="1"/>
    <col min="12294" max="12294" width="13.42578125" style="107" customWidth="1"/>
    <col min="12295" max="12295" width="32.85546875" style="107" customWidth="1"/>
    <col min="12296" max="12296" width="36" style="107" customWidth="1"/>
    <col min="12297" max="12536" width="9.140625" style="107"/>
    <col min="12537" max="12537" width="0" style="107" hidden="1" customWidth="1"/>
    <col min="12538" max="12538" width="1.140625" style="107" customWidth="1"/>
    <col min="12539" max="12539" width="18.140625" style="107" customWidth="1"/>
    <col min="12540" max="12540" width="50.85546875" style="107" customWidth="1"/>
    <col min="12541" max="12541" width="15.140625" style="107" customWidth="1"/>
    <col min="12542" max="12542" width="16.85546875" style="107" customWidth="1"/>
    <col min="12543" max="12543" width="16.5703125" style="107" customWidth="1"/>
    <col min="12544" max="12544" width="14.85546875" style="107" customWidth="1"/>
    <col min="12545" max="12545" width="18.7109375" style="107" customWidth="1"/>
    <col min="12546" max="12546" width="19.140625" style="107" customWidth="1"/>
    <col min="12547" max="12547" width="13" style="107" customWidth="1"/>
    <col min="12548" max="12548" width="20" style="107" customWidth="1"/>
    <col min="12549" max="12549" width="21" style="107" customWidth="1"/>
    <col min="12550" max="12550" width="13.42578125" style="107" customWidth="1"/>
    <col min="12551" max="12551" width="32.85546875" style="107" customWidth="1"/>
    <col min="12552" max="12552" width="36" style="107" customWidth="1"/>
    <col min="12553" max="12792" width="9.140625" style="107"/>
    <col min="12793" max="12793" width="0" style="107" hidden="1" customWidth="1"/>
    <col min="12794" max="12794" width="1.140625" style="107" customWidth="1"/>
    <col min="12795" max="12795" width="18.140625" style="107" customWidth="1"/>
    <col min="12796" max="12796" width="50.85546875" style="107" customWidth="1"/>
    <col min="12797" max="12797" width="15.140625" style="107" customWidth="1"/>
    <col min="12798" max="12798" width="16.85546875" style="107" customWidth="1"/>
    <col min="12799" max="12799" width="16.5703125" style="107" customWidth="1"/>
    <col min="12800" max="12800" width="14.85546875" style="107" customWidth="1"/>
    <col min="12801" max="12801" width="18.7109375" style="107" customWidth="1"/>
    <col min="12802" max="12802" width="19.140625" style="107" customWidth="1"/>
    <col min="12803" max="12803" width="13" style="107" customWidth="1"/>
    <col min="12804" max="12804" width="20" style="107" customWidth="1"/>
    <col min="12805" max="12805" width="21" style="107" customWidth="1"/>
    <col min="12806" max="12806" width="13.42578125" style="107" customWidth="1"/>
    <col min="12807" max="12807" width="32.85546875" style="107" customWidth="1"/>
    <col min="12808" max="12808" width="36" style="107" customWidth="1"/>
    <col min="12809" max="13048" width="9.140625" style="107"/>
    <col min="13049" max="13049" width="0" style="107" hidden="1" customWidth="1"/>
    <col min="13050" max="13050" width="1.140625" style="107" customWidth="1"/>
    <col min="13051" max="13051" width="18.140625" style="107" customWidth="1"/>
    <col min="13052" max="13052" width="50.85546875" style="107" customWidth="1"/>
    <col min="13053" max="13053" width="15.140625" style="107" customWidth="1"/>
    <col min="13054" max="13054" width="16.85546875" style="107" customWidth="1"/>
    <col min="13055" max="13055" width="16.5703125" style="107" customWidth="1"/>
    <col min="13056" max="13056" width="14.85546875" style="107" customWidth="1"/>
    <col min="13057" max="13057" width="18.7109375" style="107" customWidth="1"/>
    <col min="13058" max="13058" width="19.140625" style="107" customWidth="1"/>
    <col min="13059" max="13059" width="13" style="107" customWidth="1"/>
    <col min="13060" max="13060" width="20" style="107" customWidth="1"/>
    <col min="13061" max="13061" width="21" style="107" customWidth="1"/>
    <col min="13062" max="13062" width="13.42578125" style="107" customWidth="1"/>
    <col min="13063" max="13063" width="32.85546875" style="107" customWidth="1"/>
    <col min="13064" max="13064" width="36" style="107" customWidth="1"/>
    <col min="13065" max="13304" width="9.140625" style="107"/>
    <col min="13305" max="13305" width="0" style="107" hidden="1" customWidth="1"/>
    <col min="13306" max="13306" width="1.140625" style="107" customWidth="1"/>
    <col min="13307" max="13307" width="18.140625" style="107" customWidth="1"/>
    <col min="13308" max="13308" width="50.85546875" style="107" customWidth="1"/>
    <col min="13309" max="13309" width="15.140625" style="107" customWidth="1"/>
    <col min="13310" max="13310" width="16.85546875" style="107" customWidth="1"/>
    <col min="13311" max="13311" width="16.5703125" style="107" customWidth="1"/>
    <col min="13312" max="13312" width="14.85546875" style="107" customWidth="1"/>
    <col min="13313" max="13313" width="18.7109375" style="107" customWidth="1"/>
    <col min="13314" max="13314" width="19.140625" style="107" customWidth="1"/>
    <col min="13315" max="13315" width="13" style="107" customWidth="1"/>
    <col min="13316" max="13316" width="20" style="107" customWidth="1"/>
    <col min="13317" max="13317" width="21" style="107" customWidth="1"/>
    <col min="13318" max="13318" width="13.42578125" style="107" customWidth="1"/>
    <col min="13319" max="13319" width="32.85546875" style="107" customWidth="1"/>
    <col min="13320" max="13320" width="36" style="107" customWidth="1"/>
    <col min="13321" max="13560" width="9.140625" style="107"/>
    <col min="13561" max="13561" width="0" style="107" hidden="1" customWidth="1"/>
    <col min="13562" max="13562" width="1.140625" style="107" customWidth="1"/>
    <col min="13563" max="13563" width="18.140625" style="107" customWidth="1"/>
    <col min="13564" max="13564" width="50.85546875" style="107" customWidth="1"/>
    <col min="13565" max="13565" width="15.140625" style="107" customWidth="1"/>
    <col min="13566" max="13566" width="16.85546875" style="107" customWidth="1"/>
    <col min="13567" max="13567" width="16.5703125" style="107" customWidth="1"/>
    <col min="13568" max="13568" width="14.85546875" style="107" customWidth="1"/>
    <col min="13569" max="13569" width="18.7109375" style="107" customWidth="1"/>
    <col min="13570" max="13570" width="19.140625" style="107" customWidth="1"/>
    <col min="13571" max="13571" width="13" style="107" customWidth="1"/>
    <col min="13572" max="13572" width="20" style="107" customWidth="1"/>
    <col min="13573" max="13573" width="21" style="107" customWidth="1"/>
    <col min="13574" max="13574" width="13.42578125" style="107" customWidth="1"/>
    <col min="13575" max="13575" width="32.85546875" style="107" customWidth="1"/>
    <col min="13576" max="13576" width="36" style="107" customWidth="1"/>
    <col min="13577" max="13816" width="9.140625" style="107"/>
    <col min="13817" max="13817" width="0" style="107" hidden="1" customWidth="1"/>
    <col min="13818" max="13818" width="1.140625" style="107" customWidth="1"/>
    <col min="13819" max="13819" width="18.140625" style="107" customWidth="1"/>
    <col min="13820" max="13820" width="50.85546875" style="107" customWidth="1"/>
    <col min="13821" max="13821" width="15.140625" style="107" customWidth="1"/>
    <col min="13822" max="13822" width="16.85546875" style="107" customWidth="1"/>
    <col min="13823" max="13823" width="16.5703125" style="107" customWidth="1"/>
    <col min="13824" max="13824" width="14.85546875" style="107" customWidth="1"/>
    <col min="13825" max="13825" width="18.7109375" style="107" customWidth="1"/>
    <col min="13826" max="13826" width="19.140625" style="107" customWidth="1"/>
    <col min="13827" max="13827" width="13" style="107" customWidth="1"/>
    <col min="13828" max="13828" width="20" style="107" customWidth="1"/>
    <col min="13829" max="13829" width="21" style="107" customWidth="1"/>
    <col min="13830" max="13830" width="13.42578125" style="107" customWidth="1"/>
    <col min="13831" max="13831" width="32.85546875" style="107" customWidth="1"/>
    <col min="13832" max="13832" width="36" style="107" customWidth="1"/>
    <col min="13833" max="14072" width="9.140625" style="107"/>
    <col min="14073" max="14073" width="0" style="107" hidden="1" customWidth="1"/>
    <col min="14074" max="14074" width="1.140625" style="107" customWidth="1"/>
    <col min="14075" max="14075" width="18.140625" style="107" customWidth="1"/>
    <col min="14076" max="14076" width="50.85546875" style="107" customWidth="1"/>
    <col min="14077" max="14077" width="15.140625" style="107" customWidth="1"/>
    <col min="14078" max="14078" width="16.85546875" style="107" customWidth="1"/>
    <col min="14079" max="14079" width="16.5703125" style="107" customWidth="1"/>
    <col min="14080" max="14080" width="14.85546875" style="107" customWidth="1"/>
    <col min="14081" max="14081" width="18.7109375" style="107" customWidth="1"/>
    <col min="14082" max="14082" width="19.140625" style="107" customWidth="1"/>
    <col min="14083" max="14083" width="13" style="107" customWidth="1"/>
    <col min="14084" max="14084" width="20" style="107" customWidth="1"/>
    <col min="14085" max="14085" width="21" style="107" customWidth="1"/>
    <col min="14086" max="14086" width="13.42578125" style="107" customWidth="1"/>
    <col min="14087" max="14087" width="32.85546875" style="107" customWidth="1"/>
    <col min="14088" max="14088" width="36" style="107" customWidth="1"/>
    <col min="14089" max="14328" width="9.140625" style="107"/>
    <col min="14329" max="14329" width="0" style="107" hidden="1" customWidth="1"/>
    <col min="14330" max="14330" width="1.140625" style="107" customWidth="1"/>
    <col min="14331" max="14331" width="18.140625" style="107" customWidth="1"/>
    <col min="14332" max="14332" width="50.85546875" style="107" customWidth="1"/>
    <col min="14333" max="14333" width="15.140625" style="107" customWidth="1"/>
    <col min="14334" max="14334" width="16.85546875" style="107" customWidth="1"/>
    <col min="14335" max="14335" width="16.5703125" style="107" customWidth="1"/>
    <col min="14336" max="14336" width="14.85546875" style="107" customWidth="1"/>
    <col min="14337" max="14337" width="18.7109375" style="107" customWidth="1"/>
    <col min="14338" max="14338" width="19.140625" style="107" customWidth="1"/>
    <col min="14339" max="14339" width="13" style="107" customWidth="1"/>
    <col min="14340" max="14340" width="20" style="107" customWidth="1"/>
    <col min="14341" max="14341" width="21" style="107" customWidth="1"/>
    <col min="14342" max="14342" width="13.42578125" style="107" customWidth="1"/>
    <col min="14343" max="14343" width="32.85546875" style="107" customWidth="1"/>
    <col min="14344" max="14344" width="36" style="107" customWidth="1"/>
    <col min="14345" max="14584" width="9.140625" style="107"/>
    <col min="14585" max="14585" width="0" style="107" hidden="1" customWidth="1"/>
    <col min="14586" max="14586" width="1.140625" style="107" customWidth="1"/>
    <col min="14587" max="14587" width="18.140625" style="107" customWidth="1"/>
    <col min="14588" max="14588" width="50.85546875" style="107" customWidth="1"/>
    <col min="14589" max="14589" width="15.140625" style="107" customWidth="1"/>
    <col min="14590" max="14590" width="16.85546875" style="107" customWidth="1"/>
    <col min="14591" max="14591" width="16.5703125" style="107" customWidth="1"/>
    <col min="14592" max="14592" width="14.85546875" style="107" customWidth="1"/>
    <col min="14593" max="14593" width="18.7109375" style="107" customWidth="1"/>
    <col min="14594" max="14594" width="19.140625" style="107" customWidth="1"/>
    <col min="14595" max="14595" width="13" style="107" customWidth="1"/>
    <col min="14596" max="14596" width="20" style="107" customWidth="1"/>
    <col min="14597" max="14597" width="21" style="107" customWidth="1"/>
    <col min="14598" max="14598" width="13.42578125" style="107" customWidth="1"/>
    <col min="14599" max="14599" width="32.85546875" style="107" customWidth="1"/>
    <col min="14600" max="14600" width="36" style="107" customWidth="1"/>
    <col min="14601" max="14840" width="9.140625" style="107"/>
    <col min="14841" max="14841" width="0" style="107" hidden="1" customWidth="1"/>
    <col min="14842" max="14842" width="1.140625" style="107" customWidth="1"/>
    <col min="14843" max="14843" width="18.140625" style="107" customWidth="1"/>
    <col min="14844" max="14844" width="50.85546875" style="107" customWidth="1"/>
    <col min="14845" max="14845" width="15.140625" style="107" customWidth="1"/>
    <col min="14846" max="14846" width="16.85546875" style="107" customWidth="1"/>
    <col min="14847" max="14847" width="16.5703125" style="107" customWidth="1"/>
    <col min="14848" max="14848" width="14.85546875" style="107" customWidth="1"/>
    <col min="14849" max="14849" width="18.7109375" style="107" customWidth="1"/>
    <col min="14850" max="14850" width="19.140625" style="107" customWidth="1"/>
    <col min="14851" max="14851" width="13" style="107" customWidth="1"/>
    <col min="14852" max="14852" width="20" style="107" customWidth="1"/>
    <col min="14853" max="14853" width="21" style="107" customWidth="1"/>
    <col min="14854" max="14854" width="13.42578125" style="107" customWidth="1"/>
    <col min="14855" max="14855" width="32.85546875" style="107" customWidth="1"/>
    <col min="14856" max="14856" width="36" style="107" customWidth="1"/>
    <col min="14857" max="15096" width="9.140625" style="107"/>
    <col min="15097" max="15097" width="0" style="107" hidden="1" customWidth="1"/>
    <col min="15098" max="15098" width="1.140625" style="107" customWidth="1"/>
    <col min="15099" max="15099" width="18.140625" style="107" customWidth="1"/>
    <col min="15100" max="15100" width="50.85546875" style="107" customWidth="1"/>
    <col min="15101" max="15101" width="15.140625" style="107" customWidth="1"/>
    <col min="15102" max="15102" width="16.85546875" style="107" customWidth="1"/>
    <col min="15103" max="15103" width="16.5703125" style="107" customWidth="1"/>
    <col min="15104" max="15104" width="14.85546875" style="107" customWidth="1"/>
    <col min="15105" max="15105" width="18.7109375" style="107" customWidth="1"/>
    <col min="15106" max="15106" width="19.140625" style="107" customWidth="1"/>
    <col min="15107" max="15107" width="13" style="107" customWidth="1"/>
    <col min="15108" max="15108" width="20" style="107" customWidth="1"/>
    <col min="15109" max="15109" width="21" style="107" customWidth="1"/>
    <col min="15110" max="15110" width="13.42578125" style="107" customWidth="1"/>
    <col min="15111" max="15111" width="32.85546875" style="107" customWidth="1"/>
    <col min="15112" max="15112" width="36" style="107" customWidth="1"/>
    <col min="15113" max="15352" width="9.140625" style="107"/>
    <col min="15353" max="15353" width="0" style="107" hidden="1" customWidth="1"/>
    <col min="15354" max="15354" width="1.140625" style="107" customWidth="1"/>
    <col min="15355" max="15355" width="18.140625" style="107" customWidth="1"/>
    <col min="15356" max="15356" width="50.85546875" style="107" customWidth="1"/>
    <col min="15357" max="15357" width="15.140625" style="107" customWidth="1"/>
    <col min="15358" max="15358" width="16.85546875" style="107" customWidth="1"/>
    <col min="15359" max="15359" width="16.5703125" style="107" customWidth="1"/>
    <col min="15360" max="15360" width="14.85546875" style="107" customWidth="1"/>
    <col min="15361" max="15361" width="18.7109375" style="107" customWidth="1"/>
    <col min="15362" max="15362" width="19.140625" style="107" customWidth="1"/>
    <col min="15363" max="15363" width="13" style="107" customWidth="1"/>
    <col min="15364" max="15364" width="20" style="107" customWidth="1"/>
    <col min="15365" max="15365" width="21" style="107" customWidth="1"/>
    <col min="15366" max="15366" width="13.42578125" style="107" customWidth="1"/>
    <col min="15367" max="15367" width="32.85546875" style="107" customWidth="1"/>
    <col min="15368" max="15368" width="36" style="107" customWidth="1"/>
    <col min="15369" max="15608" width="9.140625" style="107"/>
    <col min="15609" max="15609" width="0" style="107" hidden="1" customWidth="1"/>
    <col min="15610" max="15610" width="1.140625" style="107" customWidth="1"/>
    <col min="15611" max="15611" width="18.140625" style="107" customWidth="1"/>
    <col min="15612" max="15612" width="50.85546875" style="107" customWidth="1"/>
    <col min="15613" max="15613" width="15.140625" style="107" customWidth="1"/>
    <col min="15614" max="15614" width="16.85546875" style="107" customWidth="1"/>
    <col min="15615" max="15615" width="16.5703125" style="107" customWidth="1"/>
    <col min="15616" max="15616" width="14.85546875" style="107" customWidth="1"/>
    <col min="15617" max="15617" width="18.7109375" style="107" customWidth="1"/>
    <col min="15618" max="15618" width="19.140625" style="107" customWidth="1"/>
    <col min="15619" max="15619" width="13" style="107" customWidth="1"/>
    <col min="15620" max="15620" width="20" style="107" customWidth="1"/>
    <col min="15621" max="15621" width="21" style="107" customWidth="1"/>
    <col min="15622" max="15622" width="13.42578125" style="107" customWidth="1"/>
    <col min="15623" max="15623" width="32.85546875" style="107" customWidth="1"/>
    <col min="15624" max="15624" width="36" style="107" customWidth="1"/>
    <col min="15625" max="15864" width="9.140625" style="107"/>
    <col min="15865" max="15865" width="0" style="107" hidden="1" customWidth="1"/>
    <col min="15866" max="15866" width="1.140625" style="107" customWidth="1"/>
    <col min="15867" max="15867" width="18.140625" style="107" customWidth="1"/>
    <col min="15868" max="15868" width="50.85546875" style="107" customWidth="1"/>
    <col min="15869" max="15869" width="15.140625" style="107" customWidth="1"/>
    <col min="15870" max="15870" width="16.85546875" style="107" customWidth="1"/>
    <col min="15871" max="15871" width="16.5703125" style="107" customWidth="1"/>
    <col min="15872" max="15872" width="14.85546875" style="107" customWidth="1"/>
    <col min="15873" max="15873" width="18.7109375" style="107" customWidth="1"/>
    <col min="15874" max="15874" width="19.140625" style="107" customWidth="1"/>
    <col min="15875" max="15875" width="13" style="107" customWidth="1"/>
    <col min="15876" max="15876" width="20" style="107" customWidth="1"/>
    <col min="15877" max="15877" width="21" style="107" customWidth="1"/>
    <col min="15878" max="15878" width="13.42578125" style="107" customWidth="1"/>
    <col min="15879" max="15879" width="32.85546875" style="107" customWidth="1"/>
    <col min="15880" max="15880" width="36" style="107" customWidth="1"/>
    <col min="15881" max="16120" width="9.140625" style="107"/>
    <col min="16121" max="16121" width="0" style="107" hidden="1" customWidth="1"/>
    <col min="16122" max="16122" width="1.140625" style="107" customWidth="1"/>
    <col min="16123" max="16123" width="18.140625" style="107" customWidth="1"/>
    <col min="16124" max="16124" width="50.85546875" style="107" customWidth="1"/>
    <col min="16125" max="16125" width="15.140625" style="107" customWidth="1"/>
    <col min="16126" max="16126" width="16.85546875" style="107" customWidth="1"/>
    <col min="16127" max="16127" width="16.5703125" style="107" customWidth="1"/>
    <col min="16128" max="16128" width="14.85546875" style="107" customWidth="1"/>
    <col min="16129" max="16129" width="18.7109375" style="107" customWidth="1"/>
    <col min="16130" max="16130" width="19.140625" style="107" customWidth="1"/>
    <col min="16131" max="16131" width="13" style="107" customWidth="1"/>
    <col min="16132" max="16132" width="20" style="107" customWidth="1"/>
    <col min="16133" max="16133" width="21" style="107" customWidth="1"/>
    <col min="16134" max="16134" width="13.42578125" style="107" customWidth="1"/>
    <col min="16135" max="16135" width="32.85546875" style="107" customWidth="1"/>
    <col min="16136" max="16136" width="36" style="107" customWidth="1"/>
    <col min="16137" max="16384" width="9.140625" style="107"/>
  </cols>
  <sheetData>
    <row r="1" spans="1:9" ht="30.6" hidden="1" customHeight="1"/>
    <row r="2" spans="1:9" ht="49.5" customHeight="1">
      <c r="A2" s="46"/>
      <c r="B2" s="46"/>
      <c r="C2" s="177" t="s">
        <v>50</v>
      </c>
      <c r="D2" s="178" t="s">
        <v>51</v>
      </c>
      <c r="E2" s="179" t="s">
        <v>52</v>
      </c>
      <c r="F2" s="179"/>
      <c r="G2" s="179"/>
    </row>
    <row r="3" spans="1:9" ht="82.5" customHeight="1">
      <c r="A3" s="47"/>
      <c r="B3" s="47"/>
      <c r="C3" s="177"/>
      <c r="D3" s="178"/>
      <c r="E3" s="48" t="s">
        <v>22</v>
      </c>
      <c r="F3" s="104" t="s">
        <v>53</v>
      </c>
      <c r="G3" s="104" t="s">
        <v>54</v>
      </c>
    </row>
    <row r="4" spans="1:9" ht="96.75" customHeight="1">
      <c r="A4" s="49" t="s">
        <v>55</v>
      </c>
      <c r="B4" s="49" t="e">
        <f>IF(OR(#REF!&lt;&gt;0,#REF!&lt;&gt;0,#REF!&lt;&gt;0,#REF!&lt;&gt;0,E4&lt;&gt;0,#REF!&lt;&gt;0),"a","b")</f>
        <v>#REF!</v>
      </c>
      <c r="C4" s="50"/>
      <c r="D4" s="51"/>
      <c r="E4" s="53">
        <f>F4+G4</f>
        <v>6000000</v>
      </c>
      <c r="F4" s="52">
        <f>F7+F192+F275+F318</f>
        <v>6000000</v>
      </c>
      <c r="G4" s="52">
        <f>G7+G192+G275+G318</f>
        <v>0</v>
      </c>
      <c r="H4" s="111" t="s">
        <v>668</v>
      </c>
      <c r="I4" s="143"/>
    </row>
    <row r="5" spans="1:9" ht="242.25">
      <c r="A5" s="54" t="s">
        <v>55</v>
      </c>
      <c r="B5" s="49" t="e">
        <f>IF(OR(#REF!&lt;&gt;0,#REF!&lt;&gt;0,#REF!&lt;&gt;0,#REF!&lt;&gt;0,E5&lt;&gt;0,#REF!&lt;&gt;0),"a","b")</f>
        <v>#REF!</v>
      </c>
      <c r="C5" s="55"/>
      <c r="D5" s="56" t="s">
        <v>56</v>
      </c>
      <c r="E5" s="58">
        <f>F5+G5</f>
        <v>171</v>
      </c>
      <c r="F5" s="57">
        <v>171</v>
      </c>
      <c r="G5" s="57">
        <v>0</v>
      </c>
      <c r="H5" s="103" t="s">
        <v>694</v>
      </c>
    </row>
    <row r="6" spans="1:9" ht="30">
      <c r="A6" s="54" t="s">
        <v>55</v>
      </c>
      <c r="B6" s="49" t="e">
        <f>IF(OR(#REF!&lt;&gt;0,#REF!&lt;&gt;0,#REF!&lt;&gt;0,#REF!&lt;&gt;0,E6&lt;&gt;0,#REF!&lt;&gt;0),"a","b")</f>
        <v>#REF!</v>
      </c>
      <c r="C6" s="55"/>
      <c r="D6" s="56" t="s">
        <v>57</v>
      </c>
      <c r="E6" s="58">
        <f>F6+G6</f>
        <v>20</v>
      </c>
      <c r="F6" s="57">
        <v>20</v>
      </c>
      <c r="G6" s="57">
        <v>0</v>
      </c>
      <c r="H6" s="111"/>
    </row>
    <row r="7" spans="1:9" ht="15">
      <c r="A7" s="59" t="s">
        <v>55</v>
      </c>
      <c r="B7" s="49" t="e">
        <f>IF(OR(#REF!&lt;&gt;0,#REF!&lt;&gt;0,#REF!&lt;&gt;0,#REF!&lt;&gt;0,E7&lt;&gt;0,#REF!&lt;&gt;0),"a","b")</f>
        <v>#REF!</v>
      </c>
      <c r="C7" s="60">
        <v>2</v>
      </c>
      <c r="D7" s="61" t="s">
        <v>58</v>
      </c>
      <c r="E7" s="62">
        <f t="shared" ref="E7:G7" si="0">E8+E21+E89+E90+E98+E106+E146+E156</f>
        <v>5946050</v>
      </c>
      <c r="F7" s="62">
        <f t="shared" si="0"/>
        <v>5946050</v>
      </c>
      <c r="G7" s="62">
        <f t="shared" si="0"/>
        <v>0</v>
      </c>
    </row>
    <row r="8" spans="1:9" ht="15">
      <c r="A8" s="49" t="s">
        <v>55</v>
      </c>
      <c r="B8" s="49" t="e">
        <f>IF(OR(#REF!&lt;&gt;0,#REF!&lt;&gt;0,#REF!&lt;&gt;0,#REF!&lt;&gt;0,E8&lt;&gt;0,#REF!&lt;&gt;0),"a","b")</f>
        <v>#REF!</v>
      </c>
      <c r="C8" s="64" t="s">
        <v>59</v>
      </c>
      <c r="D8" s="65" t="s">
        <v>60</v>
      </c>
      <c r="E8" s="67">
        <f t="shared" ref="E8:E20" si="1">F8+G8</f>
        <v>4350000</v>
      </c>
      <c r="F8" s="66">
        <f>F9+F18</f>
        <v>4350000</v>
      </c>
      <c r="G8" s="66">
        <f>G9+G18</f>
        <v>0</v>
      </c>
    </row>
    <row r="9" spans="1:9" ht="15">
      <c r="A9" s="49"/>
      <c r="B9" s="49" t="e">
        <f>IF(OR(#REF!&lt;&gt;0,#REF!&lt;&gt;0,#REF!&lt;&gt;0,#REF!&lt;&gt;0,E9&lt;&gt;0,#REF!&lt;&gt;0),"a","b")</f>
        <v>#REF!</v>
      </c>
      <c r="C9" s="68" t="s">
        <v>61</v>
      </c>
      <c r="D9" s="69" t="s">
        <v>62</v>
      </c>
      <c r="E9" s="71">
        <f t="shared" si="1"/>
        <v>4350000</v>
      </c>
      <c r="F9" s="70">
        <f>F10+F17</f>
        <v>4350000</v>
      </c>
      <c r="G9" s="70">
        <f>G10+G17</f>
        <v>0</v>
      </c>
    </row>
    <row r="10" spans="1:9" ht="15">
      <c r="A10" s="49"/>
      <c r="B10" s="49" t="e">
        <f>IF(OR(#REF!&lt;&gt;0,#REF!&lt;&gt;0,#REF!&lt;&gt;0,#REF!&lt;&gt;0,E10&lt;&gt;0,#REF!&lt;&gt;0),"a","b")</f>
        <v>#REF!</v>
      </c>
      <c r="C10" s="72" t="s">
        <v>63</v>
      </c>
      <c r="D10" s="73" t="s">
        <v>64</v>
      </c>
      <c r="E10" s="75">
        <f t="shared" si="1"/>
        <v>4350000</v>
      </c>
      <c r="F10" s="74">
        <f>SUM(F11:F16)</f>
        <v>4350000</v>
      </c>
      <c r="G10" s="74">
        <f>SUM(G11:G16)</f>
        <v>0</v>
      </c>
    </row>
    <row r="11" spans="1:9" ht="153">
      <c r="A11" s="49"/>
      <c r="B11" s="49" t="e">
        <f>IF(OR(#REF!&lt;&gt;0,#REF!&lt;&gt;0,#REF!&lt;&gt;0,#REF!&lt;&gt;0,E11&lt;&gt;0,#REF!&lt;&gt;0),"a","b")</f>
        <v>#REF!</v>
      </c>
      <c r="C11" s="76" t="s">
        <v>65</v>
      </c>
      <c r="D11" s="77" t="s">
        <v>8</v>
      </c>
      <c r="E11" s="79">
        <f>F11+G11</f>
        <v>4303200</v>
      </c>
      <c r="F11" s="78">
        <v>4303200</v>
      </c>
      <c r="G11" s="78"/>
      <c r="H11" s="103" t="s">
        <v>695</v>
      </c>
    </row>
    <row r="12" spans="1:9" ht="15">
      <c r="A12" s="49"/>
      <c r="B12" s="49" t="e">
        <f>IF(OR(#REF!&lt;&gt;0,#REF!&lt;&gt;0,#REF!&lt;&gt;0,#REF!&lt;&gt;0,E12&lt;&gt;0,#REF!&lt;&gt;0),"a","b")</f>
        <v>#REF!</v>
      </c>
      <c r="C12" s="76" t="s">
        <v>66</v>
      </c>
      <c r="D12" s="77" t="s">
        <v>9</v>
      </c>
      <c r="E12" s="79">
        <f t="shared" si="1"/>
        <v>0</v>
      </c>
      <c r="F12" s="78"/>
      <c r="G12" s="78"/>
    </row>
    <row r="13" spans="1:9" ht="15">
      <c r="A13" s="49"/>
      <c r="B13" s="49" t="e">
        <f>IF(OR(#REF!&lt;&gt;0,#REF!&lt;&gt;0,#REF!&lt;&gt;0,#REF!&lt;&gt;0,E13&lt;&gt;0,#REF!&lt;&gt;0),"a","b")</f>
        <v>#REF!</v>
      </c>
      <c r="C13" s="76" t="s">
        <v>67</v>
      </c>
      <c r="D13" s="77" t="s">
        <v>68</v>
      </c>
      <c r="E13" s="79">
        <f t="shared" si="1"/>
        <v>0</v>
      </c>
      <c r="F13" s="78"/>
      <c r="G13" s="78"/>
    </row>
    <row r="14" spans="1:9" ht="15">
      <c r="A14" s="49"/>
      <c r="B14" s="49" t="e">
        <f>IF(OR(#REF!&lt;&gt;0,#REF!&lt;&gt;0,#REF!&lt;&gt;0,#REF!&lt;&gt;0,E14&lt;&gt;0,#REF!&lt;&gt;0),"a","b")</f>
        <v>#REF!</v>
      </c>
      <c r="C14" s="76" t="s">
        <v>69</v>
      </c>
      <c r="D14" s="77" t="s">
        <v>12</v>
      </c>
      <c r="E14" s="79">
        <f t="shared" si="1"/>
        <v>46800</v>
      </c>
      <c r="F14" s="78">
        <v>46800</v>
      </c>
      <c r="G14" s="78"/>
    </row>
    <row r="15" spans="1:9" ht="15">
      <c r="A15" s="49"/>
      <c r="B15" s="49" t="e">
        <f>IF(OR(#REF!&lt;&gt;0,#REF!&lt;&gt;0,#REF!&lt;&gt;0,#REF!&lt;&gt;0,E15&lt;&gt;0,#REF!&lt;&gt;0),"a","b")</f>
        <v>#REF!</v>
      </c>
      <c r="C15" s="76" t="s">
        <v>70</v>
      </c>
      <c r="D15" s="77" t="s">
        <v>14</v>
      </c>
      <c r="E15" s="79">
        <f t="shared" si="1"/>
        <v>0</v>
      </c>
      <c r="F15" s="78"/>
      <c r="G15" s="78"/>
    </row>
    <row r="16" spans="1:9" ht="15">
      <c r="A16" s="49"/>
      <c r="B16" s="49" t="e">
        <f>IF(OR(#REF!&lt;&gt;0,#REF!&lt;&gt;0,#REF!&lt;&gt;0,#REF!&lt;&gt;0,E16&lt;&gt;0,#REF!&lt;&gt;0),"a","b")</f>
        <v>#REF!</v>
      </c>
      <c r="C16" s="76" t="s">
        <v>71</v>
      </c>
      <c r="D16" s="77" t="s">
        <v>10</v>
      </c>
      <c r="E16" s="79">
        <f t="shared" si="1"/>
        <v>0</v>
      </c>
      <c r="F16" s="78"/>
      <c r="G16" s="78"/>
    </row>
    <row r="17" spans="1:9" ht="15">
      <c r="A17" s="49"/>
      <c r="B17" s="49" t="e">
        <f>IF(OR(#REF!&lt;&gt;0,#REF!&lt;&gt;0,#REF!&lt;&gt;0,#REF!&lt;&gt;0,E17&lt;&gt;0,#REF!&lt;&gt;0),"a","b")</f>
        <v>#REF!</v>
      </c>
      <c r="C17" s="72" t="s">
        <v>72</v>
      </c>
      <c r="D17" s="73" t="s">
        <v>73</v>
      </c>
      <c r="E17" s="75">
        <f t="shared" si="1"/>
        <v>0</v>
      </c>
      <c r="F17" s="74">
        <v>0</v>
      </c>
      <c r="G17" s="74">
        <v>0</v>
      </c>
    </row>
    <row r="18" spans="1:9" ht="15">
      <c r="A18" s="49"/>
      <c r="B18" s="49" t="e">
        <f>IF(OR(#REF!&lt;&gt;0,#REF!&lt;&gt;0,#REF!&lt;&gt;0,#REF!&lt;&gt;0,E18&lt;&gt;0,#REF!&lt;&gt;0),"a","b")</f>
        <v>#REF!</v>
      </c>
      <c r="C18" s="68" t="s">
        <v>74</v>
      </c>
      <c r="D18" s="69" t="s">
        <v>75</v>
      </c>
      <c r="E18" s="71">
        <f t="shared" si="1"/>
        <v>0</v>
      </c>
      <c r="F18" s="70">
        <f t="shared" ref="F18:G18" si="2">F19+F20</f>
        <v>0</v>
      </c>
      <c r="G18" s="70">
        <f t="shared" si="2"/>
        <v>0</v>
      </c>
    </row>
    <row r="19" spans="1:9" ht="15">
      <c r="A19" s="49"/>
      <c r="B19" s="49" t="e">
        <f>IF(OR(#REF!&lt;&gt;0,#REF!&lt;&gt;0,#REF!&lt;&gt;0,#REF!&lt;&gt;0,E19&lt;&gt;0,#REF!&lt;&gt;0),"a","b")</f>
        <v>#REF!</v>
      </c>
      <c r="C19" s="72" t="s">
        <v>76</v>
      </c>
      <c r="D19" s="73" t="s">
        <v>77</v>
      </c>
      <c r="E19" s="75">
        <f t="shared" si="1"/>
        <v>0</v>
      </c>
      <c r="F19" s="74"/>
      <c r="G19" s="74"/>
    </row>
    <row r="20" spans="1:9" ht="15">
      <c r="A20" s="49"/>
      <c r="B20" s="49" t="e">
        <f>IF(OR(#REF!&lt;&gt;0,#REF!&lt;&gt;0,#REF!&lt;&gt;0,#REF!&lt;&gt;0,E20&lt;&gt;0,#REF!&lt;&gt;0),"a","b")</f>
        <v>#REF!</v>
      </c>
      <c r="C20" s="72" t="s">
        <v>78</v>
      </c>
      <c r="D20" s="73" t="s">
        <v>79</v>
      </c>
      <c r="E20" s="75">
        <f t="shared" si="1"/>
        <v>0</v>
      </c>
      <c r="F20" s="74"/>
      <c r="G20" s="74"/>
    </row>
    <row r="21" spans="1:9" ht="15">
      <c r="A21" s="49" t="s">
        <v>55</v>
      </c>
      <c r="B21" s="49" t="e">
        <f>IF(OR(#REF!&lt;&gt;0,#REF!&lt;&gt;0,#REF!&lt;&gt;0,#REF!&lt;&gt;0,E21&lt;&gt;0,#REF!&lt;&gt;0),"a","b")</f>
        <v>#REF!</v>
      </c>
      <c r="C21" s="80" t="s">
        <v>80</v>
      </c>
      <c r="D21" s="65" t="s">
        <v>81</v>
      </c>
      <c r="E21" s="66">
        <f t="shared" ref="E21:G21" si="3">E22+E23+E26+E62+E63+E64+E65+E66+E73+E74</f>
        <v>1484050</v>
      </c>
      <c r="F21" s="66">
        <f>F22+F23+F26+F62+F63+F64+F65+F66+F73+F74</f>
        <v>1484050</v>
      </c>
      <c r="G21" s="66">
        <f t="shared" si="3"/>
        <v>0</v>
      </c>
    </row>
    <row r="22" spans="1:9" ht="63.75">
      <c r="A22" s="49"/>
      <c r="B22" s="49" t="e">
        <f>IF(OR(#REF!&lt;&gt;0,#REF!&lt;&gt;0,#REF!&lt;&gt;0,#REF!&lt;&gt;0,E22&lt;&gt;0,#REF!&lt;&gt;0),"a","b")</f>
        <v>#REF!</v>
      </c>
      <c r="C22" s="81" t="s">
        <v>82</v>
      </c>
      <c r="D22" s="69" t="s">
        <v>83</v>
      </c>
      <c r="E22" s="71">
        <f>F22+G22</f>
        <v>387600</v>
      </c>
      <c r="F22" s="70">
        <v>387600</v>
      </c>
      <c r="G22" s="70"/>
      <c r="H22" s="111" t="s">
        <v>709</v>
      </c>
      <c r="I22" s="107">
        <f>234000+21600+120000</f>
        <v>375600</v>
      </c>
    </row>
    <row r="23" spans="1:9" ht="153">
      <c r="A23" s="49"/>
      <c r="B23" s="49" t="e">
        <f>IF(OR(#REF!&lt;&gt;0,#REF!&lt;&gt;0,#REF!&lt;&gt;0,#REF!&lt;&gt;0,E23&lt;&gt;0,#REF!&lt;&gt;0),"a","b")</f>
        <v>#REF!</v>
      </c>
      <c r="C23" s="81" t="s">
        <v>84</v>
      </c>
      <c r="D23" s="69" t="s">
        <v>85</v>
      </c>
      <c r="E23" s="70">
        <f t="shared" ref="E23:G23" si="4">SUM(E24:E25)</f>
        <v>400000</v>
      </c>
      <c r="F23" s="70">
        <f t="shared" si="4"/>
        <v>400000</v>
      </c>
      <c r="G23" s="70">
        <f t="shared" si="4"/>
        <v>0</v>
      </c>
      <c r="H23" s="111" t="s">
        <v>682</v>
      </c>
    </row>
    <row r="24" spans="1:9" ht="114.75">
      <c r="A24" s="49"/>
      <c r="B24" s="49" t="e">
        <f>IF(OR(#REF!&lt;&gt;0,#REF!&lt;&gt;0,#REF!&lt;&gt;0,#REF!&lt;&gt;0,E24&lt;&gt;0,#REF!&lt;&gt;0),"a","b")</f>
        <v>#REF!</v>
      </c>
      <c r="C24" s="82" t="s">
        <v>86</v>
      </c>
      <c r="D24" s="73" t="s">
        <v>87</v>
      </c>
      <c r="E24" s="75">
        <f>F24+G24</f>
        <v>400000</v>
      </c>
      <c r="F24" s="74">
        <v>400000</v>
      </c>
      <c r="G24" s="74"/>
      <c r="H24" s="108" t="s">
        <v>680</v>
      </c>
    </row>
    <row r="25" spans="1:9" ht="15">
      <c r="A25" s="49"/>
      <c r="B25" s="49" t="e">
        <f>IF(OR(#REF!&lt;&gt;0,#REF!&lt;&gt;0,#REF!&lt;&gt;0,#REF!&lt;&gt;0,E25&lt;&gt;0,#REF!&lt;&gt;0),"a","b")</f>
        <v>#REF!</v>
      </c>
      <c r="C25" s="82" t="s">
        <v>88</v>
      </c>
      <c r="D25" s="73" t="s">
        <v>89</v>
      </c>
      <c r="E25" s="75">
        <f>F25+G25</f>
        <v>0</v>
      </c>
      <c r="F25" s="74"/>
      <c r="G25" s="74"/>
    </row>
    <row r="26" spans="1:9" ht="15">
      <c r="A26" s="49"/>
      <c r="B26" s="49" t="e">
        <f>IF(OR(#REF!&lt;&gt;0,#REF!&lt;&gt;0,#REF!&lt;&gt;0,#REF!&lt;&gt;0,E26&lt;&gt;0,#REF!&lt;&gt;0),"a","b")</f>
        <v>#REF!</v>
      </c>
      <c r="C26" s="81" t="s">
        <v>90</v>
      </c>
      <c r="D26" s="69" t="s">
        <v>91</v>
      </c>
      <c r="E26" s="75">
        <f t="shared" ref="E26:G26" si="5">E27+E28+E29+E30+E42+E46+E47+E48+E49+E50+E51+E52+E60+E61</f>
        <v>392450</v>
      </c>
      <c r="F26" s="70">
        <f t="shared" si="5"/>
        <v>392450</v>
      </c>
      <c r="G26" s="70">
        <f t="shared" si="5"/>
        <v>0</v>
      </c>
    </row>
    <row r="27" spans="1:9" ht="51">
      <c r="A27" s="49"/>
      <c r="B27" s="49" t="e">
        <f>IF(OR(#REF!&lt;&gt;0,#REF!&lt;&gt;0,#REF!&lt;&gt;0,#REF!&lt;&gt;0,E27&lt;&gt;0,#REF!&lt;&gt;0),"a","b")</f>
        <v>#REF!</v>
      </c>
      <c r="C27" s="82" t="s">
        <v>92</v>
      </c>
      <c r="D27" s="73" t="s">
        <v>93</v>
      </c>
      <c r="E27" s="75">
        <f>F27+G27</f>
        <v>20000</v>
      </c>
      <c r="F27" s="74">
        <v>20000</v>
      </c>
      <c r="G27" s="74"/>
    </row>
    <row r="28" spans="1:9" ht="25.5">
      <c r="A28" s="49"/>
      <c r="B28" s="49" t="e">
        <f>IF(OR(#REF!&lt;&gt;0,#REF!&lt;&gt;0,#REF!&lt;&gt;0,#REF!&lt;&gt;0,E28&lt;&gt;0,#REF!&lt;&gt;0),"a","b")</f>
        <v>#REF!</v>
      </c>
      <c r="C28" s="82" t="s">
        <v>94</v>
      </c>
      <c r="D28" s="73" t="s">
        <v>95</v>
      </c>
      <c r="E28" s="75">
        <f>F28+G28</f>
        <v>0</v>
      </c>
      <c r="F28" s="74"/>
      <c r="G28" s="74"/>
    </row>
    <row r="29" spans="1:9" ht="51">
      <c r="A29" s="49"/>
      <c r="B29" s="49" t="e">
        <f>IF(OR(#REF!&lt;&gt;0,#REF!&lt;&gt;0,#REF!&lt;&gt;0,#REF!&lt;&gt;0,E29&lt;&gt;0,#REF!&lt;&gt;0),"a","b")</f>
        <v>#REF!</v>
      </c>
      <c r="C29" s="82" t="s">
        <v>96</v>
      </c>
      <c r="D29" s="73" t="s">
        <v>97</v>
      </c>
      <c r="E29" s="75">
        <f>F29+G29</f>
        <v>2000</v>
      </c>
      <c r="F29" s="74">
        <v>2000</v>
      </c>
      <c r="G29" s="74"/>
    </row>
    <row r="30" spans="1:9" ht="89.25" customHeight="1">
      <c r="A30" s="49"/>
      <c r="B30" s="49" t="e">
        <f>IF(OR(#REF!&lt;&gt;0,#REF!&lt;&gt;0,#REF!&lt;&gt;0,#REF!&lt;&gt;0,E30&lt;&gt;0,#REF!&lt;&gt;0),"a","b")</f>
        <v>#REF!</v>
      </c>
      <c r="C30" s="82" t="s">
        <v>98</v>
      </c>
      <c r="D30" s="73" t="s">
        <v>99</v>
      </c>
      <c r="E30" s="83">
        <f>F30+G30</f>
        <v>181450</v>
      </c>
      <c r="F30" s="74">
        <f>F31+F32+F33+F34+F35+F36+F37+F38+F39+F40+F41</f>
        <v>181450</v>
      </c>
      <c r="G30" s="74">
        <f>SUM(G31:G41)</f>
        <v>0</v>
      </c>
      <c r="H30" s="108" t="s">
        <v>666</v>
      </c>
    </row>
    <row r="31" spans="1:9" ht="51">
      <c r="A31" s="49"/>
      <c r="B31" s="49" t="e">
        <f>IF(OR(#REF!&lt;&gt;0,#REF!&lt;&gt;0,#REF!&lt;&gt;0,#REF!&lt;&gt;0,E31&lt;&gt;0,#REF!&lt;&gt;0),"a","b")</f>
        <v>#REF!</v>
      </c>
      <c r="C31" s="84" t="s">
        <v>100</v>
      </c>
      <c r="D31" s="77" t="s">
        <v>101</v>
      </c>
      <c r="E31" s="79">
        <v>5000</v>
      </c>
      <c r="F31" s="78">
        <v>5000</v>
      </c>
      <c r="G31" s="78"/>
      <c r="H31" s="108" t="s">
        <v>671</v>
      </c>
    </row>
    <row r="32" spans="1:9" ht="25.5">
      <c r="A32" s="49"/>
      <c r="B32" s="49" t="e">
        <f>IF(OR(#REF!&lt;&gt;0,#REF!&lt;&gt;0,#REF!&lt;&gt;0,#REF!&lt;&gt;0,E32&lt;&gt;0,#REF!&lt;&gt;0),"a","b")</f>
        <v>#REF!</v>
      </c>
      <c r="C32" s="84" t="s">
        <v>102</v>
      </c>
      <c r="D32" s="77" t="s">
        <v>103</v>
      </c>
      <c r="E32" s="79">
        <f>F32+G32</f>
        <v>7050</v>
      </c>
      <c r="F32" s="78">
        <v>7050</v>
      </c>
      <c r="G32" s="78"/>
      <c r="H32" s="108" t="s">
        <v>672</v>
      </c>
    </row>
    <row r="33" spans="1:9" ht="127.5">
      <c r="A33" s="49"/>
      <c r="B33" s="49" t="e">
        <f>IF(OR(#REF!&lt;&gt;0,#REF!&lt;&gt;0,#REF!&lt;&gt;0,#REF!&lt;&gt;0,E33&lt;&gt;0,#REF!&lt;&gt;0),"a","b")</f>
        <v>#REF!</v>
      </c>
      <c r="C33" s="84" t="s">
        <v>104</v>
      </c>
      <c r="D33" s="77" t="s">
        <v>105</v>
      </c>
      <c r="E33" s="79">
        <f>F33+G33</f>
        <v>52450</v>
      </c>
      <c r="F33" s="78">
        <v>52450</v>
      </c>
      <c r="G33" s="78"/>
      <c r="H33" s="108" t="s">
        <v>691</v>
      </c>
    </row>
    <row r="34" spans="1:9" ht="15">
      <c r="A34" s="49"/>
      <c r="B34" s="49" t="e">
        <f>IF(OR(#REF!&lt;&gt;0,#REF!&lt;&gt;0,#REF!&lt;&gt;0,#REF!&lt;&gt;0,E34&lt;&gt;0,#REF!&lt;&gt;0),"a","b")</f>
        <v>#REF!</v>
      </c>
      <c r="C34" s="84" t="s">
        <v>106</v>
      </c>
      <c r="D34" s="77" t="s">
        <v>107</v>
      </c>
      <c r="E34" s="79">
        <f>F34+G34</f>
        <v>2000</v>
      </c>
      <c r="F34" s="78">
        <v>2000</v>
      </c>
      <c r="G34" s="78"/>
      <c r="H34" s="111" t="s">
        <v>669</v>
      </c>
    </row>
    <row r="35" spans="1:9" ht="15">
      <c r="A35" s="49"/>
      <c r="B35" s="49" t="e">
        <f>IF(OR(#REF!&lt;&gt;0,#REF!&lt;&gt;0,#REF!&lt;&gt;0,#REF!&lt;&gt;0,E35&lt;&gt;0,#REF!&lt;&gt;0),"a","b")</f>
        <v>#REF!</v>
      </c>
      <c r="C35" s="84" t="s">
        <v>108</v>
      </c>
      <c r="D35" s="77" t="s">
        <v>109</v>
      </c>
      <c r="E35" s="79">
        <v>5000</v>
      </c>
      <c r="F35" s="78">
        <v>101950</v>
      </c>
      <c r="G35" s="78"/>
    </row>
    <row r="36" spans="1:9" ht="15">
      <c r="A36" s="49"/>
      <c r="B36" s="49" t="e">
        <f>IF(OR(#REF!&lt;&gt;0,#REF!&lt;&gt;0,#REF!&lt;&gt;0,#REF!&lt;&gt;0,E36&lt;&gt;0,#REF!&lt;&gt;0),"a","b")</f>
        <v>#REF!</v>
      </c>
      <c r="C36" s="84" t="s">
        <v>110</v>
      </c>
      <c r="D36" s="77" t="s">
        <v>111</v>
      </c>
      <c r="E36" s="79">
        <f t="shared" ref="E36:E47" si="6">F36+G36</f>
        <v>0</v>
      </c>
      <c r="F36" s="78"/>
      <c r="G36" s="78"/>
    </row>
    <row r="37" spans="1:9" ht="15">
      <c r="A37" s="49"/>
      <c r="B37" s="49" t="e">
        <f>IF(OR(#REF!&lt;&gt;0,#REF!&lt;&gt;0,#REF!&lt;&gt;0,#REF!&lt;&gt;0,E37&lt;&gt;0,#REF!&lt;&gt;0),"a","b")</f>
        <v>#REF!</v>
      </c>
      <c r="C37" s="84" t="s">
        <v>112</v>
      </c>
      <c r="D37" s="77" t="s">
        <v>113</v>
      </c>
      <c r="E37" s="79">
        <f t="shared" si="6"/>
        <v>0</v>
      </c>
      <c r="F37" s="78"/>
      <c r="G37" s="78"/>
    </row>
    <row r="38" spans="1:9" ht="15">
      <c r="A38" s="49"/>
      <c r="B38" s="49" t="e">
        <f>IF(OR(#REF!&lt;&gt;0,#REF!&lt;&gt;0,#REF!&lt;&gt;0,#REF!&lt;&gt;0,E38&lt;&gt;0,#REF!&lt;&gt;0),"a","b")</f>
        <v>#REF!</v>
      </c>
      <c r="C38" s="84" t="s">
        <v>114</v>
      </c>
      <c r="D38" s="77" t="s">
        <v>115</v>
      </c>
      <c r="E38" s="79">
        <f t="shared" si="6"/>
        <v>3000</v>
      </c>
      <c r="F38" s="78">
        <v>3000</v>
      </c>
      <c r="G38" s="78"/>
      <c r="H38" s="108" t="s">
        <v>670</v>
      </c>
    </row>
    <row r="39" spans="1:9" ht="15">
      <c r="A39" s="49"/>
      <c r="B39" s="49" t="e">
        <f>IF(OR(#REF!&lt;&gt;0,#REF!&lt;&gt;0,#REF!&lt;&gt;0,#REF!&lt;&gt;0,E39&lt;&gt;0,#REF!&lt;&gt;0),"a","b")</f>
        <v>#REF!</v>
      </c>
      <c r="C39" s="84" t="s">
        <v>116</v>
      </c>
      <c r="D39" s="77" t="s">
        <v>117</v>
      </c>
      <c r="E39" s="79">
        <f t="shared" si="6"/>
        <v>0</v>
      </c>
      <c r="F39" s="78"/>
      <c r="G39" s="78"/>
    </row>
    <row r="40" spans="1:9" ht="15">
      <c r="A40" s="49"/>
      <c r="B40" s="49" t="e">
        <f>IF(OR(#REF!&lt;&gt;0,#REF!&lt;&gt;0,#REF!&lt;&gt;0,#REF!&lt;&gt;0,E40&lt;&gt;0,#REF!&lt;&gt;0),"a","b")</f>
        <v>#REF!</v>
      </c>
      <c r="C40" s="84" t="s">
        <v>118</v>
      </c>
      <c r="D40" s="77" t="s">
        <v>119</v>
      </c>
      <c r="E40" s="79">
        <f t="shared" si="6"/>
        <v>10000</v>
      </c>
      <c r="F40" s="78">
        <v>10000</v>
      </c>
      <c r="G40" s="78"/>
    </row>
    <row r="41" spans="1:9" ht="38.25">
      <c r="A41" s="49"/>
      <c r="B41" s="49" t="e">
        <f>IF(OR(#REF!&lt;&gt;0,#REF!&lt;&gt;0,#REF!&lt;&gt;0,#REF!&lt;&gt;0,E41&lt;&gt;0,#REF!&lt;&gt;0),"a","b")</f>
        <v>#REF!</v>
      </c>
      <c r="C41" s="84" t="s">
        <v>120</v>
      </c>
      <c r="D41" s="77" t="s">
        <v>121</v>
      </c>
      <c r="E41" s="79">
        <f t="shared" si="6"/>
        <v>0</v>
      </c>
      <c r="F41" s="78"/>
      <c r="G41" s="78"/>
    </row>
    <row r="42" spans="1:9" ht="76.5">
      <c r="A42" s="49"/>
      <c r="B42" s="49" t="e">
        <f>IF(OR(#REF!&lt;&gt;0,#REF!&lt;&gt;0,#REF!&lt;&gt;0,#REF!&lt;&gt;0,E42&lt;&gt;0,#REF!&lt;&gt;0),"a","b")</f>
        <v>#REF!</v>
      </c>
      <c r="C42" s="82" t="s">
        <v>122</v>
      </c>
      <c r="D42" s="73" t="s">
        <v>123</v>
      </c>
      <c r="E42" s="75">
        <f t="shared" si="6"/>
        <v>70000</v>
      </c>
      <c r="F42" s="74">
        <f>SUM(F43:F45)</f>
        <v>70000</v>
      </c>
      <c r="G42" s="74">
        <f>G43+G44+G45</f>
        <v>0</v>
      </c>
      <c r="H42" s="111" t="s">
        <v>692</v>
      </c>
    </row>
    <row r="43" spans="1:9" ht="185.25" customHeight="1">
      <c r="A43" s="49"/>
      <c r="B43" s="49" t="e">
        <f>IF(OR(#REF!&lt;&gt;0,#REF!&lt;&gt;0,#REF!&lt;&gt;0,#REF!&lt;&gt;0,E43&lt;&gt;0,#REF!&lt;&gt;0),"a","b")</f>
        <v>#REF!</v>
      </c>
      <c r="C43" s="84" t="s">
        <v>124</v>
      </c>
      <c r="D43" s="77" t="s">
        <v>125</v>
      </c>
      <c r="E43" s="79">
        <f t="shared" si="6"/>
        <v>60000</v>
      </c>
      <c r="F43" s="78">
        <v>60000</v>
      </c>
      <c r="G43" s="78"/>
      <c r="H43" s="108" t="s">
        <v>693</v>
      </c>
      <c r="I43" s="137"/>
    </row>
    <row r="44" spans="1:9" ht="15">
      <c r="A44" s="49"/>
      <c r="B44" s="49" t="e">
        <f>IF(OR(#REF!&lt;&gt;0,#REF!&lt;&gt;0,#REF!&lt;&gt;0,#REF!&lt;&gt;0,E44&lt;&gt;0,#REF!&lt;&gt;0),"a","b")</f>
        <v>#REF!</v>
      </c>
      <c r="C44" s="84" t="s">
        <v>126</v>
      </c>
      <c r="D44" s="77" t="s">
        <v>127</v>
      </c>
      <c r="E44" s="79">
        <f t="shared" si="6"/>
        <v>10000</v>
      </c>
      <c r="F44" s="78">
        <v>10000</v>
      </c>
      <c r="G44" s="78"/>
    </row>
    <row r="45" spans="1:9" ht="25.5">
      <c r="A45" s="49"/>
      <c r="B45" s="49" t="e">
        <f>IF(OR(#REF!&lt;&gt;0,#REF!&lt;&gt;0,#REF!&lt;&gt;0,#REF!&lt;&gt;0,E45&lt;&gt;0,#REF!&lt;&gt;0),"a","b")</f>
        <v>#REF!</v>
      </c>
      <c r="C45" s="84" t="s">
        <v>128</v>
      </c>
      <c r="D45" s="77" t="s">
        <v>129</v>
      </c>
      <c r="E45" s="79">
        <f t="shared" si="6"/>
        <v>0</v>
      </c>
      <c r="F45" s="78"/>
      <c r="G45" s="78"/>
    </row>
    <row r="46" spans="1:9" ht="25.5">
      <c r="A46" s="49"/>
      <c r="B46" s="49" t="e">
        <f>IF(OR(#REF!&lt;&gt;0,#REF!&lt;&gt;0,#REF!&lt;&gt;0,#REF!&lt;&gt;0,E46&lt;&gt;0,#REF!&lt;&gt;0),"a","b")</f>
        <v>#REF!</v>
      </c>
      <c r="C46" s="82" t="s">
        <v>130</v>
      </c>
      <c r="D46" s="73" t="s">
        <v>131</v>
      </c>
      <c r="E46" s="75">
        <f t="shared" si="6"/>
        <v>20000</v>
      </c>
      <c r="F46" s="74">
        <v>20000</v>
      </c>
      <c r="G46" s="74"/>
    </row>
    <row r="47" spans="1:9" ht="25.5">
      <c r="A47" s="49"/>
      <c r="B47" s="49" t="e">
        <f>IF(OR(#REF!&lt;&gt;0,#REF!&lt;&gt;0,#REF!&lt;&gt;0,#REF!&lt;&gt;0,E47&lt;&gt;0,#REF!&lt;&gt;0),"a","b")</f>
        <v>#REF!</v>
      </c>
      <c r="C47" s="82" t="s">
        <v>132</v>
      </c>
      <c r="D47" s="73" t="s">
        <v>133</v>
      </c>
      <c r="E47" s="75">
        <f t="shared" si="6"/>
        <v>0</v>
      </c>
      <c r="F47" s="74"/>
      <c r="G47" s="74"/>
    </row>
    <row r="48" spans="1:9" ht="25.5">
      <c r="A48" s="49"/>
      <c r="B48" s="49" t="e">
        <f>IF(OR(#REF!&lt;&gt;0,#REF!&lt;&gt;0,#REF!&lt;&gt;0,#REF!&lt;&gt;0,E48&lt;&gt;0,#REF!&lt;&gt;0),"a","b")</f>
        <v>#REF!</v>
      </c>
      <c r="C48" s="82" t="s">
        <v>134</v>
      </c>
      <c r="D48" s="73" t="s">
        <v>135</v>
      </c>
      <c r="E48" s="75">
        <v>10000</v>
      </c>
      <c r="F48" s="74">
        <v>10000</v>
      </c>
      <c r="G48" s="74"/>
    </row>
    <row r="49" spans="1:8" ht="38.25">
      <c r="A49" s="49"/>
      <c r="B49" s="49" t="e">
        <f>IF(OR(#REF!&lt;&gt;0,#REF!&lt;&gt;0,#REF!&lt;&gt;0,#REF!&lt;&gt;0,E49&lt;&gt;0,#REF!&lt;&gt;0),"a","b")</f>
        <v>#REF!</v>
      </c>
      <c r="C49" s="82" t="s">
        <v>136</v>
      </c>
      <c r="D49" s="73" t="s">
        <v>137</v>
      </c>
      <c r="E49" s="75">
        <f>F49+G49</f>
        <v>0</v>
      </c>
      <c r="F49" s="74"/>
      <c r="G49" s="74"/>
    </row>
    <row r="50" spans="1:8" ht="15">
      <c r="A50" s="49"/>
      <c r="B50" s="49" t="e">
        <f>IF(OR(#REF!&lt;&gt;0,#REF!&lt;&gt;0,#REF!&lt;&gt;0,#REF!&lt;&gt;0,E50&lt;&gt;0,#REF!&lt;&gt;0),"a","b")</f>
        <v>#REF!</v>
      </c>
      <c r="C50" s="82" t="s">
        <v>138</v>
      </c>
      <c r="D50" s="73" t="s">
        <v>139</v>
      </c>
      <c r="E50" s="75">
        <f>F50+G50</f>
        <v>40000</v>
      </c>
      <c r="F50" s="74">
        <v>40000</v>
      </c>
      <c r="G50" s="74"/>
    </row>
    <row r="51" spans="1:8" ht="15">
      <c r="A51" s="49"/>
      <c r="B51" s="49" t="e">
        <f>IF(OR(#REF!&lt;&gt;0,#REF!&lt;&gt;0,#REF!&lt;&gt;0,#REF!&lt;&gt;0,E51&lt;&gt;0,#REF!&lt;&gt;0),"a","b")</f>
        <v>#REF!</v>
      </c>
      <c r="C51" s="82" t="s">
        <v>140</v>
      </c>
      <c r="D51" s="73" t="s">
        <v>141</v>
      </c>
      <c r="E51" s="75">
        <f>F51+G51</f>
        <v>9000</v>
      </c>
      <c r="F51" s="74">
        <v>9000</v>
      </c>
      <c r="G51" s="74"/>
    </row>
    <row r="52" spans="1:8" ht="15">
      <c r="A52" s="49"/>
      <c r="B52" s="49" t="e">
        <f>IF(OR(#REF!&lt;&gt;0,#REF!&lt;&gt;0,#REF!&lt;&gt;0,#REF!&lt;&gt;0,E52&lt;&gt;0,#REF!&lt;&gt;0),"a","b")</f>
        <v>#REF!</v>
      </c>
      <c r="C52" s="82" t="s">
        <v>142</v>
      </c>
      <c r="D52" s="73" t="s">
        <v>143</v>
      </c>
      <c r="E52" s="75">
        <f>F52+G52</f>
        <v>40000</v>
      </c>
      <c r="F52" s="74">
        <f>F53+F54+F55+F56+F57+F58+F59</f>
        <v>40000</v>
      </c>
      <c r="G52" s="74">
        <f>SUM(G53:G59)</f>
        <v>0</v>
      </c>
    </row>
    <row r="53" spans="1:8" ht="15">
      <c r="A53" s="49"/>
      <c r="B53" s="49" t="e">
        <f>IF(OR(#REF!&lt;&gt;0,#REF!&lt;&gt;0,#REF!&lt;&gt;0,#REF!&lt;&gt;0,E53&lt;&gt;0,#REF!&lt;&gt;0),"a","b")</f>
        <v>#REF!</v>
      </c>
      <c r="C53" s="84" t="s">
        <v>144</v>
      </c>
      <c r="D53" s="77" t="s">
        <v>145</v>
      </c>
      <c r="E53" s="79">
        <f t="shared" ref="E53:E61" si="7">F53+G53</f>
        <v>9800</v>
      </c>
      <c r="F53" s="78">
        <v>9800</v>
      </c>
      <c r="G53" s="78"/>
    </row>
    <row r="54" spans="1:8" ht="15">
      <c r="A54" s="49"/>
      <c r="B54" s="49" t="e">
        <f>IF(OR(#REF!&lt;&gt;0,#REF!&lt;&gt;0,#REF!&lt;&gt;0,#REF!&lt;&gt;0,E54&lt;&gt;0,#REF!&lt;&gt;0),"a","b")</f>
        <v>#REF!</v>
      </c>
      <c r="C54" s="84" t="s">
        <v>146</v>
      </c>
      <c r="D54" s="77" t="s">
        <v>147</v>
      </c>
      <c r="E54" s="79">
        <f t="shared" si="7"/>
        <v>2600</v>
      </c>
      <c r="F54" s="78">
        <v>2600</v>
      </c>
      <c r="G54" s="78"/>
    </row>
    <row r="55" spans="1:8" ht="15">
      <c r="A55" s="49"/>
      <c r="B55" s="49" t="e">
        <f>IF(OR(#REF!&lt;&gt;0,#REF!&lt;&gt;0,#REF!&lt;&gt;0,#REF!&lt;&gt;0,E55&lt;&gt;0,#REF!&lt;&gt;0),"a","b")</f>
        <v>#REF!</v>
      </c>
      <c r="C55" s="84" t="s">
        <v>148</v>
      </c>
      <c r="D55" s="77" t="s">
        <v>149</v>
      </c>
      <c r="E55" s="79">
        <f t="shared" si="7"/>
        <v>12000</v>
      </c>
      <c r="F55" s="78">
        <v>12000</v>
      </c>
      <c r="G55" s="78"/>
    </row>
    <row r="56" spans="1:8" ht="15">
      <c r="A56" s="49"/>
      <c r="B56" s="49" t="e">
        <f>IF(OR(#REF!&lt;&gt;0,#REF!&lt;&gt;0,#REF!&lt;&gt;0,#REF!&lt;&gt;0,E56&lt;&gt;0,#REF!&lt;&gt;0),"a","b")</f>
        <v>#REF!</v>
      </c>
      <c r="C56" s="84" t="s">
        <v>150</v>
      </c>
      <c r="D56" s="77" t="s">
        <v>151</v>
      </c>
      <c r="E56" s="79">
        <f t="shared" si="7"/>
        <v>0</v>
      </c>
      <c r="F56" s="78"/>
      <c r="G56" s="78"/>
    </row>
    <row r="57" spans="1:8" ht="38.25">
      <c r="A57" s="49"/>
      <c r="B57" s="49" t="e">
        <f>IF(OR(#REF!&lt;&gt;0,#REF!&lt;&gt;0,#REF!&lt;&gt;0,#REF!&lt;&gt;0,E57&lt;&gt;0,#REF!&lt;&gt;0),"a","b")</f>
        <v>#REF!</v>
      </c>
      <c r="C57" s="84" t="s">
        <v>152</v>
      </c>
      <c r="D57" s="77" t="s">
        <v>153</v>
      </c>
      <c r="E57" s="79">
        <f t="shared" si="7"/>
        <v>0</v>
      </c>
      <c r="F57" s="78"/>
      <c r="G57" s="78"/>
    </row>
    <row r="58" spans="1:8" ht="89.25">
      <c r="A58" s="49"/>
      <c r="B58" s="49" t="e">
        <f>IF(OR(#REF!&lt;&gt;0,#REF!&lt;&gt;0,#REF!&lt;&gt;0,#REF!&lt;&gt;0,E58&lt;&gt;0,#REF!&lt;&gt;0),"a","b")</f>
        <v>#REF!</v>
      </c>
      <c r="C58" s="84" t="s">
        <v>154</v>
      </c>
      <c r="D58" s="77" t="s">
        <v>155</v>
      </c>
      <c r="E58" s="79">
        <f t="shared" si="7"/>
        <v>15600</v>
      </c>
      <c r="F58" s="78">
        <v>15600</v>
      </c>
      <c r="G58" s="78"/>
      <c r="H58" s="108" t="s">
        <v>679</v>
      </c>
    </row>
    <row r="59" spans="1:8" ht="25.5">
      <c r="A59" s="49"/>
      <c r="B59" s="49" t="e">
        <f>IF(OR(#REF!&lt;&gt;0,#REF!&lt;&gt;0,#REF!&lt;&gt;0,#REF!&lt;&gt;0,E59&lt;&gt;0,#REF!&lt;&gt;0),"a","b")</f>
        <v>#REF!</v>
      </c>
      <c r="C59" s="84" t="s">
        <v>156</v>
      </c>
      <c r="D59" s="77" t="s">
        <v>157</v>
      </c>
      <c r="E59" s="79">
        <f t="shared" si="7"/>
        <v>0</v>
      </c>
      <c r="F59" s="78"/>
      <c r="G59" s="78"/>
    </row>
    <row r="60" spans="1:8" ht="25.5">
      <c r="A60" s="49"/>
      <c r="B60" s="49" t="e">
        <f>IF(OR(#REF!&lt;&gt;0,#REF!&lt;&gt;0,#REF!&lt;&gt;0,#REF!&lt;&gt;0,E60&lt;&gt;0,#REF!&lt;&gt;0),"a","b")</f>
        <v>#REF!</v>
      </c>
      <c r="C60" s="82" t="s">
        <v>158</v>
      </c>
      <c r="D60" s="73" t="s">
        <v>159</v>
      </c>
      <c r="E60" s="75">
        <f t="shared" si="7"/>
        <v>0</v>
      </c>
      <c r="F60" s="74"/>
      <c r="G60" s="74"/>
    </row>
    <row r="61" spans="1:8" ht="15">
      <c r="A61" s="49"/>
      <c r="B61" s="49" t="e">
        <f>IF(OR(#REF!&lt;&gt;0,#REF!&lt;&gt;0,#REF!&lt;&gt;0,#REF!&lt;&gt;0,E61&lt;&gt;0,#REF!&lt;&gt;0),"a","b")</f>
        <v>#REF!</v>
      </c>
      <c r="C61" s="82" t="s">
        <v>160</v>
      </c>
      <c r="D61" s="73" t="s">
        <v>161</v>
      </c>
      <c r="E61" s="75">
        <f t="shared" si="7"/>
        <v>0</v>
      </c>
      <c r="F61" s="74"/>
      <c r="G61" s="74"/>
    </row>
    <row r="62" spans="1:8" ht="15">
      <c r="A62" s="49"/>
      <c r="B62" s="49" t="e">
        <f>IF(OR(#REF!&lt;&gt;0,#REF!&lt;&gt;0,#REF!&lt;&gt;0,#REF!&lt;&gt;0,E62&lt;&gt;0,#REF!&lt;&gt;0),"a","b")</f>
        <v>#REF!</v>
      </c>
      <c r="C62" s="81" t="s">
        <v>162</v>
      </c>
      <c r="D62" s="69" t="s">
        <v>163</v>
      </c>
      <c r="E62" s="71">
        <v>15000</v>
      </c>
      <c r="F62" s="70">
        <v>15000</v>
      </c>
      <c r="G62" s="70"/>
    </row>
    <row r="63" spans="1:8" ht="15">
      <c r="A63" s="49"/>
      <c r="B63" s="49" t="e">
        <f>IF(OR(#REF!&lt;&gt;0,#REF!&lt;&gt;0,#REF!&lt;&gt;0,#REF!&lt;&gt;0,E63&lt;&gt;0,#REF!&lt;&gt;0),"a","b")</f>
        <v>#REF!</v>
      </c>
      <c r="C63" s="81" t="s">
        <v>164</v>
      </c>
      <c r="D63" s="69" t="s">
        <v>165</v>
      </c>
      <c r="E63" s="71">
        <f t="shared" ref="E63:E78" si="8">F63+G63</f>
        <v>0</v>
      </c>
      <c r="F63" s="70"/>
      <c r="G63" s="70"/>
    </row>
    <row r="64" spans="1:8" ht="15">
      <c r="A64" s="49"/>
      <c r="B64" s="49" t="e">
        <f>IF(OR(#REF!&lt;&gt;0,#REF!&lt;&gt;0,#REF!&lt;&gt;0,#REF!&lt;&gt;0,E64&lt;&gt;0,#REF!&lt;&gt;0),"a","b")</f>
        <v>#REF!</v>
      </c>
      <c r="C64" s="81" t="s">
        <v>166</v>
      </c>
      <c r="D64" s="69" t="s">
        <v>167</v>
      </c>
      <c r="E64" s="71">
        <f t="shared" si="8"/>
        <v>0</v>
      </c>
      <c r="F64" s="70"/>
      <c r="G64" s="70"/>
    </row>
    <row r="65" spans="1:8" ht="25.5">
      <c r="A65" s="49"/>
      <c r="B65" s="49" t="e">
        <f>IF(OR(#REF!&lt;&gt;0,#REF!&lt;&gt;0,#REF!&lt;&gt;0,#REF!&lt;&gt;0,E65&lt;&gt;0,#REF!&lt;&gt;0),"a","b")</f>
        <v>#REF!</v>
      </c>
      <c r="C65" s="81" t="s">
        <v>168</v>
      </c>
      <c r="D65" s="69" t="s">
        <v>169</v>
      </c>
      <c r="E65" s="71">
        <f t="shared" si="8"/>
        <v>10000</v>
      </c>
      <c r="F65" s="70">
        <v>10000</v>
      </c>
      <c r="G65" s="70"/>
    </row>
    <row r="66" spans="1:8" ht="25.5">
      <c r="A66" s="49"/>
      <c r="B66" s="49" t="e">
        <f>IF(OR(#REF!&lt;&gt;0,#REF!&lt;&gt;0,#REF!&lt;&gt;0,#REF!&lt;&gt;0,E66&lt;&gt;0,#REF!&lt;&gt;0),"a","b")</f>
        <v>#REF!</v>
      </c>
      <c r="C66" s="81" t="s">
        <v>170</v>
      </c>
      <c r="D66" s="69" t="s">
        <v>171</v>
      </c>
      <c r="E66" s="71">
        <f t="shared" si="8"/>
        <v>117000</v>
      </c>
      <c r="F66" s="70">
        <f>F67+F68+F69+F70+F71+F72</f>
        <v>117000</v>
      </c>
      <c r="G66" s="70">
        <f>SUM(G67:G72)</f>
        <v>0</v>
      </c>
    </row>
    <row r="67" spans="1:8" ht="15">
      <c r="A67" s="49"/>
      <c r="B67" s="49" t="e">
        <f>IF(OR(#REF!&lt;&gt;0,#REF!&lt;&gt;0,#REF!&lt;&gt;0,#REF!&lt;&gt;0,E67&lt;&gt;0,#REF!&lt;&gt;0),"a","b")</f>
        <v>#REF!</v>
      </c>
      <c r="C67" s="82" t="s">
        <v>172</v>
      </c>
      <c r="D67" s="73" t="s">
        <v>173</v>
      </c>
      <c r="E67" s="75">
        <f t="shared" si="8"/>
        <v>100000</v>
      </c>
      <c r="F67" s="74">
        <v>100000</v>
      </c>
      <c r="G67" s="74"/>
      <c r="H67" s="108" t="s">
        <v>686</v>
      </c>
    </row>
    <row r="68" spans="1:8" ht="15">
      <c r="A68" s="49"/>
      <c r="B68" s="49" t="e">
        <f>IF(OR(#REF!&lt;&gt;0,#REF!&lt;&gt;0,#REF!&lt;&gt;0,#REF!&lt;&gt;0,E68&lt;&gt;0,#REF!&lt;&gt;0),"a","b")</f>
        <v>#REF!</v>
      </c>
      <c r="C68" s="82" t="s">
        <v>174</v>
      </c>
      <c r="D68" s="73" t="s">
        <v>175</v>
      </c>
      <c r="E68" s="75">
        <f t="shared" si="8"/>
        <v>7000</v>
      </c>
      <c r="F68" s="74">
        <v>7000</v>
      </c>
      <c r="G68" s="74"/>
      <c r="H68" s="108" t="s">
        <v>685</v>
      </c>
    </row>
    <row r="69" spans="1:8" ht="51">
      <c r="A69" s="49"/>
      <c r="B69" s="49" t="e">
        <f>IF(OR(#REF!&lt;&gt;0,#REF!&lt;&gt;0,#REF!&lt;&gt;0,#REF!&lt;&gt;0,E69&lt;&gt;0,#REF!&lt;&gt;0),"a","b")</f>
        <v>#REF!</v>
      </c>
      <c r="C69" s="82" t="s">
        <v>176</v>
      </c>
      <c r="D69" s="73" t="s">
        <v>177</v>
      </c>
      <c r="E69" s="75">
        <f t="shared" si="8"/>
        <v>10000</v>
      </c>
      <c r="F69" s="74">
        <v>10000</v>
      </c>
      <c r="G69" s="74"/>
      <c r="H69" s="108" t="s">
        <v>687</v>
      </c>
    </row>
    <row r="70" spans="1:8" ht="25.5">
      <c r="A70" s="49"/>
      <c r="B70" s="49" t="e">
        <f>IF(OR(#REF!&lt;&gt;0,#REF!&lt;&gt;0,#REF!&lt;&gt;0,#REF!&lt;&gt;0,E70&lt;&gt;0,#REF!&lt;&gt;0),"a","b")</f>
        <v>#REF!</v>
      </c>
      <c r="C70" s="82" t="s">
        <v>178</v>
      </c>
      <c r="D70" s="73" t="s">
        <v>179</v>
      </c>
      <c r="E70" s="75">
        <f t="shared" si="8"/>
        <v>0</v>
      </c>
      <c r="F70" s="74"/>
      <c r="G70" s="74"/>
    </row>
    <row r="71" spans="1:8" ht="25.5">
      <c r="A71" s="49"/>
      <c r="B71" s="49" t="e">
        <f>IF(OR(#REF!&lt;&gt;0,#REF!&lt;&gt;0,#REF!&lt;&gt;0,#REF!&lt;&gt;0,E71&lt;&gt;0,#REF!&lt;&gt;0),"a","b")</f>
        <v>#REF!</v>
      </c>
      <c r="C71" s="82" t="s">
        <v>180</v>
      </c>
      <c r="D71" s="73" t="s">
        <v>181</v>
      </c>
      <c r="E71" s="75">
        <f t="shared" si="8"/>
        <v>0</v>
      </c>
      <c r="F71" s="74"/>
      <c r="G71" s="74"/>
    </row>
    <row r="72" spans="1:8" ht="38.25">
      <c r="A72" s="49"/>
      <c r="B72" s="49" t="e">
        <f>IF(OR(#REF!&lt;&gt;0,#REF!&lt;&gt;0,#REF!&lt;&gt;0,#REF!&lt;&gt;0,E72&lt;&gt;0,#REF!&lt;&gt;0),"a","b")</f>
        <v>#REF!</v>
      </c>
      <c r="C72" s="82" t="s">
        <v>182</v>
      </c>
      <c r="D72" s="73" t="s">
        <v>183</v>
      </c>
      <c r="E72" s="75">
        <f t="shared" si="8"/>
        <v>0</v>
      </c>
      <c r="F72" s="74"/>
      <c r="G72" s="74"/>
    </row>
    <row r="73" spans="1:8" ht="25.5">
      <c r="A73" s="49"/>
      <c r="B73" s="49" t="e">
        <f>IF(OR(#REF!&lt;&gt;0,#REF!&lt;&gt;0,#REF!&lt;&gt;0,#REF!&lt;&gt;0,E73&lt;&gt;0,#REF!&lt;&gt;0),"a","b")</f>
        <v>#REF!</v>
      </c>
      <c r="C73" s="81" t="s">
        <v>184</v>
      </c>
      <c r="D73" s="69" t="s">
        <v>185</v>
      </c>
      <c r="E73" s="71">
        <f t="shared" si="8"/>
        <v>0</v>
      </c>
      <c r="F73" s="70">
        <v>0</v>
      </c>
      <c r="G73" s="70">
        <v>0</v>
      </c>
    </row>
    <row r="74" spans="1:8" ht="15">
      <c r="A74" s="49"/>
      <c r="B74" s="49" t="e">
        <f>IF(OR(#REF!&lt;&gt;0,#REF!&lt;&gt;0,#REF!&lt;&gt;0,#REF!&lt;&gt;0,E74&lt;&gt;0,#REF!&lt;&gt;0),"a","b")</f>
        <v>#REF!</v>
      </c>
      <c r="C74" s="81" t="s">
        <v>186</v>
      </c>
      <c r="D74" s="69" t="s">
        <v>187</v>
      </c>
      <c r="E74" s="71">
        <f t="shared" si="8"/>
        <v>162000</v>
      </c>
      <c r="F74" s="70">
        <f>SUM(F75:F89)</f>
        <v>162000</v>
      </c>
      <c r="G74" s="70">
        <f>SUM(G75:G88)</f>
        <v>0</v>
      </c>
    </row>
    <row r="75" spans="1:8" ht="15">
      <c r="A75" s="49"/>
      <c r="B75" s="49" t="e">
        <f>IF(OR(#REF!&lt;&gt;0,#REF!&lt;&gt;0,#REF!&lt;&gt;0,#REF!&lt;&gt;0,E75&lt;&gt;0,#REF!&lt;&gt;0),"a","b")</f>
        <v>#REF!</v>
      </c>
      <c r="C75" s="82" t="s">
        <v>188</v>
      </c>
      <c r="D75" s="73" t="s">
        <v>189</v>
      </c>
      <c r="E75" s="75">
        <f t="shared" si="8"/>
        <v>0</v>
      </c>
      <c r="F75" s="74"/>
      <c r="G75" s="74"/>
    </row>
    <row r="76" spans="1:8" ht="25.5">
      <c r="A76" s="49"/>
      <c r="B76" s="49" t="e">
        <f>IF(OR(#REF!&lt;&gt;0,#REF!&lt;&gt;0,#REF!&lt;&gt;0,#REF!&lt;&gt;0,E76&lt;&gt;0,#REF!&lt;&gt;0),"a","b")</f>
        <v>#REF!</v>
      </c>
      <c r="C76" s="82" t="s">
        <v>190</v>
      </c>
      <c r="D76" s="73" t="s">
        <v>191</v>
      </c>
      <c r="E76" s="75">
        <f t="shared" si="8"/>
        <v>0</v>
      </c>
      <c r="F76" s="74"/>
      <c r="G76" s="74"/>
    </row>
    <row r="77" spans="1:8" ht="15">
      <c r="A77" s="49"/>
      <c r="B77" s="49" t="e">
        <f>IF(OR(#REF!&lt;&gt;0,#REF!&lt;&gt;0,#REF!&lt;&gt;0,#REF!&lt;&gt;0,E77&lt;&gt;0,#REF!&lt;&gt;0),"a","b")</f>
        <v>#REF!</v>
      </c>
      <c r="C77" s="82" t="s">
        <v>192</v>
      </c>
      <c r="D77" s="73" t="s">
        <v>193</v>
      </c>
      <c r="E77" s="75">
        <f t="shared" si="8"/>
        <v>0</v>
      </c>
      <c r="F77" s="74"/>
      <c r="G77" s="74"/>
    </row>
    <row r="78" spans="1:8" ht="38.25">
      <c r="A78" s="49"/>
      <c r="B78" s="49" t="e">
        <f>IF(OR(#REF!&lt;&gt;0,#REF!&lt;&gt;0,#REF!&lt;&gt;0,#REF!&lt;&gt;0,E78&lt;&gt;0,#REF!&lt;&gt;0),"a","b")</f>
        <v>#REF!</v>
      </c>
      <c r="C78" s="82" t="s">
        <v>194</v>
      </c>
      <c r="D78" s="73" t="s">
        <v>195</v>
      </c>
      <c r="E78" s="75">
        <f t="shared" si="8"/>
        <v>0</v>
      </c>
      <c r="F78" s="74"/>
      <c r="G78" s="74"/>
    </row>
    <row r="79" spans="1:8" ht="15">
      <c r="A79" s="49"/>
      <c r="B79" s="49" t="e">
        <f>IF(OR(#REF!&lt;&gt;0,#REF!&lt;&gt;0,#REF!&lt;&gt;0,#REF!&lt;&gt;0,E79&lt;&gt;0,#REF!&lt;&gt;0),"a","b")</f>
        <v>#REF!</v>
      </c>
      <c r="C79" s="82" t="s">
        <v>196</v>
      </c>
      <c r="D79" s="73" t="s">
        <v>197</v>
      </c>
      <c r="E79" s="75">
        <v>20000</v>
      </c>
      <c r="F79" s="74">
        <v>5000</v>
      </c>
      <c r="G79" s="74"/>
    </row>
    <row r="80" spans="1:8" ht="38.25">
      <c r="A80" s="49"/>
      <c r="B80" s="49" t="e">
        <f>IF(OR(#REF!&lt;&gt;0,#REF!&lt;&gt;0,#REF!&lt;&gt;0,#REF!&lt;&gt;0,E80&lt;&gt;0,#REF!&lt;&gt;0),"a","b")</f>
        <v>#REF!</v>
      </c>
      <c r="C80" s="82" t="s">
        <v>198</v>
      </c>
      <c r="D80" s="73" t="s">
        <v>199</v>
      </c>
      <c r="E80" s="75">
        <f t="shared" ref="E80:E111" si="9">F80+G80</f>
        <v>4000</v>
      </c>
      <c r="F80" s="74">
        <v>4000</v>
      </c>
      <c r="G80" s="74"/>
    </row>
    <row r="81" spans="1:8" ht="25.5">
      <c r="A81" s="49"/>
      <c r="B81" s="49" t="e">
        <f>IF(OR(#REF!&lt;&gt;0,#REF!&lt;&gt;0,#REF!&lt;&gt;0,#REF!&lt;&gt;0,E81&lt;&gt;0,#REF!&lt;&gt;0),"a","b")</f>
        <v>#REF!</v>
      </c>
      <c r="C81" s="82" t="s">
        <v>200</v>
      </c>
      <c r="D81" s="73" t="s">
        <v>201</v>
      </c>
      <c r="E81" s="75">
        <f t="shared" si="9"/>
        <v>0</v>
      </c>
      <c r="F81" s="74"/>
      <c r="G81" s="74"/>
    </row>
    <row r="82" spans="1:8" ht="15">
      <c r="A82" s="49"/>
      <c r="B82" s="49" t="e">
        <f>IF(OR(#REF!&lt;&gt;0,#REF!&lt;&gt;0,#REF!&lt;&gt;0,#REF!&lt;&gt;0,E82&lt;&gt;0,#REF!&lt;&gt;0),"a","b")</f>
        <v>#REF!</v>
      </c>
      <c r="C82" s="82" t="s">
        <v>202</v>
      </c>
      <c r="D82" s="73" t="s">
        <v>203</v>
      </c>
      <c r="E82" s="75">
        <f t="shared" si="9"/>
        <v>0</v>
      </c>
      <c r="F82" s="74"/>
      <c r="G82" s="74"/>
    </row>
    <row r="83" spans="1:8" ht="15">
      <c r="A83" s="49"/>
      <c r="B83" s="49" t="e">
        <f>IF(OR(#REF!&lt;&gt;0,#REF!&lt;&gt;0,#REF!&lt;&gt;0,#REF!&lt;&gt;0,E83&lt;&gt;0,#REF!&lt;&gt;0),"a","b")</f>
        <v>#REF!</v>
      </c>
      <c r="C83" s="82" t="s">
        <v>204</v>
      </c>
      <c r="D83" s="73" t="s">
        <v>205</v>
      </c>
      <c r="E83" s="75">
        <f t="shared" si="9"/>
        <v>0</v>
      </c>
      <c r="F83" s="74"/>
      <c r="G83" s="74"/>
    </row>
    <row r="84" spans="1:8" ht="51">
      <c r="A84" s="49"/>
      <c r="B84" s="49" t="e">
        <f>IF(OR(#REF!&lt;&gt;0,#REF!&lt;&gt;0,#REF!&lt;&gt;0,#REF!&lt;&gt;0,E84&lt;&gt;0,#REF!&lt;&gt;0),"a","b")</f>
        <v>#REF!</v>
      </c>
      <c r="C84" s="82" t="s">
        <v>206</v>
      </c>
      <c r="D84" s="73" t="s">
        <v>207</v>
      </c>
      <c r="E84" s="75">
        <f t="shared" si="9"/>
        <v>124000</v>
      </c>
      <c r="F84" s="74">
        <v>124000</v>
      </c>
      <c r="G84" s="74"/>
      <c r="H84" s="108" t="s">
        <v>688</v>
      </c>
    </row>
    <row r="85" spans="1:8" ht="15">
      <c r="A85" s="49"/>
      <c r="B85" s="49" t="e">
        <f>IF(OR(#REF!&lt;&gt;0,#REF!&lt;&gt;0,#REF!&lt;&gt;0,#REF!&lt;&gt;0,E85&lt;&gt;0,#REF!&lt;&gt;0),"a","b")</f>
        <v>#REF!</v>
      </c>
      <c r="C85" s="82" t="s">
        <v>208</v>
      </c>
      <c r="D85" s="73" t="s">
        <v>209</v>
      </c>
      <c r="E85" s="75">
        <f t="shared" si="9"/>
        <v>29000</v>
      </c>
      <c r="F85" s="74">
        <v>29000</v>
      </c>
      <c r="G85" s="74"/>
    </row>
    <row r="86" spans="1:8" ht="25.5">
      <c r="A86" s="49"/>
      <c r="B86" s="49" t="e">
        <f>IF(OR(#REF!&lt;&gt;0,#REF!&lt;&gt;0,#REF!&lt;&gt;0,#REF!&lt;&gt;0,E86&lt;&gt;0,#REF!&lt;&gt;0),"a","b")</f>
        <v>#REF!</v>
      </c>
      <c r="C86" s="82" t="s">
        <v>210</v>
      </c>
      <c r="D86" s="73" t="s">
        <v>211</v>
      </c>
      <c r="E86" s="75">
        <f t="shared" si="9"/>
        <v>0</v>
      </c>
      <c r="F86" s="74"/>
      <c r="G86" s="74"/>
    </row>
    <row r="87" spans="1:8" ht="15">
      <c r="A87" s="49"/>
      <c r="B87" s="49" t="e">
        <f>IF(OR(#REF!&lt;&gt;0,#REF!&lt;&gt;0,#REF!&lt;&gt;0,#REF!&lt;&gt;0,E87&lt;&gt;0,#REF!&lt;&gt;0),"a","b")</f>
        <v>#REF!</v>
      </c>
      <c r="C87" s="82" t="s">
        <v>212</v>
      </c>
      <c r="D87" s="73" t="s">
        <v>213</v>
      </c>
      <c r="E87" s="75">
        <f t="shared" si="9"/>
        <v>0</v>
      </c>
      <c r="F87" s="74"/>
      <c r="G87" s="74"/>
    </row>
    <row r="88" spans="1:8" ht="25.5">
      <c r="A88" s="49"/>
      <c r="B88" s="49" t="e">
        <f>IF(OR(#REF!&lt;&gt;0,#REF!&lt;&gt;0,#REF!&lt;&gt;0,#REF!&lt;&gt;0,E88&lt;&gt;0,#REF!&lt;&gt;0),"a","b")</f>
        <v>#REF!</v>
      </c>
      <c r="C88" s="82" t="s">
        <v>214</v>
      </c>
      <c r="D88" s="73" t="s">
        <v>215</v>
      </c>
      <c r="E88" s="75">
        <f t="shared" si="9"/>
        <v>0</v>
      </c>
      <c r="F88" s="74"/>
      <c r="G88" s="74"/>
    </row>
    <row r="89" spans="1:8" ht="15">
      <c r="A89" s="49" t="s">
        <v>55</v>
      </c>
      <c r="B89" s="49" t="e">
        <f>IF(OR(#REF!&lt;&gt;0,#REF!&lt;&gt;0,#REF!&lt;&gt;0,#REF!&lt;&gt;0,E89&lt;&gt;0,#REF!&lt;&gt;0),"a","b")</f>
        <v>#REF!</v>
      </c>
      <c r="C89" s="80" t="s">
        <v>216</v>
      </c>
      <c r="D89" s="65" t="s">
        <v>217</v>
      </c>
      <c r="E89" s="67">
        <f t="shared" si="9"/>
        <v>0</v>
      </c>
      <c r="F89" s="66">
        <v>0</v>
      </c>
      <c r="G89" s="66">
        <v>0</v>
      </c>
    </row>
    <row r="90" spans="1:8" ht="15">
      <c r="A90" s="85" t="s">
        <v>55</v>
      </c>
      <c r="B90" s="49" t="e">
        <f>IF(OR(#REF!&lt;&gt;0,#REF!&lt;&gt;0,#REF!&lt;&gt;0,#REF!&lt;&gt;0,E90&lt;&gt;0,#REF!&lt;&gt;0),"a","b")</f>
        <v>#REF!</v>
      </c>
      <c r="C90" s="80" t="s">
        <v>218</v>
      </c>
      <c r="D90" s="65" t="s">
        <v>219</v>
      </c>
      <c r="E90" s="67">
        <f t="shared" si="9"/>
        <v>0</v>
      </c>
      <c r="F90" s="66">
        <f>F91+F96+F97</f>
        <v>0</v>
      </c>
      <c r="G90" s="66">
        <f>G91+G96+G97</f>
        <v>0</v>
      </c>
    </row>
    <row r="91" spans="1:8" ht="15">
      <c r="A91" s="49"/>
      <c r="B91" s="49" t="e">
        <f>IF(OR(#REF!&lt;&gt;0,#REF!&lt;&gt;0,#REF!&lt;&gt;0,#REF!&lt;&gt;0,E91&lt;&gt;0,#REF!&lt;&gt;0),"a","b")</f>
        <v>#REF!</v>
      </c>
      <c r="C91" s="81" t="s">
        <v>220</v>
      </c>
      <c r="D91" s="69" t="s">
        <v>221</v>
      </c>
      <c r="E91" s="71">
        <f t="shared" si="9"/>
        <v>0</v>
      </c>
      <c r="F91" s="70">
        <f>SUM(F92:F95)</f>
        <v>0</v>
      </c>
      <c r="G91" s="70">
        <f>SUM(G92:G95)</f>
        <v>0</v>
      </c>
    </row>
    <row r="92" spans="1:8" ht="15">
      <c r="A92" s="49"/>
      <c r="B92" s="49" t="e">
        <f>IF(OR(#REF!&lt;&gt;0,#REF!&lt;&gt;0,#REF!&lt;&gt;0,#REF!&lt;&gt;0,E92&lt;&gt;0,#REF!&lt;&gt;0),"a","b")</f>
        <v>#REF!</v>
      </c>
      <c r="C92" s="82" t="s">
        <v>222</v>
      </c>
      <c r="D92" s="73" t="s">
        <v>223</v>
      </c>
      <c r="E92" s="75">
        <f t="shared" si="9"/>
        <v>0</v>
      </c>
      <c r="F92" s="74"/>
      <c r="G92" s="74"/>
    </row>
    <row r="93" spans="1:8" ht="15">
      <c r="A93" s="49"/>
      <c r="B93" s="49" t="e">
        <f>IF(OR(#REF!&lt;&gt;0,#REF!&lt;&gt;0,#REF!&lt;&gt;0,#REF!&lt;&gt;0,E93&lt;&gt;0,#REF!&lt;&gt;0),"a","b")</f>
        <v>#REF!</v>
      </c>
      <c r="C93" s="82" t="s">
        <v>224</v>
      </c>
      <c r="D93" s="73" t="s">
        <v>225</v>
      </c>
      <c r="E93" s="75">
        <f t="shared" si="9"/>
        <v>0</v>
      </c>
      <c r="F93" s="74"/>
      <c r="G93" s="74"/>
    </row>
    <row r="94" spans="1:8" ht="15">
      <c r="A94" s="49"/>
      <c r="B94" s="49" t="e">
        <f>IF(OR(#REF!&lt;&gt;0,#REF!&lt;&gt;0,#REF!&lt;&gt;0,#REF!&lt;&gt;0,E94&lt;&gt;0,#REF!&lt;&gt;0),"a","b")</f>
        <v>#REF!</v>
      </c>
      <c r="C94" s="82" t="s">
        <v>226</v>
      </c>
      <c r="D94" s="73" t="s">
        <v>227</v>
      </c>
      <c r="E94" s="75">
        <f t="shared" si="9"/>
        <v>0</v>
      </c>
      <c r="F94" s="74"/>
      <c r="G94" s="74"/>
    </row>
    <row r="95" spans="1:8" ht="15">
      <c r="A95" s="49"/>
      <c r="B95" s="49" t="e">
        <f>IF(OR(#REF!&lt;&gt;0,#REF!&lt;&gt;0,#REF!&lt;&gt;0,#REF!&lt;&gt;0,E95&lt;&gt;0,#REF!&lt;&gt;0),"a","b")</f>
        <v>#REF!</v>
      </c>
      <c r="C95" s="82" t="s">
        <v>228</v>
      </c>
      <c r="D95" s="73" t="s">
        <v>229</v>
      </c>
      <c r="E95" s="75">
        <f t="shared" si="9"/>
        <v>0</v>
      </c>
      <c r="F95" s="74"/>
      <c r="G95" s="74"/>
    </row>
    <row r="96" spans="1:8" ht="25.5">
      <c r="A96" s="49"/>
      <c r="B96" s="49" t="e">
        <f>IF(OR(#REF!&lt;&gt;0,#REF!&lt;&gt;0,#REF!&lt;&gt;0,#REF!&lt;&gt;0,E96&lt;&gt;0,#REF!&lt;&gt;0),"a","b")</f>
        <v>#REF!</v>
      </c>
      <c r="C96" s="81" t="s">
        <v>230</v>
      </c>
      <c r="D96" s="69" t="s">
        <v>231</v>
      </c>
      <c r="E96" s="71">
        <f t="shared" si="9"/>
        <v>0</v>
      </c>
      <c r="F96" s="70">
        <v>0</v>
      </c>
      <c r="G96" s="70">
        <v>0</v>
      </c>
    </row>
    <row r="97" spans="1:7" ht="25.5">
      <c r="A97" s="49"/>
      <c r="B97" s="49" t="e">
        <f>IF(OR(#REF!&lt;&gt;0,#REF!&lt;&gt;0,#REF!&lt;&gt;0,#REF!&lt;&gt;0,E97&lt;&gt;0,#REF!&lt;&gt;0),"a","b")</f>
        <v>#REF!</v>
      </c>
      <c r="C97" s="81" t="s">
        <v>232</v>
      </c>
      <c r="D97" s="69" t="s">
        <v>233</v>
      </c>
      <c r="E97" s="71">
        <f t="shared" si="9"/>
        <v>0</v>
      </c>
      <c r="F97" s="70">
        <v>0</v>
      </c>
      <c r="G97" s="70">
        <v>0</v>
      </c>
    </row>
    <row r="98" spans="1:7" ht="15">
      <c r="A98" s="85" t="s">
        <v>55</v>
      </c>
      <c r="B98" s="49" t="e">
        <f>IF(OR(#REF!&lt;&gt;0,#REF!&lt;&gt;0,#REF!&lt;&gt;0,#REF!&lt;&gt;0,E98&lt;&gt;0,#REF!&lt;&gt;0),"a","b")</f>
        <v>#REF!</v>
      </c>
      <c r="C98" s="80" t="s">
        <v>234</v>
      </c>
      <c r="D98" s="65" t="s">
        <v>235</v>
      </c>
      <c r="E98" s="87">
        <f t="shared" si="9"/>
        <v>0</v>
      </c>
      <c r="F98" s="86">
        <f>F99+F102+F105</f>
        <v>0</v>
      </c>
      <c r="G98" s="86">
        <f>G99+G102+G105</f>
        <v>0</v>
      </c>
    </row>
    <row r="99" spans="1:7" ht="15">
      <c r="A99" s="85"/>
      <c r="B99" s="49" t="e">
        <f>IF(OR(#REF!&lt;&gt;0,#REF!&lt;&gt;0,#REF!&lt;&gt;0,#REF!&lt;&gt;0,E99&lt;&gt;0,#REF!&lt;&gt;0),"a","b")</f>
        <v>#REF!</v>
      </c>
      <c r="C99" s="81" t="s">
        <v>236</v>
      </c>
      <c r="D99" s="69" t="s">
        <v>237</v>
      </c>
      <c r="E99" s="71">
        <f t="shared" si="9"/>
        <v>0</v>
      </c>
      <c r="F99" s="70">
        <f>SUM(F100:F101)</f>
        <v>0</v>
      </c>
      <c r="G99" s="70">
        <f>SUM(G100:G101)</f>
        <v>0</v>
      </c>
    </row>
    <row r="100" spans="1:7" ht="15">
      <c r="A100" s="85"/>
      <c r="B100" s="49" t="e">
        <f>IF(OR(#REF!&lt;&gt;0,#REF!&lt;&gt;0,#REF!&lt;&gt;0,#REF!&lt;&gt;0,E100&lt;&gt;0,#REF!&lt;&gt;0),"a","b")</f>
        <v>#REF!</v>
      </c>
      <c r="C100" s="82" t="s">
        <v>238</v>
      </c>
      <c r="D100" s="73" t="s">
        <v>239</v>
      </c>
      <c r="E100" s="75">
        <f t="shared" si="9"/>
        <v>0</v>
      </c>
      <c r="F100" s="74"/>
      <c r="G100" s="74"/>
    </row>
    <row r="101" spans="1:7" ht="15">
      <c r="A101" s="85"/>
      <c r="B101" s="49" t="e">
        <f>IF(OR(#REF!&lt;&gt;0,#REF!&lt;&gt;0,#REF!&lt;&gt;0,#REF!&lt;&gt;0,E101&lt;&gt;0,#REF!&lt;&gt;0),"a","b")</f>
        <v>#REF!</v>
      </c>
      <c r="C101" s="82" t="s">
        <v>240</v>
      </c>
      <c r="D101" s="73" t="s">
        <v>241</v>
      </c>
      <c r="E101" s="75">
        <f t="shared" si="9"/>
        <v>0</v>
      </c>
      <c r="F101" s="74"/>
      <c r="G101" s="74"/>
    </row>
    <row r="102" spans="1:7" ht="15">
      <c r="A102" s="85"/>
      <c r="B102" s="49" t="e">
        <f>IF(OR(#REF!&lt;&gt;0,#REF!&lt;&gt;0,#REF!&lt;&gt;0,#REF!&lt;&gt;0,E102&lt;&gt;0,#REF!&lt;&gt;0),"a","b")</f>
        <v>#REF!</v>
      </c>
      <c r="C102" s="81" t="s">
        <v>242</v>
      </c>
      <c r="D102" s="69" t="s">
        <v>243</v>
      </c>
      <c r="E102" s="71">
        <f t="shared" si="9"/>
        <v>0</v>
      </c>
      <c r="F102" s="70">
        <f>SUM(F103:F104)</f>
        <v>0</v>
      </c>
      <c r="G102" s="70">
        <f>SUM(G103:G104)</f>
        <v>0</v>
      </c>
    </row>
    <row r="103" spans="1:7" ht="15">
      <c r="A103" s="85"/>
      <c r="B103" s="49" t="e">
        <f>IF(OR(#REF!&lt;&gt;0,#REF!&lt;&gt;0,#REF!&lt;&gt;0,#REF!&lt;&gt;0,E103&lt;&gt;0,#REF!&lt;&gt;0),"a","b")</f>
        <v>#REF!</v>
      </c>
      <c r="C103" s="82" t="s">
        <v>244</v>
      </c>
      <c r="D103" s="73" t="s">
        <v>245</v>
      </c>
      <c r="E103" s="75">
        <f t="shared" si="9"/>
        <v>0</v>
      </c>
      <c r="F103" s="74"/>
      <c r="G103" s="74"/>
    </row>
    <row r="104" spans="1:7" ht="15">
      <c r="A104" s="85"/>
      <c r="B104" s="49" t="e">
        <f>IF(OR(#REF!&lt;&gt;0,#REF!&lt;&gt;0,#REF!&lt;&gt;0,#REF!&lt;&gt;0,E104&lt;&gt;0,#REF!&lt;&gt;0),"a","b")</f>
        <v>#REF!</v>
      </c>
      <c r="C104" s="82" t="s">
        <v>240</v>
      </c>
      <c r="D104" s="73" t="s">
        <v>246</v>
      </c>
      <c r="E104" s="75">
        <f t="shared" si="9"/>
        <v>0</v>
      </c>
      <c r="F104" s="74"/>
      <c r="G104" s="74"/>
    </row>
    <row r="105" spans="1:7" ht="15">
      <c r="A105" s="85"/>
      <c r="B105" s="49" t="e">
        <f>IF(OR(#REF!&lt;&gt;0,#REF!&lt;&gt;0,#REF!&lt;&gt;0,#REF!&lt;&gt;0,E105&lt;&gt;0,#REF!&lt;&gt;0),"a","b")</f>
        <v>#REF!</v>
      </c>
      <c r="C105" s="81" t="s">
        <v>247</v>
      </c>
      <c r="D105" s="69" t="s">
        <v>248</v>
      </c>
      <c r="E105" s="71">
        <f t="shared" si="9"/>
        <v>0</v>
      </c>
      <c r="F105" s="70">
        <v>0</v>
      </c>
      <c r="G105" s="70">
        <v>0</v>
      </c>
    </row>
    <row r="106" spans="1:7" ht="15">
      <c r="A106" s="85" t="s">
        <v>55</v>
      </c>
      <c r="B106" s="49" t="e">
        <f>IF(OR(#REF!&lt;&gt;0,#REF!&lt;&gt;0,#REF!&lt;&gt;0,#REF!&lt;&gt;0,E106&lt;&gt;0,#REF!&lt;&gt;0),"a","b")</f>
        <v>#REF!</v>
      </c>
      <c r="C106" s="80">
        <v>2.6</v>
      </c>
      <c r="D106" s="65" t="s">
        <v>249</v>
      </c>
      <c r="E106" s="67">
        <f t="shared" si="9"/>
        <v>0</v>
      </c>
      <c r="F106" s="66">
        <f>F107+F110+F113</f>
        <v>0</v>
      </c>
      <c r="G106" s="66">
        <f>G107+G110+G113</f>
        <v>0</v>
      </c>
    </row>
    <row r="107" spans="1:7" ht="15">
      <c r="A107" s="49"/>
      <c r="B107" s="49" t="e">
        <f>IF(OR(#REF!&lt;&gt;0,#REF!&lt;&gt;0,#REF!&lt;&gt;0,#REF!&lt;&gt;0,E107&lt;&gt;0,#REF!&lt;&gt;0),"a","b")</f>
        <v>#REF!</v>
      </c>
      <c r="C107" s="81" t="s">
        <v>250</v>
      </c>
      <c r="D107" s="69" t="s">
        <v>251</v>
      </c>
      <c r="E107" s="71">
        <f t="shared" si="9"/>
        <v>0</v>
      </c>
      <c r="F107" s="70">
        <f>SUM(F108:F109)</f>
        <v>0</v>
      </c>
      <c r="G107" s="70">
        <f>SUM(G108:G109)</f>
        <v>0</v>
      </c>
    </row>
    <row r="108" spans="1:7" ht="15">
      <c r="A108" s="49"/>
      <c r="B108" s="49" t="e">
        <f>IF(OR(#REF!&lt;&gt;0,#REF!&lt;&gt;0,#REF!&lt;&gt;0,#REF!&lt;&gt;0,E108&lt;&gt;0,#REF!&lt;&gt;0),"a","b")</f>
        <v>#REF!</v>
      </c>
      <c r="C108" s="82" t="s">
        <v>252</v>
      </c>
      <c r="D108" s="73" t="s">
        <v>253</v>
      </c>
      <c r="E108" s="75">
        <f t="shared" si="9"/>
        <v>0</v>
      </c>
      <c r="F108" s="74"/>
      <c r="G108" s="74"/>
    </row>
    <row r="109" spans="1:7" ht="15">
      <c r="A109" s="49"/>
      <c r="B109" s="49" t="e">
        <f>IF(OR(#REF!&lt;&gt;0,#REF!&lt;&gt;0,#REF!&lt;&gt;0,#REF!&lt;&gt;0,E109&lt;&gt;0,#REF!&lt;&gt;0),"a","b")</f>
        <v>#REF!</v>
      </c>
      <c r="C109" s="82" t="s">
        <v>254</v>
      </c>
      <c r="D109" s="73" t="s">
        <v>255</v>
      </c>
      <c r="E109" s="75">
        <f t="shared" si="9"/>
        <v>0</v>
      </c>
      <c r="F109" s="74"/>
      <c r="G109" s="74"/>
    </row>
    <row r="110" spans="1:7" ht="15">
      <c r="A110" s="49"/>
      <c r="B110" s="49" t="e">
        <f>IF(OR(#REF!&lt;&gt;0,#REF!&lt;&gt;0,#REF!&lt;&gt;0,#REF!&lt;&gt;0,E110&lt;&gt;0,#REF!&lt;&gt;0),"a","b")</f>
        <v>#REF!</v>
      </c>
      <c r="C110" s="81" t="s">
        <v>256</v>
      </c>
      <c r="D110" s="69" t="s">
        <v>257</v>
      </c>
      <c r="E110" s="71">
        <f t="shared" si="9"/>
        <v>0</v>
      </c>
      <c r="F110" s="70">
        <f>SUM(F111:F112)</f>
        <v>0</v>
      </c>
      <c r="G110" s="70">
        <f>SUM(G111:G112)</f>
        <v>0</v>
      </c>
    </row>
    <row r="111" spans="1:7" ht="15">
      <c r="A111" s="49"/>
      <c r="B111" s="49" t="e">
        <f>IF(OR(#REF!&lt;&gt;0,#REF!&lt;&gt;0,#REF!&lt;&gt;0,#REF!&lt;&gt;0,E111&lt;&gt;0,#REF!&lt;&gt;0),"a","b")</f>
        <v>#REF!</v>
      </c>
      <c r="C111" s="82" t="s">
        <v>258</v>
      </c>
      <c r="D111" s="73" t="s">
        <v>253</v>
      </c>
      <c r="E111" s="75">
        <f t="shared" si="9"/>
        <v>0</v>
      </c>
      <c r="F111" s="74"/>
      <c r="G111" s="74"/>
    </row>
    <row r="112" spans="1:7" ht="15">
      <c r="A112" s="49"/>
      <c r="B112" s="49" t="e">
        <f>IF(OR(#REF!&lt;&gt;0,#REF!&lt;&gt;0,#REF!&lt;&gt;0,#REF!&lt;&gt;0,E112&lt;&gt;0,#REF!&lt;&gt;0),"a","b")</f>
        <v>#REF!</v>
      </c>
      <c r="C112" s="82" t="s">
        <v>259</v>
      </c>
      <c r="D112" s="73" t="s">
        <v>255</v>
      </c>
      <c r="E112" s="75">
        <f t="shared" ref="E112:E143" si="10">F112+G112</f>
        <v>0</v>
      </c>
      <c r="F112" s="74"/>
      <c r="G112" s="74"/>
    </row>
    <row r="113" spans="1:7" ht="15">
      <c r="A113" s="49"/>
      <c r="B113" s="49" t="e">
        <f>IF(OR(#REF!&lt;&gt;0,#REF!&lt;&gt;0,#REF!&lt;&gt;0,#REF!&lt;&gt;0,E113&lt;&gt;0,#REF!&lt;&gt;0),"a","b")</f>
        <v>#REF!</v>
      </c>
      <c r="C113" s="81" t="s">
        <v>260</v>
      </c>
      <c r="D113" s="69" t="s">
        <v>261</v>
      </c>
      <c r="E113" s="71">
        <f t="shared" si="10"/>
        <v>0</v>
      </c>
      <c r="F113" s="70">
        <f>F114+F130</f>
        <v>0</v>
      </c>
      <c r="G113" s="70">
        <f>G114+G130</f>
        <v>0</v>
      </c>
    </row>
    <row r="114" spans="1:7" ht="15">
      <c r="A114" s="49"/>
      <c r="B114" s="49" t="e">
        <f>IF(OR(#REF!&lt;&gt;0,#REF!&lt;&gt;0,#REF!&lt;&gt;0,#REF!&lt;&gt;0,E114&lt;&gt;0,#REF!&lt;&gt;0),"a","b")</f>
        <v>#REF!</v>
      </c>
      <c r="C114" s="82" t="s">
        <v>262</v>
      </c>
      <c r="D114" s="73" t="s">
        <v>253</v>
      </c>
      <c r="E114" s="75">
        <f t="shared" si="10"/>
        <v>0</v>
      </c>
      <c r="F114" s="74">
        <f>F115+F118+F123</f>
        <v>0</v>
      </c>
      <c r="G114" s="74">
        <f>G115+G118+G123</f>
        <v>0</v>
      </c>
    </row>
    <row r="115" spans="1:7" ht="15">
      <c r="A115" s="49"/>
      <c r="B115" s="49" t="e">
        <f>IF(OR(#REF!&lt;&gt;0,#REF!&lt;&gt;0,#REF!&lt;&gt;0,#REF!&lt;&gt;0,E115&lt;&gt;0,#REF!&lt;&gt;0),"a","b")</f>
        <v>#REF!</v>
      </c>
      <c r="C115" s="88" t="s">
        <v>263</v>
      </c>
      <c r="D115" s="89" t="s">
        <v>264</v>
      </c>
      <c r="E115" s="79">
        <f t="shared" si="10"/>
        <v>0</v>
      </c>
      <c r="F115" s="90">
        <f t="shared" ref="F115:G115" si="11">F116+F117</f>
        <v>0</v>
      </c>
      <c r="G115" s="90">
        <f t="shared" si="11"/>
        <v>0</v>
      </c>
    </row>
    <row r="116" spans="1:7" ht="15">
      <c r="A116" s="49"/>
      <c r="B116" s="49" t="e">
        <f>IF(OR(#REF!&lt;&gt;0,#REF!&lt;&gt;0,#REF!&lt;&gt;0,#REF!&lt;&gt;0,E116&lt;&gt;0,#REF!&lt;&gt;0),"a","b")</f>
        <v>#REF!</v>
      </c>
      <c r="C116" s="91" t="s">
        <v>265</v>
      </c>
      <c r="D116" s="92" t="s">
        <v>266</v>
      </c>
      <c r="E116" s="94">
        <f t="shared" si="10"/>
        <v>0</v>
      </c>
      <c r="F116" s="93"/>
      <c r="G116" s="93"/>
    </row>
    <row r="117" spans="1:7" ht="22.5">
      <c r="A117" s="49"/>
      <c r="B117" s="49" t="e">
        <f>IF(OR(#REF!&lt;&gt;0,#REF!&lt;&gt;0,#REF!&lt;&gt;0,#REF!&lt;&gt;0,E117&lt;&gt;0,#REF!&lt;&gt;0),"a","b")</f>
        <v>#REF!</v>
      </c>
      <c r="C117" s="91" t="s">
        <v>267</v>
      </c>
      <c r="D117" s="92" t="s">
        <v>268</v>
      </c>
      <c r="E117" s="94">
        <f t="shared" si="10"/>
        <v>0</v>
      </c>
      <c r="F117" s="93"/>
      <c r="G117" s="93"/>
    </row>
    <row r="118" spans="1:7" ht="25.5">
      <c r="A118" s="49"/>
      <c r="B118" s="49" t="e">
        <f>IF(OR(#REF!&lt;&gt;0,#REF!&lt;&gt;0,#REF!&lt;&gt;0,#REF!&lt;&gt;0,E118&lt;&gt;0,#REF!&lt;&gt;0),"a","b")</f>
        <v>#REF!</v>
      </c>
      <c r="C118" s="88" t="s">
        <v>269</v>
      </c>
      <c r="D118" s="89" t="s">
        <v>270</v>
      </c>
      <c r="E118" s="79">
        <f t="shared" si="10"/>
        <v>0</v>
      </c>
      <c r="F118" s="90">
        <f>F119+F122</f>
        <v>0</v>
      </c>
      <c r="G118" s="90">
        <f>G119+G122</f>
        <v>0</v>
      </c>
    </row>
    <row r="119" spans="1:7" ht="22.5">
      <c r="A119" s="49"/>
      <c r="B119" s="49" t="e">
        <f>IF(OR(#REF!&lt;&gt;0,#REF!&lt;&gt;0,#REF!&lt;&gt;0,#REF!&lt;&gt;0,E119&lt;&gt;0,#REF!&lt;&gt;0),"a","b")</f>
        <v>#REF!</v>
      </c>
      <c r="C119" s="91" t="s">
        <v>271</v>
      </c>
      <c r="D119" s="92" t="s">
        <v>272</v>
      </c>
      <c r="E119" s="94">
        <f t="shared" si="10"/>
        <v>0</v>
      </c>
      <c r="F119" s="93">
        <f>F120+F121</f>
        <v>0</v>
      </c>
      <c r="G119" s="93">
        <f>G120+G121</f>
        <v>0</v>
      </c>
    </row>
    <row r="120" spans="1:7" ht="25.5">
      <c r="A120" s="49"/>
      <c r="B120" s="49" t="e">
        <f>IF(OR(#REF!&lt;&gt;0,#REF!&lt;&gt;0,#REF!&lt;&gt;0,#REF!&lt;&gt;0,E120&lt;&gt;0,#REF!&lt;&gt;0),"a","b")</f>
        <v>#REF!</v>
      </c>
      <c r="C120" s="95" t="s">
        <v>273</v>
      </c>
      <c r="D120" s="96" t="s">
        <v>274</v>
      </c>
      <c r="E120" s="94">
        <f t="shared" si="10"/>
        <v>0</v>
      </c>
      <c r="F120" s="97"/>
      <c r="G120" s="97"/>
    </row>
    <row r="121" spans="1:7" ht="25.5">
      <c r="A121" s="49"/>
      <c r="B121" s="49" t="e">
        <f>IF(OR(#REF!&lt;&gt;0,#REF!&lt;&gt;0,#REF!&lt;&gt;0,#REF!&lt;&gt;0,E121&lt;&gt;0,#REF!&lt;&gt;0),"a","b")</f>
        <v>#REF!</v>
      </c>
      <c r="C121" s="95" t="s">
        <v>275</v>
      </c>
      <c r="D121" s="96" t="s">
        <v>276</v>
      </c>
      <c r="E121" s="94">
        <f t="shared" si="10"/>
        <v>0</v>
      </c>
      <c r="F121" s="97"/>
      <c r="G121" s="97"/>
    </row>
    <row r="122" spans="1:7" ht="22.5">
      <c r="A122" s="49"/>
      <c r="B122" s="49" t="e">
        <f>IF(OR(#REF!&lt;&gt;0,#REF!&lt;&gt;0,#REF!&lt;&gt;0,#REF!&lt;&gt;0,E122&lt;&gt;0,#REF!&lt;&gt;0),"a","b")</f>
        <v>#REF!</v>
      </c>
      <c r="C122" s="91" t="s">
        <v>277</v>
      </c>
      <c r="D122" s="92" t="s">
        <v>278</v>
      </c>
      <c r="E122" s="94">
        <f t="shared" si="10"/>
        <v>0</v>
      </c>
      <c r="F122" s="93">
        <v>0</v>
      </c>
      <c r="G122" s="93">
        <v>0</v>
      </c>
    </row>
    <row r="123" spans="1:7" ht="15">
      <c r="A123" s="49"/>
      <c r="B123" s="49" t="e">
        <f>IF(OR(#REF!&lt;&gt;0,#REF!&lt;&gt;0,#REF!&lt;&gt;0,#REF!&lt;&gt;0,E123&lt;&gt;0,#REF!&lt;&gt;0),"a","b")</f>
        <v>#REF!</v>
      </c>
      <c r="C123" s="88" t="s">
        <v>279</v>
      </c>
      <c r="D123" s="89" t="s">
        <v>280</v>
      </c>
      <c r="E123" s="79">
        <f t="shared" si="10"/>
        <v>0</v>
      </c>
      <c r="F123" s="90">
        <f>F124+F129</f>
        <v>0</v>
      </c>
      <c r="G123" s="90">
        <f>G124+G129</f>
        <v>0</v>
      </c>
    </row>
    <row r="124" spans="1:7" ht="15">
      <c r="A124" s="49"/>
      <c r="B124" s="49" t="e">
        <f>IF(OR(#REF!&lt;&gt;0,#REF!&lt;&gt;0,#REF!&lt;&gt;0,#REF!&lt;&gt;0,E124&lt;&gt;0,#REF!&lt;&gt;0),"a","b")</f>
        <v>#REF!</v>
      </c>
      <c r="C124" s="91" t="s">
        <v>281</v>
      </c>
      <c r="D124" s="92" t="s">
        <v>282</v>
      </c>
      <c r="E124" s="94">
        <f t="shared" si="10"/>
        <v>0</v>
      </c>
      <c r="F124" s="93">
        <f>F125+F126+F127+F128</f>
        <v>0</v>
      </c>
      <c r="G124" s="93">
        <f>G125+G126+G127+G128</f>
        <v>0</v>
      </c>
    </row>
    <row r="125" spans="1:7" ht="25.5">
      <c r="A125" s="49"/>
      <c r="B125" s="49" t="e">
        <f>IF(OR(#REF!&lt;&gt;0,#REF!&lt;&gt;0,#REF!&lt;&gt;0,#REF!&lt;&gt;0,E125&lt;&gt;0,#REF!&lt;&gt;0),"a","b")</f>
        <v>#REF!</v>
      </c>
      <c r="C125" s="95" t="s">
        <v>283</v>
      </c>
      <c r="D125" s="96" t="s">
        <v>284</v>
      </c>
      <c r="E125" s="94">
        <f t="shared" si="10"/>
        <v>0</v>
      </c>
      <c r="F125" s="97"/>
      <c r="G125" s="97"/>
    </row>
    <row r="126" spans="1:7" ht="25.5">
      <c r="A126" s="49"/>
      <c r="B126" s="49" t="e">
        <f>IF(OR(#REF!&lt;&gt;0,#REF!&lt;&gt;0,#REF!&lt;&gt;0,#REF!&lt;&gt;0,E126&lt;&gt;0,#REF!&lt;&gt;0),"a","b")</f>
        <v>#REF!</v>
      </c>
      <c r="C126" s="95" t="s">
        <v>285</v>
      </c>
      <c r="D126" s="96" t="s">
        <v>286</v>
      </c>
      <c r="E126" s="94">
        <f t="shared" si="10"/>
        <v>0</v>
      </c>
      <c r="F126" s="97"/>
      <c r="G126" s="97"/>
    </row>
    <row r="127" spans="1:7" ht="25.5">
      <c r="A127" s="49"/>
      <c r="B127" s="49" t="e">
        <f>IF(OR(#REF!&lt;&gt;0,#REF!&lt;&gt;0,#REF!&lt;&gt;0,#REF!&lt;&gt;0,E127&lt;&gt;0,#REF!&lt;&gt;0),"a","b")</f>
        <v>#REF!</v>
      </c>
      <c r="C127" s="95" t="s">
        <v>287</v>
      </c>
      <c r="D127" s="96" t="s">
        <v>274</v>
      </c>
      <c r="E127" s="94">
        <f t="shared" si="10"/>
        <v>0</v>
      </c>
      <c r="F127" s="97"/>
      <c r="G127" s="97"/>
    </row>
    <row r="128" spans="1:7" ht="25.5">
      <c r="A128" s="49"/>
      <c r="B128" s="49" t="e">
        <f>IF(OR(#REF!&lt;&gt;0,#REF!&lt;&gt;0,#REF!&lt;&gt;0,#REF!&lt;&gt;0,E128&lt;&gt;0,#REF!&lt;&gt;0),"a","b")</f>
        <v>#REF!</v>
      </c>
      <c r="C128" s="95" t="s">
        <v>288</v>
      </c>
      <c r="D128" s="96" t="s">
        <v>276</v>
      </c>
      <c r="E128" s="94">
        <f t="shared" si="10"/>
        <v>0</v>
      </c>
      <c r="F128" s="97"/>
      <c r="G128" s="97"/>
    </row>
    <row r="129" spans="1:7" ht="22.5">
      <c r="A129" s="49"/>
      <c r="B129" s="49" t="e">
        <f>IF(OR(#REF!&lt;&gt;0,#REF!&lt;&gt;0,#REF!&lt;&gt;0,#REF!&lt;&gt;0,E129&lt;&gt;0,#REF!&lt;&gt;0),"a","b")</f>
        <v>#REF!</v>
      </c>
      <c r="C129" s="91" t="s">
        <v>289</v>
      </c>
      <c r="D129" s="92" t="s">
        <v>290</v>
      </c>
      <c r="E129" s="94">
        <f t="shared" si="10"/>
        <v>0</v>
      </c>
      <c r="F129" s="93">
        <v>0</v>
      </c>
      <c r="G129" s="93">
        <v>0</v>
      </c>
    </row>
    <row r="130" spans="1:7" ht="15">
      <c r="A130" s="49"/>
      <c r="B130" s="49" t="e">
        <f>IF(OR(#REF!&lt;&gt;0,#REF!&lt;&gt;0,#REF!&lt;&gt;0,#REF!&lt;&gt;0,E130&lt;&gt;0,#REF!&lt;&gt;0),"a","b")</f>
        <v>#REF!</v>
      </c>
      <c r="C130" s="82" t="s">
        <v>291</v>
      </c>
      <c r="D130" s="73" t="s">
        <v>255</v>
      </c>
      <c r="E130" s="75">
        <f t="shared" si="10"/>
        <v>0</v>
      </c>
      <c r="F130" s="74">
        <f>F131+F134+F140</f>
        <v>0</v>
      </c>
      <c r="G130" s="74">
        <f>G131+G134+G140</f>
        <v>0</v>
      </c>
    </row>
    <row r="131" spans="1:7" ht="15">
      <c r="A131" s="49"/>
      <c r="B131" s="49" t="e">
        <f>IF(OR(#REF!&lt;&gt;0,#REF!&lt;&gt;0,#REF!&lt;&gt;0,#REF!&lt;&gt;0,E131&lt;&gt;0,#REF!&lt;&gt;0),"a","b")</f>
        <v>#REF!</v>
      </c>
      <c r="C131" s="88" t="s">
        <v>292</v>
      </c>
      <c r="D131" s="89" t="s">
        <v>264</v>
      </c>
      <c r="E131" s="79">
        <f t="shared" si="10"/>
        <v>0</v>
      </c>
      <c r="F131" s="90">
        <f>F132+F133</f>
        <v>0</v>
      </c>
      <c r="G131" s="90">
        <f>G132+G133</f>
        <v>0</v>
      </c>
    </row>
    <row r="132" spans="1:7" ht="15">
      <c r="A132" s="49"/>
      <c r="B132" s="49" t="e">
        <f>IF(OR(#REF!&lt;&gt;0,#REF!&lt;&gt;0,#REF!&lt;&gt;0,#REF!&lt;&gt;0,E132&lt;&gt;0,#REF!&lt;&gt;0),"a","b")</f>
        <v>#REF!</v>
      </c>
      <c r="C132" s="91" t="s">
        <v>293</v>
      </c>
      <c r="D132" s="92" t="s">
        <v>266</v>
      </c>
      <c r="E132" s="94">
        <f t="shared" si="10"/>
        <v>0</v>
      </c>
      <c r="F132" s="93"/>
      <c r="G132" s="93"/>
    </row>
    <row r="133" spans="1:7" ht="22.5">
      <c r="A133" s="49"/>
      <c r="B133" s="49" t="e">
        <f>IF(OR(#REF!&lt;&gt;0,#REF!&lt;&gt;0,#REF!&lt;&gt;0,#REF!&lt;&gt;0,E133&lt;&gt;0,#REF!&lt;&gt;0),"a","b")</f>
        <v>#REF!</v>
      </c>
      <c r="C133" s="91" t="s">
        <v>294</v>
      </c>
      <c r="D133" s="92" t="s">
        <v>268</v>
      </c>
      <c r="E133" s="94">
        <f t="shared" si="10"/>
        <v>0</v>
      </c>
      <c r="F133" s="93"/>
      <c r="G133" s="93"/>
    </row>
    <row r="134" spans="1:7" ht="25.5">
      <c r="A134" s="49"/>
      <c r="B134" s="49" t="e">
        <f>IF(OR(#REF!&lt;&gt;0,#REF!&lt;&gt;0,#REF!&lt;&gt;0,#REF!&lt;&gt;0,E134&lt;&gt;0,#REF!&lt;&gt;0),"a","b")</f>
        <v>#REF!</v>
      </c>
      <c r="C134" s="88" t="s">
        <v>295</v>
      </c>
      <c r="D134" s="89" t="s">
        <v>270</v>
      </c>
      <c r="E134" s="79">
        <f t="shared" si="10"/>
        <v>0</v>
      </c>
      <c r="F134" s="90">
        <f>F135+F139</f>
        <v>0</v>
      </c>
      <c r="G134" s="90">
        <f>G135+G139</f>
        <v>0</v>
      </c>
    </row>
    <row r="135" spans="1:7" ht="22.5">
      <c r="A135" s="49"/>
      <c r="B135" s="49" t="e">
        <f>IF(OR(#REF!&lt;&gt;0,#REF!&lt;&gt;0,#REF!&lt;&gt;0,#REF!&lt;&gt;0,E135&lt;&gt;0,#REF!&lt;&gt;0),"a","b")</f>
        <v>#REF!</v>
      </c>
      <c r="C135" s="91" t="s">
        <v>296</v>
      </c>
      <c r="D135" s="92" t="s">
        <v>272</v>
      </c>
      <c r="E135" s="94">
        <f t="shared" si="10"/>
        <v>0</v>
      </c>
      <c r="F135" s="93">
        <f>F136+F137+F138</f>
        <v>0</v>
      </c>
      <c r="G135" s="93">
        <f>G136+G137+G138</f>
        <v>0</v>
      </c>
    </row>
    <row r="136" spans="1:7" ht="15">
      <c r="A136" s="49"/>
      <c r="B136" s="49" t="e">
        <f>IF(OR(#REF!&lt;&gt;0,#REF!&lt;&gt;0,#REF!&lt;&gt;0,#REF!&lt;&gt;0,E136&lt;&gt;0,#REF!&lt;&gt;0),"a","b")</f>
        <v>#REF!</v>
      </c>
      <c r="C136" s="84" t="s">
        <v>297</v>
      </c>
      <c r="D136" s="77" t="s">
        <v>274</v>
      </c>
      <c r="E136" s="94">
        <f t="shared" si="10"/>
        <v>0</v>
      </c>
      <c r="F136" s="97"/>
      <c r="G136" s="97"/>
    </row>
    <row r="137" spans="1:7" ht="15">
      <c r="A137" s="49"/>
      <c r="B137" s="49" t="e">
        <f>IF(OR(#REF!&lt;&gt;0,#REF!&lt;&gt;0,#REF!&lt;&gt;0,#REF!&lt;&gt;0,E137&lt;&gt;0,#REF!&lt;&gt;0),"a","b")</f>
        <v>#REF!</v>
      </c>
      <c r="C137" s="84" t="s">
        <v>298</v>
      </c>
      <c r="D137" s="77" t="s">
        <v>299</v>
      </c>
      <c r="E137" s="94">
        <f t="shared" si="10"/>
        <v>0</v>
      </c>
      <c r="F137" s="97"/>
      <c r="G137" s="97"/>
    </row>
    <row r="138" spans="1:7" ht="15">
      <c r="A138" s="49"/>
      <c r="B138" s="49" t="e">
        <f>IF(OR(#REF!&lt;&gt;0,#REF!&lt;&gt;0,#REF!&lt;&gt;0,#REF!&lt;&gt;0,E138&lt;&gt;0,#REF!&lt;&gt;0),"a","b")</f>
        <v>#REF!</v>
      </c>
      <c r="C138" s="84" t="s">
        <v>300</v>
      </c>
      <c r="D138" s="77" t="s">
        <v>276</v>
      </c>
      <c r="E138" s="94">
        <f t="shared" si="10"/>
        <v>0</v>
      </c>
      <c r="F138" s="97"/>
      <c r="G138" s="97"/>
    </row>
    <row r="139" spans="1:7" ht="22.5">
      <c r="A139" s="49"/>
      <c r="B139" s="49" t="e">
        <f>IF(OR(#REF!&lt;&gt;0,#REF!&lt;&gt;0,#REF!&lt;&gt;0,#REF!&lt;&gt;0,E139&lt;&gt;0,#REF!&lt;&gt;0),"a","b")</f>
        <v>#REF!</v>
      </c>
      <c r="C139" s="91" t="s">
        <v>301</v>
      </c>
      <c r="D139" s="92" t="s">
        <v>278</v>
      </c>
      <c r="E139" s="94">
        <f t="shared" si="10"/>
        <v>0</v>
      </c>
      <c r="F139" s="93">
        <v>0</v>
      </c>
      <c r="G139" s="93">
        <v>0</v>
      </c>
    </row>
    <row r="140" spans="1:7" ht="15">
      <c r="A140" s="49"/>
      <c r="B140" s="49" t="e">
        <f>IF(OR(#REF!&lt;&gt;0,#REF!&lt;&gt;0,#REF!&lt;&gt;0,#REF!&lt;&gt;0,E140&lt;&gt;0,#REF!&lt;&gt;0),"a","b")</f>
        <v>#REF!</v>
      </c>
      <c r="C140" s="88" t="s">
        <v>302</v>
      </c>
      <c r="D140" s="89" t="s">
        <v>280</v>
      </c>
      <c r="E140" s="79">
        <f t="shared" si="10"/>
        <v>0</v>
      </c>
      <c r="F140" s="90">
        <f>F141+F145</f>
        <v>0</v>
      </c>
      <c r="G140" s="90">
        <f>G141+G145</f>
        <v>0</v>
      </c>
    </row>
    <row r="141" spans="1:7" ht="15">
      <c r="A141" s="49"/>
      <c r="B141" s="49" t="e">
        <f>IF(OR(#REF!&lt;&gt;0,#REF!&lt;&gt;0,#REF!&lt;&gt;0,#REF!&lt;&gt;0,E141&lt;&gt;0,#REF!&lt;&gt;0),"a","b")</f>
        <v>#REF!</v>
      </c>
      <c r="C141" s="91" t="s">
        <v>303</v>
      </c>
      <c r="D141" s="92" t="s">
        <v>282</v>
      </c>
      <c r="E141" s="94">
        <f t="shared" si="10"/>
        <v>0</v>
      </c>
      <c r="F141" s="93">
        <f>F142+F143+F144</f>
        <v>0</v>
      </c>
      <c r="G141" s="93">
        <f>G142+G143+G144</f>
        <v>0</v>
      </c>
    </row>
    <row r="142" spans="1:7" ht="15">
      <c r="A142" s="49"/>
      <c r="B142" s="49" t="e">
        <f>IF(OR(#REF!&lt;&gt;0,#REF!&lt;&gt;0,#REF!&lt;&gt;0,#REF!&lt;&gt;0,E142&lt;&gt;0,#REF!&lt;&gt;0),"a","b")</f>
        <v>#REF!</v>
      </c>
      <c r="C142" s="84" t="s">
        <v>304</v>
      </c>
      <c r="D142" s="77" t="s">
        <v>299</v>
      </c>
      <c r="E142" s="94">
        <f t="shared" si="10"/>
        <v>0</v>
      </c>
      <c r="F142" s="97"/>
      <c r="G142" s="97"/>
    </row>
    <row r="143" spans="1:7" ht="15">
      <c r="A143" s="49"/>
      <c r="B143" s="49" t="e">
        <f>IF(OR(#REF!&lt;&gt;0,#REF!&lt;&gt;0,#REF!&lt;&gt;0,#REF!&lt;&gt;0,E143&lt;&gt;0,#REF!&lt;&gt;0),"a","b")</f>
        <v>#REF!</v>
      </c>
      <c r="C143" s="84" t="s">
        <v>305</v>
      </c>
      <c r="D143" s="77" t="s">
        <v>274</v>
      </c>
      <c r="E143" s="94">
        <f t="shared" si="10"/>
        <v>0</v>
      </c>
      <c r="F143" s="97"/>
      <c r="G143" s="97"/>
    </row>
    <row r="144" spans="1:7" ht="15">
      <c r="A144" s="49"/>
      <c r="B144" s="49" t="e">
        <f>IF(OR(#REF!&lt;&gt;0,#REF!&lt;&gt;0,#REF!&lt;&gt;0,#REF!&lt;&gt;0,E144&lt;&gt;0,#REF!&lt;&gt;0),"a","b")</f>
        <v>#REF!</v>
      </c>
      <c r="C144" s="84" t="s">
        <v>306</v>
      </c>
      <c r="D144" s="77" t="s">
        <v>276</v>
      </c>
      <c r="E144" s="94">
        <f t="shared" ref="E144:E145" si="12">F144+G144</f>
        <v>0</v>
      </c>
      <c r="F144" s="97"/>
      <c r="G144" s="97"/>
    </row>
    <row r="145" spans="1:7" ht="22.5">
      <c r="A145" s="49"/>
      <c r="B145" s="49" t="e">
        <f>IF(OR(#REF!&lt;&gt;0,#REF!&lt;&gt;0,#REF!&lt;&gt;0,#REF!&lt;&gt;0,E145&lt;&gt;0,#REF!&lt;&gt;0),"a","b")</f>
        <v>#REF!</v>
      </c>
      <c r="C145" s="91" t="s">
        <v>307</v>
      </c>
      <c r="D145" s="92" t="s">
        <v>290</v>
      </c>
      <c r="E145" s="94">
        <f t="shared" si="12"/>
        <v>0</v>
      </c>
      <c r="F145" s="93">
        <v>0</v>
      </c>
      <c r="G145" s="93">
        <v>0</v>
      </c>
    </row>
    <row r="146" spans="1:7" ht="15">
      <c r="A146" s="49" t="s">
        <v>55</v>
      </c>
      <c r="B146" s="49" t="e">
        <f>IF(OR(#REF!&lt;&gt;0,#REF!&lt;&gt;0,#REF!&lt;&gt;0,#REF!&lt;&gt;0,E146&lt;&gt;0,#REF!&lt;&gt;0),"a","b")</f>
        <v>#REF!</v>
      </c>
      <c r="C146" s="80">
        <v>2.7</v>
      </c>
      <c r="D146" s="65" t="s">
        <v>308</v>
      </c>
      <c r="E146" s="66">
        <f t="shared" ref="E146:G146" si="13">E147+E150+E153</f>
        <v>32000</v>
      </c>
      <c r="F146" s="66">
        <f t="shared" si="13"/>
        <v>32000</v>
      </c>
      <c r="G146" s="66">
        <f t="shared" si="13"/>
        <v>0</v>
      </c>
    </row>
    <row r="147" spans="1:7" ht="15">
      <c r="A147" s="49"/>
      <c r="B147" s="49" t="e">
        <f>IF(OR(#REF!&lt;&gt;0,#REF!&lt;&gt;0,#REF!&lt;&gt;0,#REF!&lt;&gt;0,E147&lt;&gt;0,#REF!&lt;&gt;0),"a","b")</f>
        <v>#REF!</v>
      </c>
      <c r="C147" s="81" t="s">
        <v>309</v>
      </c>
      <c r="D147" s="69" t="s">
        <v>310</v>
      </c>
      <c r="E147" s="71">
        <f t="shared" ref="E147:E169" si="14">F147+G147</f>
        <v>0</v>
      </c>
      <c r="F147" s="70">
        <f>SUM(F148:F149)</f>
        <v>0</v>
      </c>
      <c r="G147" s="70">
        <f>SUM(G148:G149)</f>
        <v>0</v>
      </c>
    </row>
    <row r="148" spans="1:7" ht="15">
      <c r="A148" s="49"/>
      <c r="B148" s="49" t="e">
        <f>IF(OR(#REF!&lt;&gt;0,#REF!&lt;&gt;0,#REF!&lt;&gt;0,#REF!&lt;&gt;0,E148&lt;&gt;0,#REF!&lt;&gt;0),"a","b")</f>
        <v>#REF!</v>
      </c>
      <c r="C148" s="82" t="s">
        <v>311</v>
      </c>
      <c r="D148" s="73" t="s">
        <v>312</v>
      </c>
      <c r="E148" s="75">
        <f t="shared" si="14"/>
        <v>0</v>
      </c>
      <c r="F148" s="74"/>
      <c r="G148" s="74"/>
    </row>
    <row r="149" spans="1:7" ht="15">
      <c r="A149" s="49"/>
      <c r="B149" s="49" t="e">
        <f>IF(OR(#REF!&lt;&gt;0,#REF!&lt;&gt;0,#REF!&lt;&gt;0,#REF!&lt;&gt;0,E149&lt;&gt;0,#REF!&lt;&gt;0),"a","b")</f>
        <v>#REF!</v>
      </c>
      <c r="C149" s="82" t="s">
        <v>313</v>
      </c>
      <c r="D149" s="73" t="s">
        <v>314</v>
      </c>
      <c r="E149" s="75">
        <f t="shared" si="14"/>
        <v>0</v>
      </c>
      <c r="F149" s="74"/>
      <c r="G149" s="74"/>
    </row>
    <row r="150" spans="1:7" ht="15">
      <c r="A150" s="49"/>
      <c r="B150" s="49" t="e">
        <f>IF(OR(#REF!&lt;&gt;0,#REF!&lt;&gt;0,#REF!&lt;&gt;0,#REF!&lt;&gt;0,E150&lt;&gt;0,#REF!&lt;&gt;0),"a","b")</f>
        <v>#REF!</v>
      </c>
      <c r="C150" s="81" t="s">
        <v>315</v>
      </c>
      <c r="D150" s="69" t="s">
        <v>316</v>
      </c>
      <c r="E150" s="71">
        <f t="shared" si="14"/>
        <v>0</v>
      </c>
      <c r="F150" s="70">
        <f>SUM(F151:F152)</f>
        <v>0</v>
      </c>
      <c r="G150" s="70">
        <f>SUM(G151:G152)</f>
        <v>0</v>
      </c>
    </row>
    <row r="151" spans="1:7" ht="15">
      <c r="A151" s="49"/>
      <c r="B151" s="49" t="e">
        <f>IF(OR(#REF!&lt;&gt;0,#REF!&lt;&gt;0,#REF!&lt;&gt;0,#REF!&lt;&gt;0,E151&lt;&gt;0,#REF!&lt;&gt;0),"a","b")</f>
        <v>#REF!</v>
      </c>
      <c r="C151" s="82" t="s">
        <v>317</v>
      </c>
      <c r="D151" s="73" t="s">
        <v>312</v>
      </c>
      <c r="E151" s="75">
        <f t="shared" si="14"/>
        <v>0</v>
      </c>
      <c r="F151" s="74"/>
      <c r="G151" s="74"/>
    </row>
    <row r="152" spans="1:7" ht="15">
      <c r="A152" s="49"/>
      <c r="B152" s="49" t="e">
        <f>IF(OR(#REF!&lt;&gt;0,#REF!&lt;&gt;0,#REF!&lt;&gt;0,#REF!&lt;&gt;0,E152&lt;&gt;0,#REF!&lt;&gt;0),"a","b")</f>
        <v>#REF!</v>
      </c>
      <c r="C152" s="82" t="s">
        <v>318</v>
      </c>
      <c r="D152" s="73" t="s">
        <v>314</v>
      </c>
      <c r="E152" s="75">
        <f t="shared" si="14"/>
        <v>0</v>
      </c>
      <c r="F152" s="74"/>
      <c r="G152" s="74"/>
    </row>
    <row r="153" spans="1:7" ht="15">
      <c r="A153" s="49"/>
      <c r="B153" s="49" t="e">
        <f>IF(OR(#REF!&lt;&gt;0,#REF!&lt;&gt;0,#REF!&lt;&gt;0,#REF!&lt;&gt;0,E153&lt;&gt;0,#REF!&lt;&gt;0),"a","b")</f>
        <v>#REF!</v>
      </c>
      <c r="C153" s="81" t="s">
        <v>319</v>
      </c>
      <c r="D153" s="69" t="s">
        <v>320</v>
      </c>
      <c r="E153" s="70">
        <f t="shared" si="14"/>
        <v>32000</v>
      </c>
      <c r="F153" s="70">
        <f>F154+F155</f>
        <v>32000</v>
      </c>
      <c r="G153" s="70">
        <f>SUM(G154:G155)</f>
        <v>0</v>
      </c>
    </row>
    <row r="154" spans="1:7" ht="15">
      <c r="A154" s="49"/>
      <c r="B154" s="49" t="e">
        <f>IF(OR(#REF!&lt;&gt;0,#REF!&lt;&gt;0,#REF!&lt;&gt;0,#REF!&lt;&gt;0,E154&lt;&gt;0,#REF!&lt;&gt;0),"a","b")</f>
        <v>#REF!</v>
      </c>
      <c r="C154" s="82" t="s">
        <v>321</v>
      </c>
      <c r="D154" s="73" t="s">
        <v>312</v>
      </c>
      <c r="E154" s="75">
        <f t="shared" si="14"/>
        <v>32000</v>
      </c>
      <c r="F154" s="75">
        <v>32000</v>
      </c>
      <c r="G154" s="74"/>
    </row>
    <row r="155" spans="1:7" ht="15">
      <c r="A155" s="49"/>
      <c r="B155" s="49" t="e">
        <f>IF(OR(#REF!&lt;&gt;0,#REF!&lt;&gt;0,#REF!&lt;&gt;0,#REF!&lt;&gt;0,E155&lt;&gt;0,#REF!&lt;&gt;0),"a","b")</f>
        <v>#REF!</v>
      </c>
      <c r="C155" s="82" t="s">
        <v>322</v>
      </c>
      <c r="D155" s="73" t="s">
        <v>314</v>
      </c>
      <c r="E155" s="75">
        <f t="shared" si="14"/>
        <v>0</v>
      </c>
      <c r="F155" s="74"/>
      <c r="G155" s="74"/>
    </row>
    <row r="156" spans="1:7" ht="15">
      <c r="A156" s="49" t="s">
        <v>55</v>
      </c>
      <c r="B156" s="49" t="e">
        <f>IF(OR(#REF!&lt;&gt;0,#REF!&lt;&gt;0,#REF!&lt;&gt;0,#REF!&lt;&gt;0,E156&lt;&gt;0,#REF!&lt;&gt;0),"a","b")</f>
        <v>#REF!</v>
      </c>
      <c r="C156" s="80">
        <v>2.8</v>
      </c>
      <c r="D156" s="65" t="s">
        <v>323</v>
      </c>
      <c r="E156" s="67">
        <f t="shared" si="14"/>
        <v>80000</v>
      </c>
      <c r="F156" s="66">
        <f t="shared" ref="F156:G156" si="15">F157+F165+F186</f>
        <v>80000</v>
      </c>
      <c r="G156" s="66">
        <f t="shared" si="15"/>
        <v>0</v>
      </c>
    </row>
    <row r="157" spans="1:7" ht="25.5">
      <c r="A157" s="49"/>
      <c r="B157" s="49" t="e">
        <f>IF(OR(#REF!&lt;&gt;0,#REF!&lt;&gt;0,#REF!&lt;&gt;0,#REF!&lt;&gt;0,E157&lt;&gt;0,#REF!&lt;&gt;0),"a","b")</f>
        <v>#REF!</v>
      </c>
      <c r="C157" s="81" t="s">
        <v>324</v>
      </c>
      <c r="D157" s="69" t="s">
        <v>325</v>
      </c>
      <c r="E157" s="71">
        <f t="shared" si="14"/>
        <v>0</v>
      </c>
      <c r="F157" s="70">
        <f t="shared" ref="F157:G157" si="16">F158+F161+F162+F163+F164</f>
        <v>0</v>
      </c>
      <c r="G157" s="70">
        <f t="shared" si="16"/>
        <v>0</v>
      </c>
    </row>
    <row r="158" spans="1:7" ht="15">
      <c r="A158" s="49"/>
      <c r="B158" s="49" t="e">
        <f>IF(OR(#REF!&lt;&gt;0,#REF!&lt;&gt;0,#REF!&lt;&gt;0,#REF!&lt;&gt;0,E158&lt;&gt;0,#REF!&lt;&gt;0),"a","b")</f>
        <v>#REF!</v>
      </c>
      <c r="C158" s="82" t="s">
        <v>326</v>
      </c>
      <c r="D158" s="73" t="s">
        <v>327</v>
      </c>
      <c r="E158" s="75">
        <f t="shared" si="14"/>
        <v>0</v>
      </c>
      <c r="F158" s="74">
        <f>F159+F160</f>
        <v>0</v>
      </c>
      <c r="G158" s="74">
        <f>G159+G160</f>
        <v>0</v>
      </c>
    </row>
    <row r="159" spans="1:7" ht="15">
      <c r="A159" s="49"/>
      <c r="B159" s="49" t="e">
        <f>IF(OR(#REF!&lt;&gt;0,#REF!&lt;&gt;0,#REF!&lt;&gt;0,#REF!&lt;&gt;0,E159&lt;&gt;0,#REF!&lt;&gt;0),"a","b")</f>
        <v>#REF!</v>
      </c>
      <c r="C159" s="84" t="s">
        <v>328</v>
      </c>
      <c r="D159" s="77" t="s">
        <v>329</v>
      </c>
      <c r="E159" s="79">
        <f t="shared" si="14"/>
        <v>0</v>
      </c>
      <c r="F159" s="78"/>
      <c r="G159" s="78"/>
    </row>
    <row r="160" spans="1:7" ht="15">
      <c r="A160" s="49"/>
      <c r="B160" s="49" t="e">
        <f>IF(OR(#REF!&lt;&gt;0,#REF!&lt;&gt;0,#REF!&lt;&gt;0,#REF!&lt;&gt;0,E160&lt;&gt;0,#REF!&lt;&gt;0),"a","b")</f>
        <v>#REF!</v>
      </c>
      <c r="C160" s="84" t="s">
        <v>330</v>
      </c>
      <c r="D160" s="77" t="s">
        <v>331</v>
      </c>
      <c r="E160" s="79">
        <f t="shared" si="14"/>
        <v>0</v>
      </c>
      <c r="F160" s="78"/>
      <c r="G160" s="78"/>
    </row>
    <row r="161" spans="1:8" ht="15">
      <c r="A161" s="49"/>
      <c r="B161" s="49" t="e">
        <f>IF(OR(#REF!&lt;&gt;0,#REF!&lt;&gt;0,#REF!&lt;&gt;0,#REF!&lt;&gt;0,E161&lt;&gt;0,#REF!&lt;&gt;0),"a","b")</f>
        <v>#REF!</v>
      </c>
      <c r="C161" s="82" t="s">
        <v>332</v>
      </c>
      <c r="D161" s="73" t="s">
        <v>333</v>
      </c>
      <c r="E161" s="75">
        <f t="shared" si="14"/>
        <v>0</v>
      </c>
      <c r="F161" s="74"/>
      <c r="G161" s="74"/>
    </row>
    <row r="162" spans="1:8" ht="15">
      <c r="A162" s="49"/>
      <c r="B162" s="49" t="e">
        <f>IF(OR(#REF!&lt;&gt;0,#REF!&lt;&gt;0,#REF!&lt;&gt;0,#REF!&lt;&gt;0,E162&lt;&gt;0,#REF!&lt;&gt;0),"a","b")</f>
        <v>#REF!</v>
      </c>
      <c r="C162" s="82" t="s">
        <v>334</v>
      </c>
      <c r="D162" s="73" t="s">
        <v>335</v>
      </c>
      <c r="E162" s="75">
        <f t="shared" si="14"/>
        <v>0</v>
      </c>
      <c r="F162" s="74"/>
      <c r="G162" s="74"/>
    </row>
    <row r="163" spans="1:8" ht="15">
      <c r="A163" s="49"/>
      <c r="B163" s="49" t="e">
        <f>IF(OR(#REF!&lt;&gt;0,#REF!&lt;&gt;0,#REF!&lt;&gt;0,#REF!&lt;&gt;0,E163&lt;&gt;0,#REF!&lt;&gt;0),"a","b")</f>
        <v>#REF!</v>
      </c>
      <c r="C163" s="82" t="s">
        <v>336</v>
      </c>
      <c r="D163" s="73" t="s">
        <v>337</v>
      </c>
      <c r="E163" s="75">
        <f t="shared" si="14"/>
        <v>0</v>
      </c>
      <c r="F163" s="74"/>
      <c r="G163" s="74"/>
    </row>
    <row r="164" spans="1:8" ht="25.5">
      <c r="A164" s="49"/>
      <c r="B164" s="49" t="e">
        <f>IF(OR(#REF!&lt;&gt;0,#REF!&lt;&gt;0,#REF!&lt;&gt;0,#REF!&lt;&gt;0,E164&lt;&gt;0,#REF!&lt;&gt;0),"a","b")</f>
        <v>#REF!</v>
      </c>
      <c r="C164" s="82" t="s">
        <v>338</v>
      </c>
      <c r="D164" s="73" t="s">
        <v>339</v>
      </c>
      <c r="E164" s="75">
        <f t="shared" si="14"/>
        <v>0</v>
      </c>
      <c r="F164" s="74"/>
      <c r="G164" s="74"/>
    </row>
    <row r="165" spans="1:8" ht="25.5">
      <c r="A165" s="49"/>
      <c r="B165" s="49" t="e">
        <f>IF(OR(#REF!&lt;&gt;0,#REF!&lt;&gt;0,#REF!&lt;&gt;0,#REF!&lt;&gt;0,E165&lt;&gt;0,#REF!&lt;&gt;0),"a","b")</f>
        <v>#REF!</v>
      </c>
      <c r="C165" s="81" t="s">
        <v>340</v>
      </c>
      <c r="D165" s="69" t="s">
        <v>341</v>
      </c>
      <c r="E165" s="71">
        <f t="shared" si="14"/>
        <v>80000</v>
      </c>
      <c r="F165" s="70">
        <f t="shared" ref="F165:G165" si="17">F166+F185</f>
        <v>80000</v>
      </c>
      <c r="G165" s="70">
        <f t="shared" si="17"/>
        <v>0</v>
      </c>
    </row>
    <row r="166" spans="1:8" ht="25.5">
      <c r="A166" s="49"/>
      <c r="B166" s="49" t="e">
        <f>IF(OR(#REF!&lt;&gt;0,#REF!&lt;&gt;0,#REF!&lt;&gt;0,#REF!&lt;&gt;0,E166&lt;&gt;0,#REF!&lt;&gt;0),"a","b")</f>
        <v>#REF!</v>
      </c>
      <c r="C166" s="82" t="s">
        <v>342</v>
      </c>
      <c r="D166" s="73" t="s">
        <v>343</v>
      </c>
      <c r="E166" s="75">
        <f t="shared" si="14"/>
        <v>80000</v>
      </c>
      <c r="F166" s="74">
        <f>SUM(F167:F184)</f>
        <v>80000</v>
      </c>
      <c r="G166" s="74">
        <f>SUM(G167:G184)</f>
        <v>0</v>
      </c>
    </row>
    <row r="167" spans="1:8" ht="38.25">
      <c r="A167" s="49"/>
      <c r="B167" s="49" t="e">
        <f>IF(OR(#REF!&lt;&gt;0,#REF!&lt;&gt;0,#REF!&lt;&gt;0,#REF!&lt;&gt;0,E167&lt;&gt;0,#REF!&lt;&gt;0),"a","b")</f>
        <v>#REF!</v>
      </c>
      <c r="C167" s="84" t="s">
        <v>344</v>
      </c>
      <c r="D167" s="77" t="s">
        <v>345</v>
      </c>
      <c r="E167" s="79">
        <f t="shared" si="14"/>
        <v>0</v>
      </c>
      <c r="F167" s="78"/>
      <c r="G167" s="78"/>
    </row>
    <row r="168" spans="1:8" ht="15">
      <c r="A168" s="49"/>
      <c r="B168" s="49" t="e">
        <f>IF(OR(#REF!&lt;&gt;0,#REF!&lt;&gt;0,#REF!&lt;&gt;0,#REF!&lt;&gt;0,E168&lt;&gt;0,#REF!&lt;&gt;0),"a","b")</f>
        <v>#REF!</v>
      </c>
      <c r="C168" s="84" t="s">
        <v>346</v>
      </c>
      <c r="D168" s="77" t="s">
        <v>347</v>
      </c>
      <c r="E168" s="79">
        <f t="shared" si="14"/>
        <v>0</v>
      </c>
      <c r="F168" s="78"/>
      <c r="G168" s="78"/>
    </row>
    <row r="169" spans="1:8" ht="15">
      <c r="A169" s="49"/>
      <c r="B169" s="49" t="e">
        <f>IF(OR(#REF!&lt;&gt;0,#REF!&lt;&gt;0,#REF!&lt;&gt;0,#REF!&lt;&gt;0,E169&lt;&gt;0,#REF!&lt;&gt;0),"a","b")</f>
        <v>#REF!</v>
      </c>
      <c r="C169" s="84" t="s">
        <v>348</v>
      </c>
      <c r="D169" s="77" t="s">
        <v>349</v>
      </c>
      <c r="E169" s="79">
        <f t="shared" si="14"/>
        <v>0</v>
      </c>
      <c r="F169" s="78"/>
      <c r="G169" s="78"/>
    </row>
    <row r="170" spans="1:8" s="133" customFormat="1" ht="15">
      <c r="A170" s="131"/>
      <c r="B170" s="131" t="e">
        <f>IF(OR(#REF!&lt;&gt;0,#REF!&lt;&gt;0,#REF!&lt;&gt;0,#REF!&lt;&gt;0,E170&lt;&gt;0,#REF!&lt;&gt;0),"a","b")</f>
        <v>#REF!</v>
      </c>
      <c r="C170" s="84" t="s">
        <v>350</v>
      </c>
      <c r="D170" s="77" t="s">
        <v>351</v>
      </c>
      <c r="E170" s="79">
        <v>8000</v>
      </c>
      <c r="F170" s="78">
        <v>8000</v>
      </c>
      <c r="G170" s="78"/>
      <c r="H170" s="132" t="s">
        <v>683</v>
      </c>
    </row>
    <row r="171" spans="1:8" ht="15">
      <c r="A171" s="49"/>
      <c r="B171" s="49" t="e">
        <f>IF(OR(#REF!&lt;&gt;0,#REF!&lt;&gt;0,#REF!&lt;&gt;0,#REF!&lt;&gt;0,E171&lt;&gt;0,#REF!&lt;&gt;0),"a","b")</f>
        <v>#REF!</v>
      </c>
      <c r="C171" s="84" t="s">
        <v>352</v>
      </c>
      <c r="D171" s="77" t="s">
        <v>353</v>
      </c>
      <c r="E171" s="79">
        <f t="shared" ref="E171:E208" si="18">F171+G171</f>
        <v>72000</v>
      </c>
      <c r="F171" s="78">
        <v>72000</v>
      </c>
      <c r="G171" s="78"/>
      <c r="H171" s="111" t="s">
        <v>696</v>
      </c>
    </row>
    <row r="172" spans="1:8" ht="15">
      <c r="A172" s="49"/>
      <c r="B172" s="49" t="e">
        <f>IF(OR(#REF!&lt;&gt;0,#REF!&lt;&gt;0,#REF!&lt;&gt;0,#REF!&lt;&gt;0,E172&lt;&gt;0,#REF!&lt;&gt;0),"a","b")</f>
        <v>#REF!</v>
      </c>
      <c r="C172" s="84" t="s">
        <v>354</v>
      </c>
      <c r="D172" s="77" t="s">
        <v>355</v>
      </c>
      <c r="E172" s="79">
        <f t="shared" si="18"/>
        <v>0</v>
      </c>
      <c r="F172" s="78"/>
      <c r="G172" s="78"/>
    </row>
    <row r="173" spans="1:8" ht="15">
      <c r="A173" s="49"/>
      <c r="B173" s="49" t="e">
        <f>IF(OR(#REF!&lt;&gt;0,#REF!&lt;&gt;0,#REF!&lt;&gt;0,#REF!&lt;&gt;0,E173&lt;&gt;0,#REF!&lt;&gt;0),"a","b")</f>
        <v>#REF!</v>
      </c>
      <c r="C173" s="84" t="s">
        <v>356</v>
      </c>
      <c r="D173" s="77" t="s">
        <v>357</v>
      </c>
      <c r="E173" s="79">
        <f t="shared" si="18"/>
        <v>0</v>
      </c>
      <c r="F173" s="78"/>
      <c r="G173" s="78"/>
    </row>
    <row r="174" spans="1:8" ht="15">
      <c r="A174" s="49"/>
      <c r="B174" s="49" t="e">
        <f>IF(OR(#REF!&lt;&gt;0,#REF!&lt;&gt;0,#REF!&lt;&gt;0,#REF!&lt;&gt;0,E174&lt;&gt;0,#REF!&lt;&gt;0),"a","b")</f>
        <v>#REF!</v>
      </c>
      <c r="C174" s="84" t="s">
        <v>358</v>
      </c>
      <c r="D174" s="77" t="s">
        <v>359</v>
      </c>
      <c r="E174" s="79">
        <f t="shared" si="18"/>
        <v>0</v>
      </c>
      <c r="F174" s="78"/>
      <c r="G174" s="78"/>
    </row>
    <row r="175" spans="1:8" ht="15">
      <c r="A175" s="49"/>
      <c r="B175" s="49" t="e">
        <f>IF(OR(#REF!&lt;&gt;0,#REF!&lt;&gt;0,#REF!&lt;&gt;0,#REF!&lt;&gt;0,E175&lt;&gt;0,#REF!&lt;&gt;0),"a","b")</f>
        <v>#REF!</v>
      </c>
      <c r="C175" s="84" t="s">
        <v>360</v>
      </c>
      <c r="D175" s="77" t="s">
        <v>361</v>
      </c>
      <c r="E175" s="79">
        <f t="shared" si="18"/>
        <v>0</v>
      </c>
      <c r="F175" s="78"/>
      <c r="G175" s="78"/>
    </row>
    <row r="176" spans="1:8" ht="15">
      <c r="A176" s="49"/>
      <c r="B176" s="49" t="e">
        <f>IF(OR(#REF!&lt;&gt;0,#REF!&lt;&gt;0,#REF!&lt;&gt;0,#REF!&lt;&gt;0,E176&lt;&gt;0,#REF!&lt;&gt;0),"a","b")</f>
        <v>#REF!</v>
      </c>
      <c r="C176" s="84" t="s">
        <v>362</v>
      </c>
      <c r="D176" s="77" t="s">
        <v>363</v>
      </c>
      <c r="E176" s="79">
        <f t="shared" si="18"/>
        <v>0</v>
      </c>
      <c r="F176" s="78"/>
      <c r="G176" s="78"/>
    </row>
    <row r="177" spans="1:8" ht="15">
      <c r="A177" s="49"/>
      <c r="B177" s="49" t="e">
        <f>IF(OR(#REF!&lt;&gt;0,#REF!&lt;&gt;0,#REF!&lt;&gt;0,#REF!&lt;&gt;0,E177&lt;&gt;0,#REF!&lt;&gt;0),"a","b")</f>
        <v>#REF!</v>
      </c>
      <c r="C177" s="84" t="s">
        <v>364</v>
      </c>
      <c r="D177" s="77" t="s">
        <v>365</v>
      </c>
      <c r="E177" s="79">
        <f t="shared" si="18"/>
        <v>0</v>
      </c>
      <c r="F177" s="78"/>
      <c r="G177" s="78"/>
    </row>
    <row r="178" spans="1:8" ht="25.5">
      <c r="A178" s="49"/>
      <c r="B178" s="49" t="e">
        <f>IF(OR(#REF!&lt;&gt;0,#REF!&lt;&gt;0,#REF!&lt;&gt;0,#REF!&lt;&gt;0,E178&lt;&gt;0,#REF!&lt;&gt;0),"a","b")</f>
        <v>#REF!</v>
      </c>
      <c r="C178" s="84" t="s">
        <v>366</v>
      </c>
      <c r="D178" s="77" t="s">
        <v>367</v>
      </c>
      <c r="E178" s="79">
        <f t="shared" si="18"/>
        <v>0</v>
      </c>
      <c r="F178" s="78"/>
      <c r="G178" s="78"/>
    </row>
    <row r="179" spans="1:8" ht="25.5">
      <c r="A179" s="49"/>
      <c r="B179" s="49" t="e">
        <f>IF(OR(#REF!&lt;&gt;0,#REF!&lt;&gt;0,#REF!&lt;&gt;0,#REF!&lt;&gt;0,E179&lt;&gt;0,#REF!&lt;&gt;0),"a","b")</f>
        <v>#REF!</v>
      </c>
      <c r="C179" s="84" t="s">
        <v>368</v>
      </c>
      <c r="D179" s="77" t="s">
        <v>369</v>
      </c>
      <c r="E179" s="79">
        <f t="shared" si="18"/>
        <v>0</v>
      </c>
      <c r="F179" s="78"/>
      <c r="G179" s="78"/>
    </row>
    <row r="180" spans="1:8" ht="25.5">
      <c r="A180" s="49"/>
      <c r="B180" s="49" t="e">
        <f>IF(OR(#REF!&lt;&gt;0,#REF!&lt;&gt;0,#REF!&lt;&gt;0,#REF!&lt;&gt;0,E180&lt;&gt;0,#REF!&lt;&gt;0),"a","b")</f>
        <v>#REF!</v>
      </c>
      <c r="C180" s="84" t="s">
        <v>370</v>
      </c>
      <c r="D180" s="77" t="s">
        <v>371</v>
      </c>
      <c r="E180" s="79">
        <f t="shared" si="18"/>
        <v>0</v>
      </c>
      <c r="F180" s="78"/>
      <c r="G180" s="78"/>
    </row>
    <row r="181" spans="1:8" ht="25.5">
      <c r="A181" s="49"/>
      <c r="B181" s="49" t="e">
        <f>IF(OR(#REF!&lt;&gt;0,#REF!&lt;&gt;0,#REF!&lt;&gt;0,#REF!&lt;&gt;0,E181&lt;&gt;0,#REF!&lt;&gt;0),"a","b")</f>
        <v>#REF!</v>
      </c>
      <c r="C181" s="84" t="s">
        <v>372</v>
      </c>
      <c r="D181" s="77" t="s">
        <v>373</v>
      </c>
      <c r="E181" s="79">
        <f t="shared" si="18"/>
        <v>0</v>
      </c>
      <c r="F181" s="78"/>
      <c r="G181" s="78"/>
    </row>
    <row r="182" spans="1:8" ht="15">
      <c r="A182" s="49"/>
      <c r="B182" s="49" t="e">
        <f>IF(OR(#REF!&lt;&gt;0,#REF!&lt;&gt;0,#REF!&lt;&gt;0,#REF!&lt;&gt;0,E182&lt;&gt;0,#REF!&lt;&gt;0),"a","b")</f>
        <v>#REF!</v>
      </c>
      <c r="C182" s="84" t="s">
        <v>374</v>
      </c>
      <c r="D182" s="77" t="s">
        <v>375</v>
      </c>
      <c r="E182" s="79">
        <f t="shared" si="18"/>
        <v>0</v>
      </c>
      <c r="F182" s="78"/>
      <c r="G182" s="78"/>
    </row>
    <row r="183" spans="1:8" ht="15">
      <c r="A183" s="49"/>
      <c r="B183" s="49" t="e">
        <f>IF(OR(#REF!&lt;&gt;0,#REF!&lt;&gt;0,#REF!&lt;&gt;0,#REF!&lt;&gt;0,E183&lt;&gt;0,#REF!&lt;&gt;0),"a","b")</f>
        <v>#REF!</v>
      </c>
      <c r="C183" s="84" t="s">
        <v>376</v>
      </c>
      <c r="D183" s="77" t="s">
        <v>377</v>
      </c>
      <c r="E183" s="79">
        <f t="shared" si="18"/>
        <v>0</v>
      </c>
      <c r="F183" s="78"/>
      <c r="G183" s="78"/>
    </row>
    <row r="184" spans="1:8" ht="25.5">
      <c r="A184" s="49"/>
      <c r="B184" s="49" t="e">
        <f>IF(OR(#REF!&lt;&gt;0,#REF!&lt;&gt;0,#REF!&lt;&gt;0,#REF!&lt;&gt;0,E184&lt;&gt;0,#REF!&lt;&gt;0),"a","b")</f>
        <v>#REF!</v>
      </c>
      <c r="C184" s="84" t="s">
        <v>378</v>
      </c>
      <c r="D184" s="77" t="s">
        <v>379</v>
      </c>
      <c r="E184" s="79">
        <f t="shared" si="18"/>
        <v>0</v>
      </c>
      <c r="F184" s="78"/>
      <c r="G184" s="78"/>
    </row>
    <row r="185" spans="1:8" ht="25.5">
      <c r="A185" s="49"/>
      <c r="B185" s="49" t="e">
        <f>IF(OR(#REF!&lt;&gt;0,#REF!&lt;&gt;0,#REF!&lt;&gt;0,#REF!&lt;&gt;0,E185&lt;&gt;0,#REF!&lt;&gt;0),"a","b")</f>
        <v>#REF!</v>
      </c>
      <c r="C185" s="82" t="s">
        <v>380</v>
      </c>
      <c r="D185" s="73" t="s">
        <v>381</v>
      </c>
      <c r="E185" s="75">
        <f t="shared" si="18"/>
        <v>0</v>
      </c>
      <c r="F185" s="74"/>
      <c r="G185" s="74"/>
    </row>
    <row r="186" spans="1:8" ht="38.25">
      <c r="A186" s="49"/>
      <c r="B186" s="49" t="e">
        <f>IF(OR(#REF!&lt;&gt;0,#REF!&lt;&gt;0,#REF!&lt;&gt;0,#REF!&lt;&gt;0,E186&lt;&gt;0,#REF!&lt;&gt;0),"a","b")</f>
        <v>#REF!</v>
      </c>
      <c r="C186" s="81" t="s">
        <v>382</v>
      </c>
      <c r="D186" s="69" t="s">
        <v>383</v>
      </c>
      <c r="E186" s="71">
        <f t="shared" si="18"/>
        <v>0</v>
      </c>
      <c r="F186" s="70">
        <f>F187+F191</f>
        <v>0</v>
      </c>
      <c r="G186" s="70">
        <f>G187+G191</f>
        <v>0</v>
      </c>
    </row>
    <row r="187" spans="1:8" ht="15">
      <c r="A187" s="49"/>
      <c r="B187" s="49" t="e">
        <f>IF(OR(#REF!&lt;&gt;0,#REF!&lt;&gt;0,#REF!&lt;&gt;0,#REF!&lt;&gt;0,E187&lt;&gt;0,#REF!&lt;&gt;0),"a","b")</f>
        <v>#REF!</v>
      </c>
      <c r="C187" s="82" t="s">
        <v>384</v>
      </c>
      <c r="D187" s="73" t="s">
        <v>385</v>
      </c>
      <c r="E187" s="75">
        <f t="shared" si="18"/>
        <v>0</v>
      </c>
      <c r="F187" s="74">
        <f>F188+F189+F190</f>
        <v>0</v>
      </c>
      <c r="G187" s="74">
        <f>G188+G189+G190</f>
        <v>0</v>
      </c>
    </row>
    <row r="188" spans="1:8" ht="15">
      <c r="A188" s="49"/>
      <c r="B188" s="49" t="e">
        <f>IF(OR(#REF!&lt;&gt;0,#REF!&lt;&gt;0,#REF!&lt;&gt;0,#REF!&lt;&gt;0,E188&lt;&gt;0,#REF!&lt;&gt;0),"a","b")</f>
        <v>#REF!</v>
      </c>
      <c r="C188" s="84" t="s">
        <v>386</v>
      </c>
      <c r="D188" s="77" t="s">
        <v>387</v>
      </c>
      <c r="E188" s="79">
        <f t="shared" si="18"/>
        <v>0</v>
      </c>
      <c r="F188" s="78"/>
      <c r="G188" s="78"/>
    </row>
    <row r="189" spans="1:8" ht="15">
      <c r="A189" s="49"/>
      <c r="B189" s="49" t="e">
        <f>IF(OR(#REF!&lt;&gt;0,#REF!&lt;&gt;0,#REF!&lt;&gt;0,#REF!&lt;&gt;0,E189&lt;&gt;0,#REF!&lt;&gt;0),"a","b")</f>
        <v>#REF!</v>
      </c>
      <c r="C189" s="84" t="s">
        <v>388</v>
      </c>
      <c r="D189" s="77" t="s">
        <v>389</v>
      </c>
      <c r="E189" s="79">
        <f t="shared" si="18"/>
        <v>0</v>
      </c>
      <c r="F189" s="78"/>
      <c r="G189" s="78"/>
    </row>
    <row r="190" spans="1:8" ht="15">
      <c r="A190" s="49"/>
      <c r="B190" s="49" t="e">
        <f>IF(OR(#REF!&lt;&gt;0,#REF!&lt;&gt;0,#REF!&lt;&gt;0,#REF!&lt;&gt;0,E190&lt;&gt;0,#REF!&lt;&gt;0),"a","b")</f>
        <v>#REF!</v>
      </c>
      <c r="C190" s="84" t="s">
        <v>390</v>
      </c>
      <c r="D190" s="77" t="s">
        <v>391</v>
      </c>
      <c r="E190" s="79">
        <f t="shared" si="18"/>
        <v>0</v>
      </c>
      <c r="F190" s="78"/>
      <c r="G190" s="78"/>
    </row>
    <row r="191" spans="1:8" ht="15">
      <c r="A191" s="49"/>
      <c r="B191" s="49" t="e">
        <f>IF(OR(#REF!&lt;&gt;0,#REF!&lt;&gt;0,#REF!&lt;&gt;0,#REF!&lt;&gt;0,E191&lt;&gt;0,#REF!&lt;&gt;0),"a","b")</f>
        <v>#REF!</v>
      </c>
      <c r="C191" s="82" t="s">
        <v>392</v>
      </c>
      <c r="D191" s="73" t="s">
        <v>393</v>
      </c>
      <c r="E191" s="75">
        <f t="shared" si="18"/>
        <v>0</v>
      </c>
      <c r="F191" s="74">
        <v>0</v>
      </c>
      <c r="G191" s="74">
        <v>0</v>
      </c>
    </row>
    <row r="192" spans="1:8" ht="102">
      <c r="A192" s="49" t="s">
        <v>55</v>
      </c>
      <c r="B192" s="49" t="e">
        <f>IF(OR(#REF!&lt;&gt;0,#REF!&lt;&gt;0,#REF!&lt;&gt;0,#REF!&lt;&gt;0,E192&lt;&gt;0,#REF!&lt;&gt;0),"a","b")</f>
        <v>#REF!</v>
      </c>
      <c r="C192" s="98">
        <v>31</v>
      </c>
      <c r="D192" s="61" t="s">
        <v>394</v>
      </c>
      <c r="E192" s="63">
        <f t="shared" si="18"/>
        <v>53950</v>
      </c>
      <c r="F192" s="62">
        <f>F193+F252+F258+F259</f>
        <v>53950</v>
      </c>
      <c r="G192" s="62">
        <f>G193+G252+G258+G259</f>
        <v>0</v>
      </c>
      <c r="H192" s="108" t="s">
        <v>674</v>
      </c>
    </row>
    <row r="193" spans="1:7" ht="15">
      <c r="A193" s="49"/>
      <c r="B193" s="49" t="e">
        <f>IF(OR(#REF!&lt;&gt;0,#REF!&lt;&gt;0,#REF!&lt;&gt;0,#REF!&lt;&gt;0,E193&lt;&gt;0,#REF!&lt;&gt;0),"a","b")</f>
        <v>#REF!</v>
      </c>
      <c r="C193" s="80">
        <v>31.1</v>
      </c>
      <c r="D193" s="65" t="s">
        <v>395</v>
      </c>
      <c r="E193" s="67">
        <f t="shared" si="18"/>
        <v>53950</v>
      </c>
      <c r="F193" s="66">
        <f>F194+F208+F238+F251</f>
        <v>53950</v>
      </c>
      <c r="G193" s="66">
        <f>G194+G208+G238+G251</f>
        <v>0</v>
      </c>
    </row>
    <row r="194" spans="1:7" ht="15">
      <c r="A194" s="49"/>
      <c r="B194" s="49" t="e">
        <f>IF(OR(#REF!&lt;&gt;0,#REF!&lt;&gt;0,#REF!&lt;&gt;0,#REF!&lt;&gt;0,E194&lt;&gt;0,#REF!&lt;&gt;0),"a","b")</f>
        <v>#REF!</v>
      </c>
      <c r="C194" s="81" t="s">
        <v>396</v>
      </c>
      <c r="D194" s="69" t="s">
        <v>397</v>
      </c>
      <c r="E194" s="71">
        <f t="shared" si="18"/>
        <v>0</v>
      </c>
      <c r="F194" s="70">
        <f>F195+F196+F197+F207</f>
        <v>0</v>
      </c>
      <c r="G194" s="70">
        <f>G195+G196+G197+G207</f>
        <v>0</v>
      </c>
    </row>
    <row r="195" spans="1:7" ht="15">
      <c r="A195" s="49"/>
      <c r="B195" s="49" t="e">
        <f>IF(OR(#REF!&lt;&gt;0,#REF!&lt;&gt;0,#REF!&lt;&gt;0,#REF!&lt;&gt;0,E195&lt;&gt;0,#REF!&lt;&gt;0),"a","b")</f>
        <v>#REF!</v>
      </c>
      <c r="C195" s="82" t="s">
        <v>398</v>
      </c>
      <c r="D195" s="73" t="s">
        <v>399</v>
      </c>
      <c r="E195" s="75">
        <f t="shared" si="18"/>
        <v>0</v>
      </c>
      <c r="F195" s="74"/>
      <c r="G195" s="74"/>
    </row>
    <row r="196" spans="1:7" ht="15">
      <c r="A196" s="49"/>
      <c r="B196" s="49" t="e">
        <f>IF(OR(#REF!&lt;&gt;0,#REF!&lt;&gt;0,#REF!&lt;&gt;0,#REF!&lt;&gt;0,E196&lt;&gt;0,#REF!&lt;&gt;0),"a","b")</f>
        <v>#REF!</v>
      </c>
      <c r="C196" s="82" t="s">
        <v>400</v>
      </c>
      <c r="D196" s="73" t="s">
        <v>401</v>
      </c>
      <c r="E196" s="75">
        <f t="shared" si="18"/>
        <v>0</v>
      </c>
      <c r="F196" s="74"/>
      <c r="G196" s="74"/>
    </row>
    <row r="197" spans="1:7" ht="15">
      <c r="A197" s="49"/>
      <c r="B197" s="49" t="e">
        <f>IF(OR(#REF!&lt;&gt;0,#REF!&lt;&gt;0,#REF!&lt;&gt;0,#REF!&lt;&gt;0,E197&lt;&gt;0,#REF!&lt;&gt;0),"a","b")</f>
        <v>#REF!</v>
      </c>
      <c r="C197" s="82" t="s">
        <v>402</v>
      </c>
      <c r="D197" s="73" t="s">
        <v>403</v>
      </c>
      <c r="E197" s="75">
        <f t="shared" si="18"/>
        <v>0</v>
      </c>
      <c r="F197" s="74">
        <f>SUM(F198:F206)</f>
        <v>0</v>
      </c>
      <c r="G197" s="74">
        <f>SUM(G198:G206)</f>
        <v>0</v>
      </c>
    </row>
    <row r="198" spans="1:7" ht="15">
      <c r="A198" s="49"/>
      <c r="B198" s="49" t="e">
        <f>IF(OR(#REF!&lt;&gt;0,#REF!&lt;&gt;0,#REF!&lt;&gt;0,#REF!&lt;&gt;0,E198&lt;&gt;0,#REF!&lt;&gt;0),"a","b")</f>
        <v>#REF!</v>
      </c>
      <c r="C198" s="84" t="s">
        <v>404</v>
      </c>
      <c r="D198" s="77" t="s">
        <v>405</v>
      </c>
      <c r="E198" s="79">
        <f t="shared" si="18"/>
        <v>0</v>
      </c>
      <c r="F198" s="78"/>
      <c r="G198" s="78"/>
    </row>
    <row r="199" spans="1:7" ht="15">
      <c r="A199" s="49"/>
      <c r="B199" s="49" t="e">
        <f>IF(OR(#REF!&lt;&gt;0,#REF!&lt;&gt;0,#REF!&lt;&gt;0,#REF!&lt;&gt;0,E199&lt;&gt;0,#REF!&lt;&gt;0),"a","b")</f>
        <v>#REF!</v>
      </c>
      <c r="C199" s="84" t="s">
        <v>406</v>
      </c>
      <c r="D199" s="77" t="s">
        <v>407</v>
      </c>
      <c r="E199" s="79">
        <f t="shared" si="18"/>
        <v>0</v>
      </c>
      <c r="F199" s="78"/>
      <c r="G199" s="78"/>
    </row>
    <row r="200" spans="1:7" ht="15">
      <c r="A200" s="49"/>
      <c r="B200" s="49" t="e">
        <f>IF(OR(#REF!&lt;&gt;0,#REF!&lt;&gt;0,#REF!&lt;&gt;0,#REF!&lt;&gt;0,E200&lt;&gt;0,#REF!&lt;&gt;0),"a","b")</f>
        <v>#REF!</v>
      </c>
      <c r="C200" s="84" t="s">
        <v>408</v>
      </c>
      <c r="D200" s="77" t="s">
        <v>409</v>
      </c>
      <c r="E200" s="79">
        <f t="shared" si="18"/>
        <v>0</v>
      </c>
      <c r="F200" s="78"/>
      <c r="G200" s="78"/>
    </row>
    <row r="201" spans="1:7" ht="15">
      <c r="A201" s="49"/>
      <c r="B201" s="49" t="e">
        <f>IF(OR(#REF!&lt;&gt;0,#REF!&lt;&gt;0,#REF!&lt;&gt;0,#REF!&lt;&gt;0,E201&lt;&gt;0,#REF!&lt;&gt;0),"a","b")</f>
        <v>#REF!</v>
      </c>
      <c r="C201" s="84" t="s">
        <v>410</v>
      </c>
      <c r="D201" s="77" t="s">
        <v>411</v>
      </c>
      <c r="E201" s="79">
        <f t="shared" si="18"/>
        <v>0</v>
      </c>
      <c r="F201" s="78"/>
      <c r="G201" s="78"/>
    </row>
    <row r="202" spans="1:7" ht="15">
      <c r="A202" s="49"/>
      <c r="B202" s="49" t="e">
        <f>IF(OR(#REF!&lt;&gt;0,#REF!&lt;&gt;0,#REF!&lt;&gt;0,#REF!&lt;&gt;0,E202&lt;&gt;0,#REF!&lt;&gt;0),"a","b")</f>
        <v>#REF!</v>
      </c>
      <c r="C202" s="84" t="s">
        <v>412</v>
      </c>
      <c r="D202" s="77" t="s">
        <v>413</v>
      </c>
      <c r="E202" s="79">
        <f t="shared" si="18"/>
        <v>0</v>
      </c>
      <c r="F202" s="78"/>
      <c r="G202" s="78"/>
    </row>
    <row r="203" spans="1:7" ht="15">
      <c r="A203" s="49"/>
      <c r="B203" s="49" t="e">
        <f>IF(OR(#REF!&lt;&gt;0,#REF!&lt;&gt;0,#REF!&lt;&gt;0,#REF!&lt;&gt;0,E203&lt;&gt;0,#REF!&lt;&gt;0),"a","b")</f>
        <v>#REF!</v>
      </c>
      <c r="C203" s="84" t="s">
        <v>414</v>
      </c>
      <c r="D203" s="77" t="s">
        <v>415</v>
      </c>
      <c r="E203" s="79">
        <f t="shared" si="18"/>
        <v>0</v>
      </c>
      <c r="F203" s="78"/>
      <c r="G203" s="78"/>
    </row>
    <row r="204" spans="1:7" ht="15">
      <c r="A204" s="49"/>
      <c r="B204" s="49" t="e">
        <f>IF(OR(#REF!&lt;&gt;0,#REF!&lt;&gt;0,#REF!&lt;&gt;0,#REF!&lt;&gt;0,E204&lt;&gt;0,#REF!&lt;&gt;0),"a","b")</f>
        <v>#REF!</v>
      </c>
      <c r="C204" s="84" t="s">
        <v>416</v>
      </c>
      <c r="D204" s="77" t="s">
        <v>417</v>
      </c>
      <c r="E204" s="79">
        <f t="shared" si="18"/>
        <v>0</v>
      </c>
      <c r="F204" s="78"/>
      <c r="G204" s="78"/>
    </row>
    <row r="205" spans="1:7" ht="15">
      <c r="A205" s="49"/>
      <c r="B205" s="49" t="e">
        <f>IF(OR(#REF!&lt;&gt;0,#REF!&lt;&gt;0,#REF!&lt;&gt;0,#REF!&lt;&gt;0,E205&lt;&gt;0,#REF!&lt;&gt;0),"a","b")</f>
        <v>#REF!</v>
      </c>
      <c r="C205" s="84" t="s">
        <v>418</v>
      </c>
      <c r="D205" s="77" t="s">
        <v>419</v>
      </c>
      <c r="E205" s="79">
        <f t="shared" si="18"/>
        <v>0</v>
      </c>
      <c r="F205" s="78"/>
      <c r="G205" s="78"/>
    </row>
    <row r="206" spans="1:7" ht="25.5">
      <c r="A206" s="49"/>
      <c r="B206" s="49" t="e">
        <f>IF(OR(#REF!&lt;&gt;0,#REF!&lt;&gt;0,#REF!&lt;&gt;0,#REF!&lt;&gt;0,E206&lt;&gt;0,#REF!&lt;&gt;0),"a","b")</f>
        <v>#REF!</v>
      </c>
      <c r="C206" s="84" t="s">
        <v>420</v>
      </c>
      <c r="D206" s="77" t="s">
        <v>421</v>
      </c>
      <c r="E206" s="79">
        <f t="shared" si="18"/>
        <v>0</v>
      </c>
      <c r="F206" s="78"/>
      <c r="G206" s="78"/>
    </row>
    <row r="207" spans="1:7" ht="15">
      <c r="A207" s="49"/>
      <c r="B207" s="49" t="e">
        <f>IF(OR(#REF!&lt;&gt;0,#REF!&lt;&gt;0,#REF!&lt;&gt;0,#REF!&lt;&gt;0,E207&lt;&gt;0,#REF!&lt;&gt;0),"a","b")</f>
        <v>#REF!</v>
      </c>
      <c r="C207" s="82" t="s">
        <v>422</v>
      </c>
      <c r="D207" s="73" t="s">
        <v>423</v>
      </c>
      <c r="E207" s="75">
        <f t="shared" si="18"/>
        <v>0</v>
      </c>
      <c r="F207" s="74"/>
      <c r="G207" s="74"/>
    </row>
    <row r="208" spans="1:7" ht="15">
      <c r="A208" s="49"/>
      <c r="B208" s="49" t="e">
        <f>IF(OR(#REF!&lt;&gt;0,#REF!&lt;&gt;0,#REF!&lt;&gt;0,#REF!&lt;&gt;0,E208&lt;&gt;0,#REF!&lt;&gt;0),"a","b")</f>
        <v>#REF!</v>
      </c>
      <c r="C208" s="81" t="s">
        <v>424</v>
      </c>
      <c r="D208" s="69" t="s">
        <v>425</v>
      </c>
      <c r="E208" s="71">
        <f t="shared" si="18"/>
        <v>53950</v>
      </c>
      <c r="F208" s="70">
        <f>F216+F209</f>
        <v>53950</v>
      </c>
      <c r="G208" s="70">
        <f>G209+G216</f>
        <v>0</v>
      </c>
    </row>
    <row r="209" spans="1:7" ht="15">
      <c r="A209" s="49"/>
      <c r="B209" s="49" t="e">
        <f>IF(OR(#REF!&lt;&gt;0,#REF!&lt;&gt;0,#REF!&lt;&gt;0,#REF!&lt;&gt;0,E209&lt;&gt;0,#REF!&lt;&gt;0),"a","b")</f>
        <v>#REF!</v>
      </c>
      <c r="C209" s="82" t="s">
        <v>426</v>
      </c>
      <c r="D209" s="73" t="s">
        <v>427</v>
      </c>
      <c r="E209" s="75">
        <f>F209+G209</f>
        <v>0</v>
      </c>
      <c r="F209" s="74">
        <f>F210+F211+F212+F213+F214+F215</f>
        <v>0</v>
      </c>
      <c r="G209" s="74">
        <f>G210+G211+G212+G213+G214+G215</f>
        <v>0</v>
      </c>
    </row>
    <row r="210" spans="1:7" ht="15">
      <c r="A210" s="49"/>
      <c r="B210" s="49" t="e">
        <f>IF(OR(#REF!&lt;&gt;0,#REF!&lt;&gt;0,#REF!&lt;&gt;0,#REF!&lt;&gt;0,E210&lt;&gt;0,#REF!&lt;&gt;0),"a","b")</f>
        <v>#REF!</v>
      </c>
      <c r="C210" s="84" t="s">
        <v>428</v>
      </c>
      <c r="D210" s="77" t="s">
        <v>429</v>
      </c>
      <c r="E210" s="79">
        <f t="shared" ref="E210:E241" si="19">F210+G210</f>
        <v>0</v>
      </c>
      <c r="F210" s="78"/>
      <c r="G210" s="78"/>
    </row>
    <row r="211" spans="1:7" ht="15">
      <c r="A211" s="49"/>
      <c r="B211" s="49" t="e">
        <f>IF(OR(#REF!&lt;&gt;0,#REF!&lt;&gt;0,#REF!&lt;&gt;0,#REF!&lt;&gt;0,E211&lt;&gt;0,#REF!&lt;&gt;0),"a","b")</f>
        <v>#REF!</v>
      </c>
      <c r="C211" s="84" t="s">
        <v>430</v>
      </c>
      <c r="D211" s="77" t="s">
        <v>431</v>
      </c>
      <c r="E211" s="79">
        <f t="shared" si="19"/>
        <v>0</v>
      </c>
      <c r="F211" s="78"/>
      <c r="G211" s="78"/>
    </row>
    <row r="212" spans="1:7" ht="15">
      <c r="A212" s="49"/>
      <c r="B212" s="49" t="e">
        <f>IF(OR(#REF!&lt;&gt;0,#REF!&lt;&gt;0,#REF!&lt;&gt;0,#REF!&lt;&gt;0,E212&lt;&gt;0,#REF!&lt;&gt;0),"a","b")</f>
        <v>#REF!</v>
      </c>
      <c r="C212" s="84" t="s">
        <v>432</v>
      </c>
      <c r="D212" s="77" t="s">
        <v>433</v>
      </c>
      <c r="E212" s="79">
        <f t="shared" si="19"/>
        <v>0</v>
      </c>
      <c r="F212" s="78"/>
      <c r="G212" s="78"/>
    </row>
    <row r="213" spans="1:7" ht="25.5">
      <c r="A213" s="49"/>
      <c r="B213" s="49" t="e">
        <f>IF(OR(#REF!&lt;&gt;0,#REF!&lt;&gt;0,#REF!&lt;&gt;0,#REF!&lt;&gt;0,E213&lt;&gt;0,#REF!&lt;&gt;0),"a","b")</f>
        <v>#REF!</v>
      </c>
      <c r="C213" s="84" t="s">
        <v>434</v>
      </c>
      <c r="D213" s="77" t="s">
        <v>435</v>
      </c>
      <c r="E213" s="79">
        <f t="shared" si="19"/>
        <v>0</v>
      </c>
      <c r="F213" s="78"/>
      <c r="G213" s="78"/>
    </row>
    <row r="214" spans="1:7" ht="25.5">
      <c r="A214" s="49"/>
      <c r="B214" s="49" t="e">
        <f>IF(OR(#REF!&lt;&gt;0,#REF!&lt;&gt;0,#REF!&lt;&gt;0,#REF!&lt;&gt;0,E214&lt;&gt;0,#REF!&lt;&gt;0),"a","b")</f>
        <v>#REF!</v>
      </c>
      <c r="C214" s="84" t="s">
        <v>436</v>
      </c>
      <c r="D214" s="77" t="s">
        <v>437</v>
      </c>
      <c r="E214" s="79">
        <f t="shared" si="19"/>
        <v>0</v>
      </c>
      <c r="F214" s="78"/>
      <c r="G214" s="78"/>
    </row>
    <row r="215" spans="1:7" ht="15">
      <c r="A215" s="49"/>
      <c r="B215" s="49" t="e">
        <f>IF(OR(#REF!&lt;&gt;0,#REF!&lt;&gt;0,#REF!&lt;&gt;0,#REF!&lt;&gt;0,E215&lt;&gt;0,#REF!&lt;&gt;0),"a","b")</f>
        <v>#REF!</v>
      </c>
      <c r="C215" s="84" t="s">
        <v>438</v>
      </c>
      <c r="D215" s="77" t="s">
        <v>439</v>
      </c>
      <c r="E215" s="79">
        <f t="shared" si="19"/>
        <v>0</v>
      </c>
      <c r="F215" s="78"/>
      <c r="G215" s="78"/>
    </row>
    <row r="216" spans="1:7" ht="25.5">
      <c r="A216" s="49"/>
      <c r="B216" s="49" t="e">
        <f>IF(OR(#REF!&lt;&gt;0,#REF!&lt;&gt;0,#REF!&lt;&gt;0,#REF!&lt;&gt;0,E216&lt;&gt;0,#REF!&lt;&gt;0),"a","b")</f>
        <v>#REF!</v>
      </c>
      <c r="C216" s="82" t="s">
        <v>440</v>
      </c>
      <c r="D216" s="73" t="s">
        <v>441</v>
      </c>
      <c r="E216" s="75">
        <f t="shared" si="19"/>
        <v>53950</v>
      </c>
      <c r="F216" s="74">
        <f>SUM(F217:F237)</f>
        <v>53950</v>
      </c>
      <c r="G216" s="74">
        <f>SUM(G217:G237)</f>
        <v>0</v>
      </c>
    </row>
    <row r="217" spans="1:7" ht="38.25">
      <c r="A217" s="49"/>
      <c r="B217" s="49" t="e">
        <f>IF(OR(#REF!&lt;&gt;0,#REF!&lt;&gt;0,#REF!&lt;&gt;0,#REF!&lt;&gt;0,E217&lt;&gt;0,#REF!&lt;&gt;0),"a","b")</f>
        <v>#REF!</v>
      </c>
      <c r="C217" s="84" t="s">
        <v>442</v>
      </c>
      <c r="D217" s="77" t="s">
        <v>443</v>
      </c>
      <c r="E217" s="79">
        <f t="shared" si="19"/>
        <v>0</v>
      </c>
      <c r="F217" s="78"/>
      <c r="G217" s="78"/>
    </row>
    <row r="218" spans="1:7" ht="15">
      <c r="A218" s="49"/>
      <c r="B218" s="49" t="e">
        <f>IF(OR(#REF!&lt;&gt;0,#REF!&lt;&gt;0,#REF!&lt;&gt;0,#REF!&lt;&gt;0,E218&lt;&gt;0,#REF!&lt;&gt;0),"a","b")</f>
        <v>#REF!</v>
      </c>
      <c r="C218" s="84" t="s">
        <v>444</v>
      </c>
      <c r="D218" s="77" t="s">
        <v>101</v>
      </c>
      <c r="E218" s="79">
        <f t="shared" si="19"/>
        <v>0</v>
      </c>
      <c r="F218" s="78"/>
      <c r="G218" s="78"/>
    </row>
    <row r="219" spans="1:7" ht="15">
      <c r="A219" s="49"/>
      <c r="B219" s="49" t="e">
        <f>IF(OR(#REF!&lt;&gt;0,#REF!&lt;&gt;0,#REF!&lt;&gt;0,#REF!&lt;&gt;0,E219&lt;&gt;0,#REF!&lt;&gt;0),"a","b")</f>
        <v>#REF!</v>
      </c>
      <c r="C219" s="84" t="s">
        <v>445</v>
      </c>
      <c r="D219" s="77" t="s">
        <v>103</v>
      </c>
      <c r="E219" s="79">
        <f t="shared" si="19"/>
        <v>2550</v>
      </c>
      <c r="F219" s="78">
        <v>2550</v>
      </c>
      <c r="G219" s="78"/>
    </row>
    <row r="220" spans="1:7" ht="15">
      <c r="A220" s="49"/>
      <c r="B220" s="49" t="e">
        <f>IF(OR(#REF!&lt;&gt;0,#REF!&lt;&gt;0,#REF!&lt;&gt;0,#REF!&lt;&gt;0,E220&lt;&gt;0,#REF!&lt;&gt;0),"a","b")</f>
        <v>#REF!</v>
      </c>
      <c r="C220" s="84" t="s">
        <v>446</v>
      </c>
      <c r="D220" s="77" t="s">
        <v>447</v>
      </c>
      <c r="E220" s="79">
        <f t="shared" si="19"/>
        <v>0</v>
      </c>
      <c r="F220" s="78"/>
      <c r="G220" s="78"/>
    </row>
    <row r="221" spans="1:7" ht="15">
      <c r="A221" s="49"/>
      <c r="B221" s="49" t="e">
        <f>IF(OR(#REF!&lt;&gt;0,#REF!&lt;&gt;0,#REF!&lt;&gt;0,#REF!&lt;&gt;0,E221&lt;&gt;0,#REF!&lt;&gt;0),"a","b")</f>
        <v>#REF!</v>
      </c>
      <c r="C221" s="84" t="s">
        <v>448</v>
      </c>
      <c r="D221" s="77" t="s">
        <v>113</v>
      </c>
      <c r="E221" s="79">
        <f t="shared" si="19"/>
        <v>0</v>
      </c>
      <c r="F221" s="78"/>
      <c r="G221" s="78"/>
    </row>
    <row r="222" spans="1:7" ht="15">
      <c r="A222" s="49"/>
      <c r="B222" s="49" t="e">
        <f>IF(OR(#REF!&lt;&gt;0,#REF!&lt;&gt;0,#REF!&lt;&gt;0,#REF!&lt;&gt;0,E222&lt;&gt;0,#REF!&lt;&gt;0),"a","b")</f>
        <v>#REF!</v>
      </c>
      <c r="C222" s="84" t="s">
        <v>449</v>
      </c>
      <c r="D222" s="77" t="s">
        <v>450</v>
      </c>
      <c r="E222" s="79">
        <f t="shared" si="19"/>
        <v>12400</v>
      </c>
      <c r="F222" s="78">
        <v>12400</v>
      </c>
      <c r="G222" s="78"/>
    </row>
    <row r="223" spans="1:7" ht="15">
      <c r="A223" s="49"/>
      <c r="B223" s="49" t="e">
        <f>IF(OR(#REF!&lt;&gt;0,#REF!&lt;&gt;0,#REF!&lt;&gt;0,#REF!&lt;&gt;0,E223&lt;&gt;0,#REF!&lt;&gt;0),"a","b")</f>
        <v>#REF!</v>
      </c>
      <c r="C223" s="84" t="s">
        <v>451</v>
      </c>
      <c r="D223" s="77" t="s">
        <v>452</v>
      </c>
      <c r="E223" s="79">
        <f t="shared" si="19"/>
        <v>0</v>
      </c>
      <c r="F223" s="78"/>
      <c r="G223" s="78"/>
    </row>
    <row r="224" spans="1:7" ht="15">
      <c r="A224" s="49"/>
      <c r="B224" s="49" t="e">
        <f>IF(OR(#REF!&lt;&gt;0,#REF!&lt;&gt;0,#REF!&lt;&gt;0,#REF!&lt;&gt;0,E224&lt;&gt;0,#REF!&lt;&gt;0),"a","b")</f>
        <v>#REF!</v>
      </c>
      <c r="C224" s="84" t="s">
        <v>453</v>
      </c>
      <c r="D224" s="77" t="s">
        <v>454</v>
      </c>
      <c r="E224" s="79">
        <f t="shared" si="19"/>
        <v>0</v>
      </c>
      <c r="F224" s="78"/>
      <c r="G224" s="78"/>
    </row>
    <row r="225" spans="1:7" ht="15">
      <c r="A225" s="49"/>
      <c r="B225" s="49" t="e">
        <f>IF(OR(#REF!&lt;&gt;0,#REF!&lt;&gt;0,#REF!&lt;&gt;0,#REF!&lt;&gt;0,E225&lt;&gt;0,#REF!&lt;&gt;0),"a","b")</f>
        <v>#REF!</v>
      </c>
      <c r="C225" s="84" t="s">
        <v>455</v>
      </c>
      <c r="D225" s="77" t="s">
        <v>456</v>
      </c>
      <c r="E225" s="79">
        <f t="shared" si="19"/>
        <v>0</v>
      </c>
      <c r="F225" s="78"/>
      <c r="G225" s="78"/>
    </row>
    <row r="226" spans="1:7" ht="15">
      <c r="A226" s="49"/>
      <c r="B226" s="49" t="e">
        <f>IF(OR(#REF!&lt;&gt;0,#REF!&lt;&gt;0,#REF!&lt;&gt;0,#REF!&lt;&gt;0,E226&lt;&gt;0,#REF!&lt;&gt;0),"a","b")</f>
        <v>#REF!</v>
      </c>
      <c r="C226" s="84" t="s">
        <v>457</v>
      </c>
      <c r="D226" s="77" t="s">
        <v>458</v>
      </c>
      <c r="E226" s="79">
        <f t="shared" si="19"/>
        <v>15000</v>
      </c>
      <c r="F226" s="78">
        <v>15000</v>
      </c>
      <c r="G226" s="78"/>
    </row>
    <row r="227" spans="1:7" ht="15">
      <c r="A227" s="49"/>
      <c r="B227" s="49" t="e">
        <f>IF(OR(#REF!&lt;&gt;0,#REF!&lt;&gt;0,#REF!&lt;&gt;0,#REF!&lt;&gt;0,E227&lt;&gt;0,#REF!&lt;&gt;0),"a","b")</f>
        <v>#REF!</v>
      </c>
      <c r="C227" s="84" t="s">
        <v>459</v>
      </c>
      <c r="D227" s="77" t="s">
        <v>115</v>
      </c>
      <c r="E227" s="79">
        <f t="shared" si="19"/>
        <v>14000</v>
      </c>
      <c r="F227" s="78">
        <v>14000</v>
      </c>
      <c r="G227" s="78"/>
    </row>
    <row r="228" spans="1:7" ht="15">
      <c r="A228" s="49"/>
      <c r="B228" s="49" t="e">
        <f>IF(OR(#REF!&lt;&gt;0,#REF!&lt;&gt;0,#REF!&lt;&gt;0,#REF!&lt;&gt;0,E228&lt;&gt;0,#REF!&lt;&gt;0),"a","b")</f>
        <v>#REF!</v>
      </c>
      <c r="C228" s="84" t="s">
        <v>460</v>
      </c>
      <c r="D228" s="77" t="s">
        <v>461</v>
      </c>
      <c r="E228" s="79">
        <f t="shared" si="19"/>
        <v>0</v>
      </c>
      <c r="F228" s="78"/>
      <c r="G228" s="78"/>
    </row>
    <row r="229" spans="1:7" ht="15">
      <c r="A229" s="49"/>
      <c r="B229" s="49" t="e">
        <f>IF(OR(#REF!&lt;&gt;0,#REF!&lt;&gt;0,#REF!&lt;&gt;0,#REF!&lt;&gt;0,E229&lt;&gt;0,#REF!&lt;&gt;0),"a","b")</f>
        <v>#REF!</v>
      </c>
      <c r="C229" s="84" t="s">
        <v>462</v>
      </c>
      <c r="D229" s="77" t="s">
        <v>463</v>
      </c>
      <c r="E229" s="79">
        <f t="shared" si="19"/>
        <v>0</v>
      </c>
      <c r="F229" s="78"/>
      <c r="G229" s="78"/>
    </row>
    <row r="230" spans="1:7" ht="15">
      <c r="A230" s="49"/>
      <c r="B230" s="49" t="e">
        <f>IF(OR(#REF!&lt;&gt;0,#REF!&lt;&gt;0,#REF!&lt;&gt;0,#REF!&lt;&gt;0,E230&lt;&gt;0,#REF!&lt;&gt;0),"a","b")</f>
        <v>#REF!</v>
      </c>
      <c r="C230" s="84" t="s">
        <v>464</v>
      </c>
      <c r="D230" s="77" t="s">
        <v>465</v>
      </c>
      <c r="E230" s="79">
        <f t="shared" si="19"/>
        <v>0</v>
      </c>
      <c r="F230" s="78"/>
      <c r="G230" s="78"/>
    </row>
    <row r="231" spans="1:7" ht="15">
      <c r="A231" s="49"/>
      <c r="B231" s="49" t="e">
        <f>IF(OR(#REF!&lt;&gt;0,#REF!&lt;&gt;0,#REF!&lt;&gt;0,#REF!&lt;&gt;0,E231&lt;&gt;0,#REF!&lt;&gt;0),"a","b")</f>
        <v>#REF!</v>
      </c>
      <c r="C231" s="84" t="s">
        <v>466</v>
      </c>
      <c r="D231" s="77" t="s">
        <v>467</v>
      </c>
      <c r="E231" s="79">
        <f t="shared" si="19"/>
        <v>10000</v>
      </c>
      <c r="F231" s="78">
        <v>10000</v>
      </c>
      <c r="G231" s="78"/>
    </row>
    <row r="232" spans="1:7" ht="15">
      <c r="A232" s="49"/>
      <c r="B232" s="49" t="e">
        <f>IF(OR(#REF!&lt;&gt;0,#REF!&lt;&gt;0,#REF!&lt;&gt;0,#REF!&lt;&gt;0,E232&lt;&gt;0,#REF!&lt;&gt;0),"a","b")</f>
        <v>#REF!</v>
      </c>
      <c r="C232" s="84" t="s">
        <v>468</v>
      </c>
      <c r="D232" s="77" t="s">
        <v>127</v>
      </c>
      <c r="E232" s="79">
        <f t="shared" si="19"/>
        <v>0</v>
      </c>
      <c r="F232" s="78"/>
      <c r="G232" s="78"/>
    </row>
    <row r="233" spans="1:7" ht="15">
      <c r="A233" s="49"/>
      <c r="B233" s="49" t="e">
        <f>IF(OR(#REF!&lt;&gt;0,#REF!&lt;&gt;0,#REF!&lt;&gt;0,#REF!&lt;&gt;0,E233&lt;&gt;0,#REF!&lt;&gt;0),"a","b")</f>
        <v>#REF!</v>
      </c>
      <c r="C233" s="84" t="s">
        <v>469</v>
      </c>
      <c r="D233" s="77" t="s">
        <v>470</v>
      </c>
      <c r="E233" s="79">
        <f t="shared" si="19"/>
        <v>0</v>
      </c>
      <c r="F233" s="78"/>
      <c r="G233" s="78"/>
    </row>
    <row r="234" spans="1:7" ht="15">
      <c r="A234" s="49"/>
      <c r="B234" s="49" t="e">
        <f>IF(OR(#REF!&lt;&gt;0,#REF!&lt;&gt;0,#REF!&lt;&gt;0,#REF!&lt;&gt;0,E234&lt;&gt;0,#REF!&lt;&gt;0),"a","b")</f>
        <v>#REF!</v>
      </c>
      <c r="C234" s="84" t="s">
        <v>471</v>
      </c>
      <c r="D234" s="77" t="s">
        <v>472</v>
      </c>
      <c r="E234" s="79">
        <f t="shared" si="19"/>
        <v>0</v>
      </c>
      <c r="F234" s="78"/>
      <c r="G234" s="78"/>
    </row>
    <row r="235" spans="1:7" ht="25.5">
      <c r="A235" s="49"/>
      <c r="B235" s="49" t="e">
        <f>IF(OR(#REF!&lt;&gt;0,#REF!&lt;&gt;0,#REF!&lt;&gt;0,#REF!&lt;&gt;0,E235&lt;&gt;0,#REF!&lt;&gt;0),"a","b")</f>
        <v>#REF!</v>
      </c>
      <c r="C235" s="84" t="s">
        <v>473</v>
      </c>
      <c r="D235" s="77" t="s">
        <v>474</v>
      </c>
      <c r="E235" s="79">
        <f t="shared" si="19"/>
        <v>0</v>
      </c>
      <c r="F235" s="78"/>
      <c r="G235" s="78"/>
    </row>
    <row r="236" spans="1:7" ht="15">
      <c r="A236" s="49"/>
      <c r="B236" s="49" t="e">
        <f>IF(OR(#REF!&lt;&gt;0,#REF!&lt;&gt;0,#REF!&lt;&gt;0,#REF!&lt;&gt;0,E236&lt;&gt;0,#REF!&lt;&gt;0),"a","b")</f>
        <v>#REF!</v>
      </c>
      <c r="C236" s="84" t="s">
        <v>475</v>
      </c>
      <c r="D236" s="77" t="s">
        <v>476</v>
      </c>
      <c r="E236" s="79">
        <f t="shared" si="19"/>
        <v>0</v>
      </c>
      <c r="F236" s="78"/>
      <c r="G236" s="78"/>
    </row>
    <row r="237" spans="1:7" ht="25.5">
      <c r="A237" s="49"/>
      <c r="B237" s="49" t="e">
        <f>IF(OR(#REF!&lt;&gt;0,#REF!&lt;&gt;0,#REF!&lt;&gt;0,#REF!&lt;&gt;0,E237&lt;&gt;0,#REF!&lt;&gt;0),"a","b")</f>
        <v>#REF!</v>
      </c>
      <c r="C237" s="84" t="s">
        <v>477</v>
      </c>
      <c r="D237" s="77" t="s">
        <v>478</v>
      </c>
      <c r="E237" s="79">
        <f t="shared" si="19"/>
        <v>0</v>
      </c>
      <c r="F237" s="78"/>
      <c r="G237" s="78"/>
    </row>
    <row r="238" spans="1:7" ht="15">
      <c r="A238" s="49"/>
      <c r="B238" s="49" t="e">
        <f>IF(OR(#REF!&lt;&gt;0,#REF!&lt;&gt;0,#REF!&lt;&gt;0,#REF!&lt;&gt;0,E238&lt;&gt;0,#REF!&lt;&gt;0),"a","b")</f>
        <v>#REF!</v>
      </c>
      <c r="C238" s="81" t="s">
        <v>479</v>
      </c>
      <c r="D238" s="69" t="s">
        <v>480</v>
      </c>
      <c r="E238" s="71">
        <f t="shared" si="19"/>
        <v>0</v>
      </c>
      <c r="F238" s="70">
        <f>F239+F242+F250</f>
        <v>0</v>
      </c>
      <c r="G238" s="70">
        <f>G239+G242+G250</f>
        <v>0</v>
      </c>
    </row>
    <row r="239" spans="1:7" ht="15">
      <c r="A239" s="49"/>
      <c r="B239" s="49" t="e">
        <f>IF(OR(#REF!&lt;&gt;0,#REF!&lt;&gt;0,#REF!&lt;&gt;0,#REF!&lt;&gt;0,E239&lt;&gt;0,#REF!&lt;&gt;0),"a","b")</f>
        <v>#REF!</v>
      </c>
      <c r="C239" s="82" t="s">
        <v>481</v>
      </c>
      <c r="D239" s="73" t="s">
        <v>482</v>
      </c>
      <c r="E239" s="75">
        <f t="shared" si="19"/>
        <v>0</v>
      </c>
      <c r="F239" s="74">
        <f>SUM(F240:F241)</f>
        <v>0</v>
      </c>
      <c r="G239" s="74">
        <f>SUM(G240:G241)</f>
        <v>0</v>
      </c>
    </row>
    <row r="240" spans="1:7" ht="15">
      <c r="A240" s="49"/>
      <c r="B240" s="49" t="e">
        <f>IF(OR(#REF!&lt;&gt;0,#REF!&lt;&gt;0,#REF!&lt;&gt;0,#REF!&lt;&gt;0,E240&lt;&gt;0,#REF!&lt;&gt;0),"a","b")</f>
        <v>#REF!</v>
      </c>
      <c r="C240" s="84" t="s">
        <v>483</v>
      </c>
      <c r="D240" s="77" t="s">
        <v>484</v>
      </c>
      <c r="E240" s="79">
        <f t="shared" si="19"/>
        <v>0</v>
      </c>
      <c r="F240" s="78"/>
      <c r="G240" s="78"/>
    </row>
    <row r="241" spans="1:7" ht="15">
      <c r="A241" s="49"/>
      <c r="B241" s="49" t="e">
        <f>IF(OR(#REF!&lt;&gt;0,#REF!&lt;&gt;0,#REF!&lt;&gt;0,#REF!&lt;&gt;0,E241&lt;&gt;0,#REF!&lt;&gt;0),"a","b")</f>
        <v>#REF!</v>
      </c>
      <c r="C241" s="84" t="s">
        <v>485</v>
      </c>
      <c r="D241" s="77" t="s">
        <v>486</v>
      </c>
      <c r="E241" s="79">
        <f t="shared" si="19"/>
        <v>0</v>
      </c>
      <c r="F241" s="78"/>
      <c r="G241" s="78"/>
    </row>
    <row r="242" spans="1:7" ht="15">
      <c r="A242" s="49"/>
      <c r="B242" s="49" t="e">
        <f>IF(OR(#REF!&lt;&gt;0,#REF!&lt;&gt;0,#REF!&lt;&gt;0,#REF!&lt;&gt;0,E242&lt;&gt;0,#REF!&lt;&gt;0),"a","b")</f>
        <v>#REF!</v>
      </c>
      <c r="C242" s="82" t="s">
        <v>487</v>
      </c>
      <c r="D242" s="73" t="s">
        <v>488</v>
      </c>
      <c r="E242" s="75">
        <f t="shared" ref="E242:E273" si="20">F242+G242</f>
        <v>0</v>
      </c>
      <c r="F242" s="74">
        <f>SUM(F243:F249)</f>
        <v>0</v>
      </c>
      <c r="G242" s="74">
        <f>SUM(G243:G249)</f>
        <v>0</v>
      </c>
    </row>
    <row r="243" spans="1:7" ht="15">
      <c r="A243" s="49"/>
      <c r="B243" s="49" t="e">
        <f>IF(OR(#REF!&lt;&gt;0,#REF!&lt;&gt;0,#REF!&lt;&gt;0,#REF!&lt;&gt;0,E243&lt;&gt;0,#REF!&lt;&gt;0),"a","b")</f>
        <v>#REF!</v>
      </c>
      <c r="C243" s="84" t="s">
        <v>489</v>
      </c>
      <c r="D243" s="77" t="s">
        <v>490</v>
      </c>
      <c r="E243" s="79">
        <f t="shared" si="20"/>
        <v>0</v>
      </c>
      <c r="F243" s="78"/>
      <c r="G243" s="78"/>
    </row>
    <row r="244" spans="1:7" ht="15">
      <c r="A244" s="49"/>
      <c r="B244" s="49" t="e">
        <f>IF(OR(#REF!&lt;&gt;0,#REF!&lt;&gt;0,#REF!&lt;&gt;0,#REF!&lt;&gt;0,E244&lt;&gt;0,#REF!&lt;&gt;0),"a","b")</f>
        <v>#REF!</v>
      </c>
      <c r="C244" s="84" t="s">
        <v>491</v>
      </c>
      <c r="D244" s="77" t="s">
        <v>492</v>
      </c>
      <c r="E244" s="79">
        <f t="shared" si="20"/>
        <v>0</v>
      </c>
      <c r="F244" s="78"/>
      <c r="G244" s="78"/>
    </row>
    <row r="245" spans="1:7" ht="15">
      <c r="A245" s="49"/>
      <c r="B245" s="49" t="e">
        <f>IF(OR(#REF!&lt;&gt;0,#REF!&lt;&gt;0,#REF!&lt;&gt;0,#REF!&lt;&gt;0,E245&lt;&gt;0,#REF!&lt;&gt;0),"a","b")</f>
        <v>#REF!</v>
      </c>
      <c r="C245" s="84" t="s">
        <v>493</v>
      </c>
      <c r="D245" s="77" t="s">
        <v>494</v>
      </c>
      <c r="E245" s="79">
        <f t="shared" si="20"/>
        <v>0</v>
      </c>
      <c r="F245" s="78"/>
      <c r="G245" s="78"/>
    </row>
    <row r="246" spans="1:7" ht="15">
      <c r="A246" s="49"/>
      <c r="B246" s="49" t="e">
        <f>IF(OR(#REF!&lt;&gt;0,#REF!&lt;&gt;0,#REF!&lt;&gt;0,#REF!&lt;&gt;0,E246&lt;&gt;0,#REF!&lt;&gt;0),"a","b")</f>
        <v>#REF!</v>
      </c>
      <c r="C246" s="84" t="s">
        <v>495</v>
      </c>
      <c r="D246" s="77" t="s">
        <v>496</v>
      </c>
      <c r="E246" s="79">
        <f t="shared" si="20"/>
        <v>0</v>
      </c>
      <c r="F246" s="78"/>
      <c r="G246" s="78"/>
    </row>
    <row r="247" spans="1:7" ht="15">
      <c r="A247" s="49"/>
      <c r="B247" s="49" t="e">
        <f>IF(OR(#REF!&lt;&gt;0,#REF!&lt;&gt;0,#REF!&lt;&gt;0,#REF!&lt;&gt;0,E247&lt;&gt;0,#REF!&lt;&gt;0),"a","b")</f>
        <v>#REF!</v>
      </c>
      <c r="C247" s="84" t="s">
        <v>497</v>
      </c>
      <c r="D247" s="77" t="s">
        <v>498</v>
      </c>
      <c r="E247" s="79">
        <f t="shared" si="20"/>
        <v>0</v>
      </c>
      <c r="F247" s="78"/>
      <c r="G247" s="78"/>
    </row>
    <row r="248" spans="1:7" ht="25.5">
      <c r="A248" s="49"/>
      <c r="B248" s="49" t="e">
        <f>IF(OR(#REF!&lt;&gt;0,#REF!&lt;&gt;0,#REF!&lt;&gt;0,#REF!&lt;&gt;0,E248&lt;&gt;0,#REF!&lt;&gt;0),"a","b")</f>
        <v>#REF!</v>
      </c>
      <c r="C248" s="84" t="s">
        <v>499</v>
      </c>
      <c r="D248" s="77" t="s">
        <v>500</v>
      </c>
      <c r="E248" s="79">
        <f t="shared" si="20"/>
        <v>0</v>
      </c>
      <c r="F248" s="78"/>
      <c r="G248" s="78"/>
    </row>
    <row r="249" spans="1:7" ht="25.5">
      <c r="A249" s="49"/>
      <c r="B249" s="49" t="e">
        <f>IF(OR(#REF!&lt;&gt;0,#REF!&lt;&gt;0,#REF!&lt;&gt;0,#REF!&lt;&gt;0,E249&lt;&gt;0,#REF!&lt;&gt;0),"a","b")</f>
        <v>#REF!</v>
      </c>
      <c r="C249" s="84" t="s">
        <v>501</v>
      </c>
      <c r="D249" s="77" t="s">
        <v>502</v>
      </c>
      <c r="E249" s="79">
        <f t="shared" si="20"/>
        <v>0</v>
      </c>
      <c r="F249" s="78"/>
      <c r="G249" s="78"/>
    </row>
    <row r="250" spans="1:7" ht="25.5">
      <c r="A250" s="49"/>
      <c r="B250" s="49" t="e">
        <f>IF(OR(#REF!&lt;&gt;0,#REF!&lt;&gt;0,#REF!&lt;&gt;0,#REF!&lt;&gt;0,E250&lt;&gt;0,#REF!&lt;&gt;0),"a","b")</f>
        <v>#REF!</v>
      </c>
      <c r="C250" s="82" t="s">
        <v>503</v>
      </c>
      <c r="D250" s="73" t="s">
        <v>504</v>
      </c>
      <c r="E250" s="75">
        <f t="shared" si="20"/>
        <v>0</v>
      </c>
      <c r="F250" s="74">
        <v>0</v>
      </c>
      <c r="G250" s="74">
        <v>0</v>
      </c>
    </row>
    <row r="251" spans="1:7" ht="15">
      <c r="A251" s="49"/>
      <c r="B251" s="49" t="e">
        <f>IF(OR(#REF!&lt;&gt;0,#REF!&lt;&gt;0,#REF!&lt;&gt;0,#REF!&lt;&gt;0,E251&lt;&gt;0,#REF!&lt;&gt;0),"a","b")</f>
        <v>#REF!</v>
      </c>
      <c r="C251" s="81" t="s">
        <v>505</v>
      </c>
      <c r="D251" s="69" t="s">
        <v>506</v>
      </c>
      <c r="E251" s="71">
        <f t="shared" si="20"/>
        <v>0</v>
      </c>
      <c r="F251" s="70">
        <v>0</v>
      </c>
      <c r="G251" s="70">
        <v>0</v>
      </c>
    </row>
    <row r="252" spans="1:7" ht="15">
      <c r="A252" s="49"/>
      <c r="B252" s="49" t="e">
        <f>IF(OR(#REF!&lt;&gt;0,#REF!&lt;&gt;0,#REF!&lt;&gt;0,#REF!&lt;&gt;0,E252&lt;&gt;0,#REF!&lt;&gt;0),"a","b")</f>
        <v>#REF!</v>
      </c>
      <c r="C252" s="80" t="s">
        <v>507</v>
      </c>
      <c r="D252" s="65" t="s">
        <v>508</v>
      </c>
      <c r="E252" s="67">
        <f t="shared" si="20"/>
        <v>0</v>
      </c>
      <c r="F252" s="66">
        <f>SUM(F253:F257)</f>
        <v>0</v>
      </c>
      <c r="G252" s="66">
        <f>SUM(G253:G257)</f>
        <v>0</v>
      </c>
    </row>
    <row r="253" spans="1:7" ht="15">
      <c r="A253" s="49"/>
      <c r="B253" s="49" t="e">
        <f>IF(OR(#REF!&lt;&gt;0,#REF!&lt;&gt;0,#REF!&lt;&gt;0,#REF!&lt;&gt;0,E253&lt;&gt;0,#REF!&lt;&gt;0),"a","b")</f>
        <v>#REF!</v>
      </c>
      <c r="C253" s="81" t="s">
        <v>509</v>
      </c>
      <c r="D253" s="69" t="s">
        <v>510</v>
      </c>
      <c r="E253" s="71">
        <f t="shared" si="20"/>
        <v>0</v>
      </c>
      <c r="F253" s="70"/>
      <c r="G253" s="70"/>
    </row>
    <row r="254" spans="1:7" ht="15">
      <c r="A254" s="49"/>
      <c r="B254" s="49" t="e">
        <f>IF(OR(#REF!&lt;&gt;0,#REF!&lt;&gt;0,#REF!&lt;&gt;0,#REF!&lt;&gt;0,E254&lt;&gt;0,#REF!&lt;&gt;0),"a","b")</f>
        <v>#REF!</v>
      </c>
      <c r="C254" s="81" t="s">
        <v>511</v>
      </c>
      <c r="D254" s="69" t="s">
        <v>512</v>
      </c>
      <c r="E254" s="71">
        <f t="shared" si="20"/>
        <v>0</v>
      </c>
      <c r="F254" s="70"/>
      <c r="G254" s="70"/>
    </row>
    <row r="255" spans="1:7" ht="15">
      <c r="A255" s="49"/>
      <c r="B255" s="49" t="e">
        <f>IF(OR(#REF!&lt;&gt;0,#REF!&lt;&gt;0,#REF!&lt;&gt;0,#REF!&lt;&gt;0,E255&lt;&gt;0,#REF!&lt;&gt;0),"a","b")</f>
        <v>#REF!</v>
      </c>
      <c r="C255" s="81" t="s">
        <v>513</v>
      </c>
      <c r="D255" s="69" t="s">
        <v>514</v>
      </c>
      <c r="E255" s="71">
        <f t="shared" si="20"/>
        <v>0</v>
      </c>
      <c r="F255" s="70"/>
      <c r="G255" s="70"/>
    </row>
    <row r="256" spans="1:7" ht="15">
      <c r="A256" s="49"/>
      <c r="B256" s="49" t="e">
        <f>IF(OR(#REF!&lt;&gt;0,#REF!&lt;&gt;0,#REF!&lt;&gt;0,#REF!&lt;&gt;0,E256&lt;&gt;0,#REF!&lt;&gt;0),"a","b")</f>
        <v>#REF!</v>
      </c>
      <c r="C256" s="81" t="s">
        <v>515</v>
      </c>
      <c r="D256" s="69" t="s">
        <v>516</v>
      </c>
      <c r="E256" s="71">
        <f t="shared" si="20"/>
        <v>0</v>
      </c>
      <c r="F256" s="70"/>
      <c r="G256" s="70"/>
    </row>
    <row r="257" spans="1:7" ht="15">
      <c r="A257" s="49"/>
      <c r="B257" s="49" t="e">
        <f>IF(OR(#REF!&lt;&gt;0,#REF!&lt;&gt;0,#REF!&lt;&gt;0,#REF!&lt;&gt;0,E257&lt;&gt;0,#REF!&lt;&gt;0),"a","b")</f>
        <v>#REF!</v>
      </c>
      <c r="C257" s="81" t="s">
        <v>517</v>
      </c>
      <c r="D257" s="69" t="s">
        <v>518</v>
      </c>
      <c r="E257" s="71">
        <f t="shared" si="20"/>
        <v>0</v>
      </c>
      <c r="F257" s="70"/>
      <c r="G257" s="70"/>
    </row>
    <row r="258" spans="1:7" ht="15">
      <c r="A258" s="49"/>
      <c r="B258" s="49" t="e">
        <f>IF(OR(#REF!&lt;&gt;0,#REF!&lt;&gt;0,#REF!&lt;&gt;0,#REF!&lt;&gt;0,E258&lt;&gt;0,#REF!&lt;&gt;0),"a","b")</f>
        <v>#REF!</v>
      </c>
      <c r="C258" s="80">
        <v>31.3</v>
      </c>
      <c r="D258" s="65" t="s">
        <v>519</v>
      </c>
      <c r="E258" s="67">
        <f t="shared" si="20"/>
        <v>0</v>
      </c>
      <c r="F258" s="66">
        <v>0</v>
      </c>
      <c r="G258" s="66">
        <v>0</v>
      </c>
    </row>
    <row r="259" spans="1:7" ht="15">
      <c r="A259" s="49"/>
      <c r="B259" s="49" t="e">
        <f>IF(OR(#REF!&lt;&gt;0,#REF!&lt;&gt;0,#REF!&lt;&gt;0,#REF!&lt;&gt;0,E259&lt;&gt;0,#REF!&lt;&gt;0),"a","b")</f>
        <v>#REF!</v>
      </c>
      <c r="C259" s="80">
        <v>31.4</v>
      </c>
      <c r="D259" s="65" t="s">
        <v>520</v>
      </c>
      <c r="E259" s="67">
        <f t="shared" si="20"/>
        <v>0</v>
      </c>
      <c r="F259" s="66">
        <f>F260+F261+F262+F268</f>
        <v>0</v>
      </c>
      <c r="G259" s="66">
        <f>G260+G261+G262+G268</f>
        <v>0</v>
      </c>
    </row>
    <row r="260" spans="1:7" ht="15">
      <c r="A260" s="49"/>
      <c r="B260" s="49" t="e">
        <f>IF(OR(#REF!&lt;&gt;0,#REF!&lt;&gt;0,#REF!&lt;&gt;0,#REF!&lt;&gt;0,E260&lt;&gt;0,#REF!&lt;&gt;0),"a","b")</f>
        <v>#REF!</v>
      </c>
      <c r="C260" s="81" t="s">
        <v>521</v>
      </c>
      <c r="D260" s="69" t="s">
        <v>522</v>
      </c>
      <c r="E260" s="71">
        <f t="shared" si="20"/>
        <v>0</v>
      </c>
      <c r="F260" s="70"/>
      <c r="G260" s="70"/>
    </row>
    <row r="261" spans="1:7" ht="15">
      <c r="A261" s="49"/>
      <c r="B261" s="49" t="e">
        <f>IF(OR(#REF!&lt;&gt;0,#REF!&lt;&gt;0,#REF!&lt;&gt;0,#REF!&lt;&gt;0,E261&lt;&gt;0,#REF!&lt;&gt;0),"a","b")</f>
        <v>#REF!</v>
      </c>
      <c r="C261" s="81" t="s">
        <v>523</v>
      </c>
      <c r="D261" s="69" t="s">
        <v>524</v>
      </c>
      <c r="E261" s="71">
        <f t="shared" si="20"/>
        <v>0</v>
      </c>
      <c r="F261" s="70"/>
      <c r="G261" s="70"/>
    </row>
    <row r="262" spans="1:7" ht="15">
      <c r="A262" s="49"/>
      <c r="B262" s="49" t="e">
        <f>IF(OR(#REF!&lt;&gt;0,#REF!&lt;&gt;0,#REF!&lt;&gt;0,#REF!&lt;&gt;0,E262&lt;&gt;0,#REF!&lt;&gt;0),"a","b")</f>
        <v>#REF!</v>
      </c>
      <c r="C262" s="81" t="s">
        <v>525</v>
      </c>
      <c r="D262" s="69" t="s">
        <v>526</v>
      </c>
      <c r="E262" s="71">
        <f t="shared" si="20"/>
        <v>0</v>
      </c>
      <c r="F262" s="70"/>
      <c r="G262" s="70"/>
    </row>
    <row r="263" spans="1:7" ht="15">
      <c r="A263" s="49"/>
      <c r="B263" s="49" t="e">
        <f>IF(OR(#REF!&lt;&gt;0,#REF!&lt;&gt;0,#REF!&lt;&gt;0,#REF!&lt;&gt;0,E263&lt;&gt;0,#REF!&lt;&gt;0),"a","b")</f>
        <v>#REF!</v>
      </c>
      <c r="C263" s="82" t="s">
        <v>527</v>
      </c>
      <c r="D263" s="73" t="s">
        <v>528</v>
      </c>
      <c r="E263" s="75">
        <f t="shared" si="20"/>
        <v>0</v>
      </c>
      <c r="F263" s="74">
        <v>0</v>
      </c>
      <c r="G263" s="74">
        <v>0</v>
      </c>
    </row>
    <row r="264" spans="1:7" ht="15">
      <c r="A264" s="49"/>
      <c r="B264" s="49" t="e">
        <f>IF(OR(#REF!&lt;&gt;0,#REF!&lt;&gt;0,#REF!&lt;&gt;0,#REF!&lt;&gt;0,E264&lt;&gt;0,#REF!&lt;&gt;0),"a","b")</f>
        <v>#REF!</v>
      </c>
      <c r="C264" s="82" t="s">
        <v>529</v>
      </c>
      <c r="D264" s="73" t="s">
        <v>530</v>
      </c>
      <c r="E264" s="75">
        <f t="shared" si="20"/>
        <v>0</v>
      </c>
      <c r="F264" s="74">
        <v>0</v>
      </c>
      <c r="G264" s="74">
        <v>0</v>
      </c>
    </row>
    <row r="265" spans="1:7" ht="15">
      <c r="A265" s="49"/>
      <c r="B265" s="49" t="e">
        <f>IF(OR(#REF!&lt;&gt;0,#REF!&lt;&gt;0,#REF!&lt;&gt;0,#REF!&lt;&gt;0,E265&lt;&gt;0,#REF!&lt;&gt;0),"a","b")</f>
        <v>#REF!</v>
      </c>
      <c r="C265" s="82" t="s">
        <v>531</v>
      </c>
      <c r="D265" s="73" t="s">
        <v>526</v>
      </c>
      <c r="E265" s="75">
        <f t="shared" si="20"/>
        <v>0</v>
      </c>
      <c r="F265" s="74">
        <f>SUM(F266:F267)</f>
        <v>0</v>
      </c>
      <c r="G265" s="74">
        <f>SUM(G266:G267)</f>
        <v>0</v>
      </c>
    </row>
    <row r="266" spans="1:7" ht="25.5">
      <c r="A266" s="49"/>
      <c r="B266" s="49" t="e">
        <f>IF(OR(#REF!&lt;&gt;0,#REF!&lt;&gt;0,#REF!&lt;&gt;0,#REF!&lt;&gt;0,E266&lt;&gt;0,#REF!&lt;&gt;0),"a","b")</f>
        <v>#REF!</v>
      </c>
      <c r="C266" s="84" t="s">
        <v>532</v>
      </c>
      <c r="D266" s="77" t="s">
        <v>533</v>
      </c>
      <c r="E266" s="79">
        <f t="shared" si="20"/>
        <v>0</v>
      </c>
      <c r="F266" s="78"/>
      <c r="G266" s="78"/>
    </row>
    <row r="267" spans="1:7" ht="25.5">
      <c r="A267" s="49"/>
      <c r="B267" s="49" t="e">
        <f>IF(OR(#REF!&lt;&gt;0,#REF!&lt;&gt;0,#REF!&lt;&gt;0,#REF!&lt;&gt;0,E267&lt;&gt;0,#REF!&lt;&gt;0),"a","b")</f>
        <v>#REF!</v>
      </c>
      <c r="C267" s="84" t="s">
        <v>534</v>
      </c>
      <c r="D267" s="77" t="s">
        <v>535</v>
      </c>
      <c r="E267" s="79">
        <f t="shared" si="20"/>
        <v>0</v>
      </c>
      <c r="F267" s="78"/>
      <c r="G267" s="78"/>
    </row>
    <row r="268" spans="1:7" ht="15">
      <c r="A268" s="49"/>
      <c r="B268" s="49" t="e">
        <f>IF(OR(#REF!&lt;&gt;0,#REF!&lt;&gt;0,#REF!&lt;&gt;0,#REF!&lt;&gt;0,E268&lt;&gt;0,#REF!&lt;&gt;0),"a","b")</f>
        <v>#REF!</v>
      </c>
      <c r="C268" s="81" t="s">
        <v>536</v>
      </c>
      <c r="D268" s="69" t="s">
        <v>537</v>
      </c>
      <c r="E268" s="71">
        <f t="shared" si="20"/>
        <v>0</v>
      </c>
      <c r="F268" s="70">
        <f>F269+F274</f>
        <v>0</v>
      </c>
      <c r="G268" s="70">
        <f>G269+G274</f>
        <v>0</v>
      </c>
    </row>
    <row r="269" spans="1:7" ht="15">
      <c r="A269" s="49"/>
      <c r="B269" s="49" t="e">
        <f>IF(OR(#REF!&lt;&gt;0,#REF!&lt;&gt;0,#REF!&lt;&gt;0,#REF!&lt;&gt;0,E269&lt;&gt;0,#REF!&lt;&gt;0),"a","b")</f>
        <v>#REF!</v>
      </c>
      <c r="C269" s="82" t="s">
        <v>538</v>
      </c>
      <c r="D269" s="73" t="s">
        <v>539</v>
      </c>
      <c r="E269" s="75">
        <f t="shared" si="20"/>
        <v>0</v>
      </c>
      <c r="F269" s="74">
        <f>SUM(F270:F273)</f>
        <v>0</v>
      </c>
      <c r="G269" s="74">
        <f>SUM(G270:G273)</f>
        <v>0</v>
      </c>
    </row>
    <row r="270" spans="1:7" ht="25.5">
      <c r="A270" s="49"/>
      <c r="B270" s="49" t="e">
        <f>IF(OR(#REF!&lt;&gt;0,#REF!&lt;&gt;0,#REF!&lt;&gt;0,#REF!&lt;&gt;0,E270&lt;&gt;0,#REF!&lt;&gt;0),"a","b")</f>
        <v>#REF!</v>
      </c>
      <c r="C270" s="84" t="s">
        <v>540</v>
      </c>
      <c r="D270" s="77" t="s">
        <v>541</v>
      </c>
      <c r="E270" s="79">
        <f t="shared" si="20"/>
        <v>0</v>
      </c>
      <c r="F270" s="78"/>
      <c r="G270" s="78"/>
    </row>
    <row r="271" spans="1:7" ht="15">
      <c r="A271" s="49"/>
      <c r="B271" s="49" t="e">
        <f>IF(OR(#REF!&lt;&gt;0,#REF!&lt;&gt;0,#REF!&lt;&gt;0,#REF!&lt;&gt;0,E271&lt;&gt;0,#REF!&lt;&gt;0),"a","b")</f>
        <v>#REF!</v>
      </c>
      <c r="C271" s="84" t="s">
        <v>542</v>
      </c>
      <c r="D271" s="77" t="s">
        <v>543</v>
      </c>
      <c r="E271" s="79">
        <f t="shared" si="20"/>
        <v>0</v>
      </c>
      <c r="F271" s="78"/>
      <c r="G271" s="78"/>
    </row>
    <row r="272" spans="1:7" ht="25.5">
      <c r="A272" s="49"/>
      <c r="B272" s="49" t="e">
        <f>IF(OR(#REF!&lt;&gt;0,#REF!&lt;&gt;0,#REF!&lt;&gt;0,#REF!&lt;&gt;0,E272&lt;&gt;0,#REF!&lt;&gt;0),"a","b")</f>
        <v>#REF!</v>
      </c>
      <c r="C272" s="84" t="s">
        <v>544</v>
      </c>
      <c r="D272" s="77" t="s">
        <v>545</v>
      </c>
      <c r="E272" s="79">
        <f t="shared" si="20"/>
        <v>0</v>
      </c>
      <c r="F272" s="78"/>
      <c r="G272" s="78"/>
    </row>
    <row r="273" spans="1:7" ht="25.5">
      <c r="A273" s="49"/>
      <c r="B273" s="49" t="e">
        <f>IF(OR(#REF!&lt;&gt;0,#REF!&lt;&gt;0,#REF!&lt;&gt;0,#REF!&lt;&gt;0,E273&lt;&gt;0,#REF!&lt;&gt;0),"a","b")</f>
        <v>#REF!</v>
      </c>
      <c r="C273" s="84" t="s">
        <v>546</v>
      </c>
      <c r="D273" s="77" t="s">
        <v>547</v>
      </c>
      <c r="E273" s="79">
        <f t="shared" si="20"/>
        <v>0</v>
      </c>
      <c r="F273" s="78"/>
      <c r="G273" s="78"/>
    </row>
    <row r="274" spans="1:7" ht="15">
      <c r="A274" s="49"/>
      <c r="B274" s="49" t="e">
        <f>IF(OR(#REF!&lt;&gt;0,#REF!&lt;&gt;0,#REF!&lt;&gt;0,#REF!&lt;&gt;0,E274&lt;&gt;0,#REF!&lt;&gt;0),"a","b")</f>
        <v>#REF!</v>
      </c>
      <c r="C274" s="82" t="s">
        <v>548</v>
      </c>
      <c r="D274" s="73" t="s">
        <v>549</v>
      </c>
      <c r="E274" s="75">
        <f t="shared" ref="E274:E305" si="21">F274+G274</f>
        <v>0</v>
      </c>
      <c r="F274" s="74">
        <v>0</v>
      </c>
      <c r="G274" s="74">
        <v>0</v>
      </c>
    </row>
    <row r="275" spans="1:7" ht="15">
      <c r="A275" s="85" t="s">
        <v>55</v>
      </c>
      <c r="B275" s="49" t="e">
        <f>IF(OR(#REF!&lt;&gt;0,#REF!&lt;&gt;0,#REF!&lt;&gt;0,#REF!&lt;&gt;0,E275&lt;&gt;0,#REF!&lt;&gt;0),"a","b")</f>
        <v>#REF!</v>
      </c>
      <c r="C275" s="98">
        <v>32</v>
      </c>
      <c r="D275" s="61" t="s">
        <v>550</v>
      </c>
      <c r="E275" s="63">
        <f t="shared" si="21"/>
        <v>0</v>
      </c>
      <c r="F275" s="62">
        <f>F276+F296</f>
        <v>0</v>
      </c>
      <c r="G275" s="62">
        <f>G276+G296</f>
        <v>0</v>
      </c>
    </row>
    <row r="276" spans="1:7" ht="15">
      <c r="A276" s="99"/>
      <c r="B276" s="49" t="e">
        <f>IF(OR(#REF!&lt;&gt;0,#REF!&lt;&gt;0,#REF!&lt;&gt;0,#REF!&lt;&gt;0,E276&lt;&gt;0,#REF!&lt;&gt;0),"a","b")</f>
        <v>#REF!</v>
      </c>
      <c r="C276" s="80">
        <v>32.1</v>
      </c>
      <c r="D276" s="65" t="s">
        <v>551</v>
      </c>
      <c r="E276" s="67">
        <f t="shared" si="21"/>
        <v>0</v>
      </c>
      <c r="F276" s="66">
        <f>F277+F278+F279+F280+F281+F284+F290+F293</f>
        <v>0</v>
      </c>
      <c r="G276" s="66">
        <f>G277+G278+G279+G280+G281+G284+G290+G293</f>
        <v>0</v>
      </c>
    </row>
    <row r="277" spans="1:7" ht="15">
      <c r="A277" s="99"/>
      <c r="B277" s="49" t="e">
        <f>IF(OR(#REF!&lt;&gt;0,#REF!&lt;&gt;0,#REF!&lt;&gt;0,#REF!&lt;&gt;0,E277&lt;&gt;0,#REF!&lt;&gt;0),"a","b")</f>
        <v>#REF!</v>
      </c>
      <c r="C277" s="81" t="s">
        <v>552</v>
      </c>
      <c r="D277" s="69" t="s">
        <v>553</v>
      </c>
      <c r="E277" s="71">
        <f t="shared" si="21"/>
        <v>0</v>
      </c>
      <c r="F277" s="70"/>
      <c r="G277" s="70"/>
    </row>
    <row r="278" spans="1:7" ht="15">
      <c r="A278" s="49"/>
      <c r="B278" s="49" t="e">
        <f>IF(OR(#REF!&lt;&gt;0,#REF!&lt;&gt;0,#REF!&lt;&gt;0,#REF!&lt;&gt;0,E278&lt;&gt;0,#REF!&lt;&gt;0),"a","b")</f>
        <v>#REF!</v>
      </c>
      <c r="C278" s="81" t="s">
        <v>554</v>
      </c>
      <c r="D278" s="69" t="s">
        <v>555</v>
      </c>
      <c r="E278" s="71">
        <f t="shared" si="21"/>
        <v>0</v>
      </c>
      <c r="F278" s="70"/>
      <c r="G278" s="70"/>
    </row>
    <row r="279" spans="1:7" ht="15">
      <c r="A279" s="49"/>
      <c r="B279" s="49" t="e">
        <f>IF(OR(#REF!&lt;&gt;0,#REF!&lt;&gt;0,#REF!&lt;&gt;0,#REF!&lt;&gt;0,E279&lt;&gt;0,#REF!&lt;&gt;0),"a","b")</f>
        <v>#REF!</v>
      </c>
      <c r="C279" s="81" t="s">
        <v>556</v>
      </c>
      <c r="D279" s="69" t="s">
        <v>557</v>
      </c>
      <c r="E279" s="71">
        <f t="shared" si="21"/>
        <v>0</v>
      </c>
      <c r="F279" s="70"/>
      <c r="G279" s="70"/>
    </row>
    <row r="280" spans="1:7" ht="15">
      <c r="A280" s="49"/>
      <c r="B280" s="49" t="e">
        <f>IF(OR(#REF!&lt;&gt;0,#REF!&lt;&gt;0,#REF!&lt;&gt;0,#REF!&lt;&gt;0,E280&lt;&gt;0,#REF!&lt;&gt;0),"a","b")</f>
        <v>#REF!</v>
      </c>
      <c r="C280" s="81" t="s">
        <v>558</v>
      </c>
      <c r="D280" s="69" t="s">
        <v>559</v>
      </c>
      <c r="E280" s="71">
        <f t="shared" si="21"/>
        <v>0</v>
      </c>
      <c r="F280" s="70"/>
      <c r="G280" s="70"/>
    </row>
    <row r="281" spans="1:7" ht="15">
      <c r="A281" s="49"/>
      <c r="B281" s="49" t="e">
        <f>IF(OR(#REF!&lt;&gt;0,#REF!&lt;&gt;0,#REF!&lt;&gt;0,#REF!&lt;&gt;0,E281&lt;&gt;0,#REF!&lt;&gt;0),"a","b")</f>
        <v>#REF!</v>
      </c>
      <c r="C281" s="81" t="s">
        <v>560</v>
      </c>
      <c r="D281" s="69" t="s">
        <v>561</v>
      </c>
      <c r="E281" s="71">
        <f t="shared" si="21"/>
        <v>0</v>
      </c>
      <c r="F281" s="70">
        <f>F282+F283</f>
        <v>0</v>
      </c>
      <c r="G281" s="70">
        <f>G282+G283</f>
        <v>0</v>
      </c>
    </row>
    <row r="282" spans="1:7" ht="15">
      <c r="A282" s="49"/>
      <c r="B282" s="49" t="e">
        <f>IF(OR(#REF!&lt;&gt;0,#REF!&lt;&gt;0,#REF!&lt;&gt;0,#REF!&lt;&gt;0,E282&lt;&gt;0,#REF!&lt;&gt;0),"a","b")</f>
        <v>#REF!</v>
      </c>
      <c r="C282" s="82" t="s">
        <v>562</v>
      </c>
      <c r="D282" s="73" t="s">
        <v>563</v>
      </c>
      <c r="E282" s="75">
        <f t="shared" si="21"/>
        <v>0</v>
      </c>
      <c r="F282" s="74"/>
      <c r="G282" s="74"/>
    </row>
    <row r="283" spans="1:7" ht="15">
      <c r="A283" s="49"/>
      <c r="B283" s="49" t="e">
        <f>IF(OR(#REF!&lt;&gt;0,#REF!&lt;&gt;0,#REF!&lt;&gt;0,#REF!&lt;&gt;0,E283&lt;&gt;0,#REF!&lt;&gt;0),"a","b")</f>
        <v>#REF!</v>
      </c>
      <c r="C283" s="82" t="s">
        <v>564</v>
      </c>
      <c r="D283" s="73" t="s">
        <v>565</v>
      </c>
      <c r="E283" s="75">
        <f t="shared" si="21"/>
        <v>0</v>
      </c>
      <c r="F283" s="74"/>
      <c r="G283" s="74"/>
    </row>
    <row r="284" spans="1:7" ht="25.5">
      <c r="A284" s="49"/>
      <c r="B284" s="49" t="e">
        <f>IF(OR(#REF!&lt;&gt;0,#REF!&lt;&gt;0,#REF!&lt;&gt;0,#REF!&lt;&gt;0,E284&lt;&gt;0,#REF!&lt;&gt;0),"a","b")</f>
        <v>#REF!</v>
      </c>
      <c r="C284" s="81" t="s">
        <v>566</v>
      </c>
      <c r="D284" s="69" t="s">
        <v>567</v>
      </c>
      <c r="E284" s="71">
        <f t="shared" si="21"/>
        <v>0</v>
      </c>
      <c r="F284" s="70">
        <f>SUM(F285:F289)</f>
        <v>0</v>
      </c>
      <c r="G284" s="70">
        <f>SUM(G285:G289)</f>
        <v>0</v>
      </c>
    </row>
    <row r="285" spans="1:7" ht="25.5">
      <c r="A285" s="49"/>
      <c r="B285" s="49" t="e">
        <f>IF(OR(#REF!&lt;&gt;0,#REF!&lt;&gt;0,#REF!&lt;&gt;0,#REF!&lt;&gt;0,E285&lt;&gt;0,#REF!&lt;&gt;0),"a","b")</f>
        <v>#REF!</v>
      </c>
      <c r="C285" s="82" t="s">
        <v>568</v>
      </c>
      <c r="D285" s="73" t="s">
        <v>569</v>
      </c>
      <c r="E285" s="75">
        <f t="shared" si="21"/>
        <v>0</v>
      </c>
      <c r="F285" s="74"/>
      <c r="G285" s="74"/>
    </row>
    <row r="286" spans="1:7" ht="15">
      <c r="A286" s="49"/>
      <c r="B286" s="49" t="e">
        <f>IF(OR(#REF!&lt;&gt;0,#REF!&lt;&gt;0,#REF!&lt;&gt;0,#REF!&lt;&gt;0,E286&lt;&gt;0,#REF!&lt;&gt;0),"a","b")</f>
        <v>#REF!</v>
      </c>
      <c r="C286" s="82" t="s">
        <v>570</v>
      </c>
      <c r="D286" s="73" t="s">
        <v>571</v>
      </c>
      <c r="E286" s="75">
        <f t="shared" si="21"/>
        <v>0</v>
      </c>
      <c r="F286" s="74"/>
      <c r="G286" s="74"/>
    </row>
    <row r="287" spans="1:7" ht="15">
      <c r="A287" s="49"/>
      <c r="B287" s="49" t="e">
        <f>IF(OR(#REF!&lt;&gt;0,#REF!&lt;&gt;0,#REF!&lt;&gt;0,#REF!&lt;&gt;0,E287&lt;&gt;0,#REF!&lt;&gt;0),"a","b")</f>
        <v>#REF!</v>
      </c>
      <c r="C287" s="82" t="s">
        <v>572</v>
      </c>
      <c r="D287" s="73" t="s">
        <v>573</v>
      </c>
      <c r="E287" s="75">
        <f t="shared" si="21"/>
        <v>0</v>
      </c>
      <c r="F287" s="74"/>
      <c r="G287" s="74"/>
    </row>
    <row r="288" spans="1:7" ht="15">
      <c r="A288" s="49"/>
      <c r="B288" s="49" t="e">
        <f>IF(OR(#REF!&lt;&gt;0,#REF!&lt;&gt;0,#REF!&lt;&gt;0,#REF!&lt;&gt;0,E288&lt;&gt;0,#REF!&lt;&gt;0),"a","b")</f>
        <v>#REF!</v>
      </c>
      <c r="C288" s="82" t="s">
        <v>574</v>
      </c>
      <c r="D288" s="73" t="s">
        <v>575</v>
      </c>
      <c r="E288" s="75">
        <f t="shared" si="21"/>
        <v>0</v>
      </c>
      <c r="F288" s="74"/>
      <c r="G288" s="74"/>
    </row>
    <row r="289" spans="1:7" ht="15">
      <c r="A289" s="49"/>
      <c r="B289" s="49" t="e">
        <f>IF(OR(#REF!&lt;&gt;0,#REF!&lt;&gt;0,#REF!&lt;&gt;0,#REF!&lt;&gt;0,E289&lt;&gt;0,#REF!&lt;&gt;0),"a","b")</f>
        <v>#REF!</v>
      </c>
      <c r="C289" s="82" t="s">
        <v>576</v>
      </c>
      <c r="D289" s="73" t="s">
        <v>577</v>
      </c>
      <c r="E289" s="75">
        <f t="shared" si="21"/>
        <v>0</v>
      </c>
      <c r="F289" s="74"/>
      <c r="G289" s="74"/>
    </row>
    <row r="290" spans="1:7" ht="25.5">
      <c r="A290" s="49"/>
      <c r="B290" s="49" t="e">
        <f>IF(OR(#REF!&lt;&gt;0,#REF!&lt;&gt;0,#REF!&lt;&gt;0,#REF!&lt;&gt;0,E290&lt;&gt;0,#REF!&lt;&gt;0),"a","b")</f>
        <v>#REF!</v>
      </c>
      <c r="C290" s="81" t="s">
        <v>578</v>
      </c>
      <c r="D290" s="69" t="s">
        <v>579</v>
      </c>
      <c r="E290" s="71">
        <f t="shared" si="21"/>
        <v>0</v>
      </c>
      <c r="F290" s="70">
        <f>SUM(F291:F292)</f>
        <v>0</v>
      </c>
      <c r="G290" s="70">
        <f>SUM(G291:G292)</f>
        <v>0</v>
      </c>
    </row>
    <row r="291" spans="1:7" ht="15">
      <c r="A291" s="49"/>
      <c r="B291" s="49" t="e">
        <f>IF(OR(#REF!&lt;&gt;0,#REF!&lt;&gt;0,#REF!&lt;&gt;0,#REF!&lt;&gt;0,E291&lt;&gt;0,#REF!&lt;&gt;0),"a","b")</f>
        <v>#REF!</v>
      </c>
      <c r="C291" s="82" t="s">
        <v>580</v>
      </c>
      <c r="D291" s="73" t="s">
        <v>581</v>
      </c>
      <c r="E291" s="75">
        <f t="shared" si="21"/>
        <v>0</v>
      </c>
      <c r="F291" s="74"/>
      <c r="G291" s="74"/>
    </row>
    <row r="292" spans="1:7" ht="15">
      <c r="A292" s="49"/>
      <c r="B292" s="49" t="e">
        <f>IF(OR(#REF!&lt;&gt;0,#REF!&lt;&gt;0,#REF!&lt;&gt;0,#REF!&lt;&gt;0,E292&lt;&gt;0,#REF!&lt;&gt;0),"a","b")</f>
        <v>#REF!</v>
      </c>
      <c r="C292" s="82" t="s">
        <v>582</v>
      </c>
      <c r="D292" s="73" t="s">
        <v>583</v>
      </c>
      <c r="E292" s="75">
        <f t="shared" si="21"/>
        <v>0</v>
      </c>
      <c r="F292" s="74"/>
      <c r="G292" s="74"/>
    </row>
    <row r="293" spans="1:7" ht="15">
      <c r="A293" s="49"/>
      <c r="B293" s="49" t="e">
        <f>IF(OR(#REF!&lt;&gt;0,#REF!&lt;&gt;0,#REF!&lt;&gt;0,#REF!&lt;&gt;0,E293&lt;&gt;0,#REF!&lt;&gt;0),"a","b")</f>
        <v>#REF!</v>
      </c>
      <c r="C293" s="81" t="s">
        <v>584</v>
      </c>
      <c r="D293" s="69" t="s">
        <v>585</v>
      </c>
      <c r="E293" s="71">
        <f t="shared" si="21"/>
        <v>0</v>
      </c>
      <c r="F293" s="70">
        <f>SUM(F294:F295)</f>
        <v>0</v>
      </c>
      <c r="G293" s="70">
        <f>SUM(G294:G295)</f>
        <v>0</v>
      </c>
    </row>
    <row r="294" spans="1:7" ht="15">
      <c r="A294" s="49"/>
      <c r="B294" s="49" t="e">
        <f>IF(OR(#REF!&lt;&gt;0,#REF!&lt;&gt;0,#REF!&lt;&gt;0,#REF!&lt;&gt;0,E294&lt;&gt;0,#REF!&lt;&gt;0),"a","b")</f>
        <v>#REF!</v>
      </c>
      <c r="C294" s="82" t="s">
        <v>586</v>
      </c>
      <c r="D294" s="73" t="s">
        <v>587</v>
      </c>
      <c r="E294" s="75">
        <f t="shared" si="21"/>
        <v>0</v>
      </c>
      <c r="F294" s="74"/>
      <c r="G294" s="74"/>
    </row>
    <row r="295" spans="1:7" ht="15">
      <c r="A295" s="49"/>
      <c r="B295" s="49" t="e">
        <f>IF(OR(#REF!&lt;&gt;0,#REF!&lt;&gt;0,#REF!&lt;&gt;0,#REF!&lt;&gt;0,E295&lt;&gt;0,#REF!&lt;&gt;0),"a","b")</f>
        <v>#REF!</v>
      </c>
      <c r="C295" s="82" t="s">
        <v>588</v>
      </c>
      <c r="D295" s="73" t="s">
        <v>589</v>
      </c>
      <c r="E295" s="75">
        <f t="shared" si="21"/>
        <v>0</v>
      </c>
      <c r="F295" s="74"/>
      <c r="G295" s="74"/>
    </row>
    <row r="296" spans="1:7" ht="15">
      <c r="A296" s="99"/>
      <c r="B296" s="49" t="e">
        <f>IF(OR(#REF!&lt;&gt;0,#REF!&lt;&gt;0,#REF!&lt;&gt;0,#REF!&lt;&gt;0,E296&lt;&gt;0,#REF!&lt;&gt;0),"a","b")</f>
        <v>#REF!</v>
      </c>
      <c r="C296" s="80">
        <v>32.200000000000003</v>
      </c>
      <c r="D296" s="65" t="s">
        <v>590</v>
      </c>
      <c r="E296" s="67">
        <f t="shared" si="21"/>
        <v>0</v>
      </c>
      <c r="F296" s="66">
        <f>F297+F300+F301+F302+F303+F306+F312+F315</f>
        <v>0</v>
      </c>
      <c r="G296" s="66">
        <f>G297+G300+G301+G302+G303+G306+G312+G315</f>
        <v>0</v>
      </c>
    </row>
    <row r="297" spans="1:7" ht="25.5">
      <c r="A297" s="99"/>
      <c r="B297" s="49" t="e">
        <f>IF(OR(#REF!&lt;&gt;0,#REF!&lt;&gt;0,#REF!&lt;&gt;0,#REF!&lt;&gt;0,E297&lt;&gt;0,#REF!&lt;&gt;0),"a","b")</f>
        <v>#REF!</v>
      </c>
      <c r="C297" s="81" t="s">
        <v>591</v>
      </c>
      <c r="D297" s="69" t="s">
        <v>592</v>
      </c>
      <c r="E297" s="71">
        <f t="shared" si="21"/>
        <v>0</v>
      </c>
      <c r="F297" s="70">
        <f>SUM(F298:F299)</f>
        <v>0</v>
      </c>
      <c r="G297" s="70">
        <f>SUM(G298:G299)</f>
        <v>0</v>
      </c>
    </row>
    <row r="298" spans="1:7" ht="15">
      <c r="A298" s="99"/>
      <c r="B298" s="49" t="e">
        <f>IF(OR(#REF!&lt;&gt;0,#REF!&lt;&gt;0,#REF!&lt;&gt;0,#REF!&lt;&gt;0,E298&lt;&gt;0,#REF!&lt;&gt;0),"a","b")</f>
        <v>#REF!</v>
      </c>
      <c r="C298" s="82" t="s">
        <v>593</v>
      </c>
      <c r="D298" s="73" t="s">
        <v>594</v>
      </c>
      <c r="E298" s="75">
        <f t="shared" si="21"/>
        <v>0</v>
      </c>
      <c r="F298" s="74"/>
      <c r="G298" s="74"/>
    </row>
    <row r="299" spans="1:7" ht="15">
      <c r="A299" s="99"/>
      <c r="B299" s="49" t="e">
        <f>IF(OR(#REF!&lt;&gt;0,#REF!&lt;&gt;0,#REF!&lt;&gt;0,#REF!&lt;&gt;0,E299&lt;&gt;0,#REF!&lt;&gt;0),"a","b")</f>
        <v>#REF!</v>
      </c>
      <c r="C299" s="82" t="s">
        <v>595</v>
      </c>
      <c r="D299" s="73" t="s">
        <v>596</v>
      </c>
      <c r="E299" s="75">
        <f t="shared" si="21"/>
        <v>0</v>
      </c>
      <c r="F299" s="74"/>
      <c r="G299" s="74"/>
    </row>
    <row r="300" spans="1:7" ht="15">
      <c r="A300" s="49"/>
      <c r="B300" s="49" t="e">
        <f>IF(OR(#REF!&lt;&gt;0,#REF!&lt;&gt;0,#REF!&lt;&gt;0,#REF!&lt;&gt;0,E300&lt;&gt;0,#REF!&lt;&gt;0),"a","b")</f>
        <v>#REF!</v>
      </c>
      <c r="C300" s="81" t="s">
        <v>597</v>
      </c>
      <c r="D300" s="69" t="s">
        <v>555</v>
      </c>
      <c r="E300" s="71">
        <f t="shared" si="21"/>
        <v>0</v>
      </c>
      <c r="F300" s="70"/>
      <c r="G300" s="70"/>
    </row>
    <row r="301" spans="1:7" ht="15">
      <c r="A301" s="49"/>
      <c r="B301" s="49" t="e">
        <f>IF(OR(#REF!&lt;&gt;0,#REF!&lt;&gt;0,#REF!&lt;&gt;0,#REF!&lt;&gt;0,E301&lt;&gt;0,#REF!&lt;&gt;0),"a","b")</f>
        <v>#REF!</v>
      </c>
      <c r="C301" s="81" t="s">
        <v>598</v>
      </c>
      <c r="D301" s="69" t="s">
        <v>557</v>
      </c>
      <c r="E301" s="71">
        <f t="shared" si="21"/>
        <v>0</v>
      </c>
      <c r="F301" s="70"/>
      <c r="G301" s="70"/>
    </row>
    <row r="302" spans="1:7" ht="15">
      <c r="A302" s="49"/>
      <c r="B302" s="49" t="e">
        <f>IF(OR(#REF!&lt;&gt;0,#REF!&lt;&gt;0,#REF!&lt;&gt;0,#REF!&lt;&gt;0,E302&lt;&gt;0,#REF!&lt;&gt;0),"a","b")</f>
        <v>#REF!</v>
      </c>
      <c r="C302" s="81" t="s">
        <v>599</v>
      </c>
      <c r="D302" s="69" t="s">
        <v>600</v>
      </c>
      <c r="E302" s="71">
        <f t="shared" si="21"/>
        <v>0</v>
      </c>
      <c r="F302" s="70"/>
      <c r="G302" s="70"/>
    </row>
    <row r="303" spans="1:7" ht="15">
      <c r="A303" s="49"/>
      <c r="B303" s="49" t="e">
        <f>IF(OR(#REF!&lt;&gt;0,#REF!&lt;&gt;0,#REF!&lt;&gt;0,#REF!&lt;&gt;0,E303&lt;&gt;0,#REF!&lt;&gt;0),"a","b")</f>
        <v>#REF!</v>
      </c>
      <c r="C303" s="81" t="s">
        <v>601</v>
      </c>
      <c r="D303" s="69" t="s">
        <v>602</v>
      </c>
      <c r="E303" s="71">
        <f t="shared" si="21"/>
        <v>0</v>
      </c>
      <c r="F303" s="70">
        <f>SUM(F304:F305)</f>
        <v>0</v>
      </c>
      <c r="G303" s="70">
        <f>SUM(G304:G305)</f>
        <v>0</v>
      </c>
    </row>
    <row r="304" spans="1:7" ht="15">
      <c r="A304" s="49"/>
      <c r="B304" s="49" t="e">
        <f>IF(OR(#REF!&lt;&gt;0,#REF!&lt;&gt;0,#REF!&lt;&gt;0,#REF!&lt;&gt;0,E304&lt;&gt;0,#REF!&lt;&gt;0),"a","b")</f>
        <v>#REF!</v>
      </c>
      <c r="C304" s="82" t="s">
        <v>603</v>
      </c>
      <c r="D304" s="73" t="s">
        <v>563</v>
      </c>
      <c r="E304" s="75">
        <f t="shared" si="21"/>
        <v>0</v>
      </c>
      <c r="F304" s="74"/>
      <c r="G304" s="74"/>
    </row>
    <row r="305" spans="1:7" ht="15">
      <c r="A305" s="49"/>
      <c r="B305" s="49" t="e">
        <f>IF(OR(#REF!&lt;&gt;0,#REF!&lt;&gt;0,#REF!&lt;&gt;0,#REF!&lt;&gt;0,E305&lt;&gt;0,#REF!&lt;&gt;0),"a","b")</f>
        <v>#REF!</v>
      </c>
      <c r="C305" s="82" t="s">
        <v>604</v>
      </c>
      <c r="D305" s="73" t="s">
        <v>565</v>
      </c>
      <c r="E305" s="75">
        <f t="shared" si="21"/>
        <v>0</v>
      </c>
      <c r="F305" s="74"/>
      <c r="G305" s="74"/>
    </row>
    <row r="306" spans="1:7" ht="38.25">
      <c r="A306" s="49"/>
      <c r="B306" s="49" t="e">
        <f>IF(OR(#REF!&lt;&gt;0,#REF!&lt;&gt;0,#REF!&lt;&gt;0,#REF!&lt;&gt;0,E306&lt;&gt;0,#REF!&lt;&gt;0),"a","b")</f>
        <v>#REF!</v>
      </c>
      <c r="C306" s="81" t="s">
        <v>605</v>
      </c>
      <c r="D306" s="69" t="s">
        <v>606</v>
      </c>
      <c r="E306" s="71">
        <f t="shared" ref="E306:E337" si="22">F306+G306</f>
        <v>0</v>
      </c>
      <c r="F306" s="70">
        <f>SUM(F307:F311)</f>
        <v>0</v>
      </c>
      <c r="G306" s="70">
        <f>SUM(G307:G311)</f>
        <v>0</v>
      </c>
    </row>
    <row r="307" spans="1:7" ht="25.5">
      <c r="A307" s="49"/>
      <c r="B307" s="49" t="e">
        <f>IF(OR(#REF!&lt;&gt;0,#REF!&lt;&gt;0,#REF!&lt;&gt;0,#REF!&lt;&gt;0,E307&lt;&gt;0,#REF!&lt;&gt;0),"a","b")</f>
        <v>#REF!</v>
      </c>
      <c r="C307" s="82" t="s">
        <v>607</v>
      </c>
      <c r="D307" s="73" t="s">
        <v>569</v>
      </c>
      <c r="E307" s="75">
        <f t="shared" si="22"/>
        <v>0</v>
      </c>
      <c r="F307" s="74"/>
      <c r="G307" s="74"/>
    </row>
    <row r="308" spans="1:7" ht="15">
      <c r="A308" s="49"/>
      <c r="B308" s="49" t="e">
        <f>IF(OR(#REF!&lt;&gt;0,#REF!&lt;&gt;0,#REF!&lt;&gt;0,#REF!&lt;&gt;0,E308&lt;&gt;0,#REF!&lt;&gt;0),"a","b")</f>
        <v>#REF!</v>
      </c>
      <c r="C308" s="82" t="s">
        <v>608</v>
      </c>
      <c r="D308" s="73" t="s">
        <v>571</v>
      </c>
      <c r="E308" s="75">
        <f t="shared" si="22"/>
        <v>0</v>
      </c>
      <c r="F308" s="74"/>
      <c r="G308" s="74"/>
    </row>
    <row r="309" spans="1:7" ht="15">
      <c r="A309" s="49"/>
      <c r="B309" s="49" t="e">
        <f>IF(OR(#REF!&lt;&gt;0,#REF!&lt;&gt;0,#REF!&lt;&gt;0,#REF!&lt;&gt;0,E309&lt;&gt;0,#REF!&lt;&gt;0),"a","b")</f>
        <v>#REF!</v>
      </c>
      <c r="C309" s="82" t="s">
        <v>609</v>
      </c>
      <c r="D309" s="73" t="s">
        <v>573</v>
      </c>
      <c r="E309" s="75">
        <f t="shared" si="22"/>
        <v>0</v>
      </c>
      <c r="F309" s="74"/>
      <c r="G309" s="74"/>
    </row>
    <row r="310" spans="1:7" ht="15">
      <c r="A310" s="49"/>
      <c r="B310" s="49" t="e">
        <f>IF(OR(#REF!&lt;&gt;0,#REF!&lt;&gt;0,#REF!&lt;&gt;0,#REF!&lt;&gt;0,E310&lt;&gt;0,#REF!&lt;&gt;0),"a","b")</f>
        <v>#REF!</v>
      </c>
      <c r="C310" s="82" t="s">
        <v>610</v>
      </c>
      <c r="D310" s="73" t="s">
        <v>575</v>
      </c>
      <c r="E310" s="75">
        <f t="shared" si="22"/>
        <v>0</v>
      </c>
      <c r="F310" s="74"/>
      <c r="G310" s="74"/>
    </row>
    <row r="311" spans="1:7" ht="25.5">
      <c r="A311" s="49"/>
      <c r="B311" s="49" t="e">
        <f>IF(OR(#REF!&lt;&gt;0,#REF!&lt;&gt;0,#REF!&lt;&gt;0,#REF!&lt;&gt;0,E311&lt;&gt;0,#REF!&lt;&gt;0),"a","b")</f>
        <v>#REF!</v>
      </c>
      <c r="C311" s="82" t="s">
        <v>611</v>
      </c>
      <c r="D311" s="73" t="s">
        <v>612</v>
      </c>
      <c r="E311" s="75">
        <f t="shared" si="22"/>
        <v>0</v>
      </c>
      <c r="F311" s="74"/>
      <c r="G311" s="74"/>
    </row>
    <row r="312" spans="1:7" ht="15">
      <c r="A312" s="49"/>
      <c r="B312" s="49" t="e">
        <f>IF(OR(#REF!&lt;&gt;0,#REF!&lt;&gt;0,#REF!&lt;&gt;0,#REF!&lt;&gt;0,E312&lt;&gt;0,#REF!&lt;&gt;0),"a","b")</f>
        <v>#REF!</v>
      </c>
      <c r="C312" s="81" t="s">
        <v>613</v>
      </c>
      <c r="D312" s="69" t="s">
        <v>581</v>
      </c>
      <c r="E312" s="71">
        <f t="shared" si="22"/>
        <v>0</v>
      </c>
      <c r="F312" s="70">
        <f>SUM(F313:F314)</f>
        <v>0</v>
      </c>
      <c r="G312" s="70">
        <f>SUM(G313:G314)</f>
        <v>0</v>
      </c>
    </row>
    <row r="313" spans="1:7" ht="15">
      <c r="A313" s="49"/>
      <c r="B313" s="49" t="e">
        <f>IF(OR(#REF!&lt;&gt;0,#REF!&lt;&gt;0,#REF!&lt;&gt;0,#REF!&lt;&gt;0,E313&lt;&gt;0,#REF!&lt;&gt;0),"a","b")</f>
        <v>#REF!</v>
      </c>
      <c r="C313" s="82" t="s">
        <v>614</v>
      </c>
      <c r="D313" s="73" t="s">
        <v>581</v>
      </c>
      <c r="E313" s="75">
        <f t="shared" si="22"/>
        <v>0</v>
      </c>
      <c r="F313" s="74"/>
      <c r="G313" s="74"/>
    </row>
    <row r="314" spans="1:7" ht="15">
      <c r="A314" s="49"/>
      <c r="B314" s="49" t="e">
        <f>IF(OR(#REF!&lt;&gt;0,#REF!&lt;&gt;0,#REF!&lt;&gt;0,#REF!&lt;&gt;0,E314&lt;&gt;0,#REF!&lt;&gt;0),"a","b")</f>
        <v>#REF!</v>
      </c>
      <c r="C314" s="82" t="s">
        <v>615</v>
      </c>
      <c r="D314" s="73" t="s">
        <v>583</v>
      </c>
      <c r="E314" s="75">
        <f t="shared" si="22"/>
        <v>0</v>
      </c>
      <c r="F314" s="74"/>
      <c r="G314" s="74"/>
    </row>
    <row r="315" spans="1:7" ht="15">
      <c r="A315" s="49"/>
      <c r="B315" s="49" t="e">
        <f>IF(OR(#REF!&lt;&gt;0,#REF!&lt;&gt;0,#REF!&lt;&gt;0,#REF!&lt;&gt;0,E315&lt;&gt;0,#REF!&lt;&gt;0),"a","b")</f>
        <v>#REF!</v>
      </c>
      <c r="C315" s="81" t="s">
        <v>616</v>
      </c>
      <c r="D315" s="69" t="s">
        <v>585</v>
      </c>
      <c r="E315" s="71">
        <f t="shared" si="22"/>
        <v>0</v>
      </c>
      <c r="F315" s="70">
        <f>SUM(F316:F317)</f>
        <v>0</v>
      </c>
      <c r="G315" s="70">
        <f>SUM(G316:G317)</f>
        <v>0</v>
      </c>
    </row>
    <row r="316" spans="1:7" ht="15">
      <c r="A316" s="49"/>
      <c r="B316" s="49" t="e">
        <f>IF(OR(#REF!&lt;&gt;0,#REF!&lt;&gt;0,#REF!&lt;&gt;0,#REF!&lt;&gt;0,E316&lt;&gt;0,#REF!&lt;&gt;0),"a","b")</f>
        <v>#REF!</v>
      </c>
      <c r="C316" s="82" t="s">
        <v>586</v>
      </c>
      <c r="D316" s="73" t="s">
        <v>587</v>
      </c>
      <c r="E316" s="75">
        <f t="shared" si="22"/>
        <v>0</v>
      </c>
      <c r="F316" s="74"/>
      <c r="G316" s="74"/>
    </row>
    <row r="317" spans="1:7" ht="15">
      <c r="A317" s="49"/>
      <c r="B317" s="49" t="e">
        <f>IF(OR(#REF!&lt;&gt;0,#REF!&lt;&gt;0,#REF!&lt;&gt;0,#REF!&lt;&gt;0,E317&lt;&gt;0,#REF!&lt;&gt;0),"a","b")</f>
        <v>#REF!</v>
      </c>
      <c r="C317" s="82" t="s">
        <v>588</v>
      </c>
      <c r="D317" s="73" t="s">
        <v>589</v>
      </c>
      <c r="E317" s="75">
        <f t="shared" si="22"/>
        <v>0</v>
      </c>
      <c r="F317" s="74"/>
      <c r="G317" s="74"/>
    </row>
    <row r="318" spans="1:7" ht="15">
      <c r="A318" s="49" t="s">
        <v>55</v>
      </c>
      <c r="B318" s="49" t="e">
        <f>IF(OR(#REF!&lt;&gt;0,#REF!&lt;&gt;0,#REF!&lt;&gt;0,#REF!&lt;&gt;0,E318&lt;&gt;0,#REF!&lt;&gt;0),"a","b")</f>
        <v>#REF!</v>
      </c>
      <c r="C318" s="98">
        <v>33</v>
      </c>
      <c r="D318" s="61" t="s">
        <v>617</v>
      </c>
      <c r="E318" s="63">
        <f t="shared" si="22"/>
        <v>0</v>
      </c>
      <c r="F318" s="62">
        <f>F319+F338</f>
        <v>0</v>
      </c>
      <c r="G318" s="62">
        <f>G319+G338</f>
        <v>0</v>
      </c>
    </row>
    <row r="319" spans="1:7" ht="15">
      <c r="A319" s="99"/>
      <c r="B319" s="49" t="e">
        <f>IF(OR(#REF!&lt;&gt;0,#REF!&lt;&gt;0,#REF!&lt;&gt;0,#REF!&lt;&gt;0,E319&lt;&gt;0,#REF!&lt;&gt;0),"a","b")</f>
        <v>#REF!</v>
      </c>
      <c r="C319" s="80">
        <v>33.1</v>
      </c>
      <c r="D319" s="65" t="s">
        <v>618</v>
      </c>
      <c r="E319" s="67">
        <f t="shared" si="22"/>
        <v>0</v>
      </c>
      <c r="F319" s="66">
        <f>F320+F321+F322+F323+F326+F332+F335</f>
        <v>0</v>
      </c>
      <c r="G319" s="66">
        <f>G320+G321+G322+G323+G326+G332+G335</f>
        <v>0</v>
      </c>
    </row>
    <row r="320" spans="1:7" ht="15">
      <c r="A320" s="49"/>
      <c r="B320" s="49" t="e">
        <f>IF(OR(#REF!&lt;&gt;0,#REF!&lt;&gt;0,#REF!&lt;&gt;0,#REF!&lt;&gt;0,E320&lt;&gt;0,#REF!&lt;&gt;0),"a","b")</f>
        <v>#REF!</v>
      </c>
      <c r="C320" s="81" t="s">
        <v>619</v>
      </c>
      <c r="D320" s="69" t="s">
        <v>555</v>
      </c>
      <c r="E320" s="71">
        <f t="shared" si="22"/>
        <v>0</v>
      </c>
      <c r="F320" s="70"/>
      <c r="G320" s="70"/>
    </row>
    <row r="321" spans="1:7" ht="15">
      <c r="A321" s="49"/>
      <c r="B321" s="49" t="e">
        <f>IF(OR(#REF!&lt;&gt;0,#REF!&lt;&gt;0,#REF!&lt;&gt;0,#REF!&lt;&gt;0,E321&lt;&gt;0,#REF!&lt;&gt;0),"a","b")</f>
        <v>#REF!</v>
      </c>
      <c r="C321" s="81" t="s">
        <v>620</v>
      </c>
      <c r="D321" s="69" t="s">
        <v>621</v>
      </c>
      <c r="E321" s="71">
        <f t="shared" si="22"/>
        <v>0</v>
      </c>
      <c r="F321" s="70"/>
      <c r="G321" s="70"/>
    </row>
    <row r="322" spans="1:7" ht="15">
      <c r="A322" s="49"/>
      <c r="B322" s="49" t="e">
        <f>IF(OR(#REF!&lt;&gt;0,#REF!&lt;&gt;0,#REF!&lt;&gt;0,#REF!&lt;&gt;0,E322&lt;&gt;0,#REF!&lt;&gt;0),"a","b")</f>
        <v>#REF!</v>
      </c>
      <c r="C322" s="81" t="s">
        <v>622</v>
      </c>
      <c r="D322" s="69" t="s">
        <v>600</v>
      </c>
      <c r="E322" s="71">
        <f t="shared" si="22"/>
        <v>0</v>
      </c>
      <c r="F322" s="70"/>
      <c r="G322" s="70"/>
    </row>
    <row r="323" spans="1:7" ht="15">
      <c r="A323" s="49"/>
      <c r="B323" s="49" t="e">
        <f>IF(OR(#REF!&lt;&gt;0,#REF!&lt;&gt;0,#REF!&lt;&gt;0,#REF!&lt;&gt;0,E323&lt;&gt;0,#REF!&lt;&gt;0),"a","b")</f>
        <v>#REF!</v>
      </c>
      <c r="C323" s="81" t="s">
        <v>623</v>
      </c>
      <c r="D323" s="69" t="s">
        <v>561</v>
      </c>
      <c r="E323" s="71">
        <f t="shared" si="22"/>
        <v>0</v>
      </c>
      <c r="F323" s="70">
        <f>SUM(F324:F325)</f>
        <v>0</v>
      </c>
      <c r="G323" s="70">
        <f>SUM(G324:G325)</f>
        <v>0</v>
      </c>
    </row>
    <row r="324" spans="1:7" ht="15">
      <c r="A324" s="49"/>
      <c r="B324" s="49" t="e">
        <f>IF(OR(#REF!&lt;&gt;0,#REF!&lt;&gt;0,#REF!&lt;&gt;0,#REF!&lt;&gt;0,E324&lt;&gt;0,#REF!&lt;&gt;0),"a","b")</f>
        <v>#REF!</v>
      </c>
      <c r="C324" s="82" t="s">
        <v>624</v>
      </c>
      <c r="D324" s="73" t="s">
        <v>563</v>
      </c>
      <c r="E324" s="75">
        <f t="shared" si="22"/>
        <v>0</v>
      </c>
      <c r="F324" s="74"/>
      <c r="G324" s="74"/>
    </row>
    <row r="325" spans="1:7" ht="15">
      <c r="A325" s="49"/>
      <c r="B325" s="49" t="e">
        <f>IF(OR(#REF!&lt;&gt;0,#REF!&lt;&gt;0,#REF!&lt;&gt;0,#REF!&lt;&gt;0,E325&lt;&gt;0,#REF!&lt;&gt;0),"a","b")</f>
        <v>#REF!</v>
      </c>
      <c r="C325" s="82" t="s">
        <v>625</v>
      </c>
      <c r="D325" s="73" t="s">
        <v>626</v>
      </c>
      <c r="E325" s="75">
        <f t="shared" si="22"/>
        <v>0</v>
      </c>
      <c r="F325" s="74"/>
      <c r="G325" s="74"/>
    </row>
    <row r="326" spans="1:7" ht="25.5">
      <c r="A326" s="49"/>
      <c r="B326" s="49" t="e">
        <f>IF(OR(#REF!&lt;&gt;0,#REF!&lt;&gt;0,#REF!&lt;&gt;0,#REF!&lt;&gt;0,E326&lt;&gt;0,#REF!&lt;&gt;0),"a","b")</f>
        <v>#REF!</v>
      </c>
      <c r="C326" s="81" t="s">
        <v>627</v>
      </c>
      <c r="D326" s="69" t="s">
        <v>567</v>
      </c>
      <c r="E326" s="71">
        <f t="shared" si="22"/>
        <v>0</v>
      </c>
      <c r="F326" s="70">
        <f>SUM(F327:F331)</f>
        <v>0</v>
      </c>
      <c r="G326" s="70">
        <f>SUM(G327:G331)</f>
        <v>0</v>
      </c>
    </row>
    <row r="327" spans="1:7" ht="25.5">
      <c r="A327" s="49"/>
      <c r="B327" s="49" t="e">
        <f>IF(OR(#REF!&lt;&gt;0,#REF!&lt;&gt;0,#REF!&lt;&gt;0,#REF!&lt;&gt;0,E327&lt;&gt;0,#REF!&lt;&gt;0),"a","b")</f>
        <v>#REF!</v>
      </c>
      <c r="C327" s="82" t="s">
        <v>628</v>
      </c>
      <c r="D327" s="73" t="s">
        <v>569</v>
      </c>
      <c r="E327" s="75">
        <f t="shared" si="22"/>
        <v>0</v>
      </c>
      <c r="F327" s="74"/>
      <c r="G327" s="74"/>
    </row>
    <row r="328" spans="1:7" ht="15">
      <c r="A328" s="49"/>
      <c r="B328" s="49" t="e">
        <f>IF(OR(#REF!&lt;&gt;0,#REF!&lt;&gt;0,#REF!&lt;&gt;0,#REF!&lt;&gt;0,E328&lt;&gt;0,#REF!&lt;&gt;0),"a","b")</f>
        <v>#REF!</v>
      </c>
      <c r="C328" s="82" t="s">
        <v>629</v>
      </c>
      <c r="D328" s="73" t="s">
        <v>571</v>
      </c>
      <c r="E328" s="75">
        <f t="shared" si="22"/>
        <v>0</v>
      </c>
      <c r="F328" s="74"/>
      <c r="G328" s="74"/>
    </row>
    <row r="329" spans="1:7" ht="15">
      <c r="A329" s="49"/>
      <c r="B329" s="49" t="e">
        <f>IF(OR(#REF!&lt;&gt;0,#REF!&lt;&gt;0,#REF!&lt;&gt;0,#REF!&lt;&gt;0,E329&lt;&gt;0,#REF!&lt;&gt;0),"a","b")</f>
        <v>#REF!</v>
      </c>
      <c r="C329" s="82" t="s">
        <v>630</v>
      </c>
      <c r="D329" s="73" t="s">
        <v>631</v>
      </c>
      <c r="E329" s="75">
        <f t="shared" si="22"/>
        <v>0</v>
      </c>
      <c r="F329" s="74"/>
      <c r="G329" s="74"/>
    </row>
    <row r="330" spans="1:7" ht="15">
      <c r="A330" s="49"/>
      <c r="B330" s="49" t="e">
        <f>IF(OR(#REF!&lt;&gt;0,#REF!&lt;&gt;0,#REF!&lt;&gt;0,#REF!&lt;&gt;0,E330&lt;&gt;0,#REF!&lt;&gt;0),"a","b")</f>
        <v>#REF!</v>
      </c>
      <c r="C330" s="82" t="s">
        <v>632</v>
      </c>
      <c r="D330" s="73" t="s">
        <v>575</v>
      </c>
      <c r="E330" s="75">
        <f t="shared" si="22"/>
        <v>0</v>
      </c>
      <c r="F330" s="74"/>
      <c r="G330" s="74"/>
    </row>
    <row r="331" spans="1:7" ht="25.5">
      <c r="A331" s="49"/>
      <c r="B331" s="49" t="e">
        <f>IF(OR(#REF!&lt;&gt;0,#REF!&lt;&gt;0,#REF!&lt;&gt;0,#REF!&lt;&gt;0,E331&lt;&gt;0,#REF!&lt;&gt;0),"a","b")</f>
        <v>#REF!</v>
      </c>
      <c r="C331" s="82" t="s">
        <v>633</v>
      </c>
      <c r="D331" s="73" t="s">
        <v>612</v>
      </c>
      <c r="E331" s="75">
        <f t="shared" si="22"/>
        <v>0</v>
      </c>
      <c r="F331" s="74"/>
      <c r="G331" s="74"/>
    </row>
    <row r="332" spans="1:7" ht="25.5">
      <c r="A332" s="49"/>
      <c r="B332" s="49" t="e">
        <f>IF(OR(#REF!&lt;&gt;0,#REF!&lt;&gt;0,#REF!&lt;&gt;0,#REF!&lt;&gt;0,E332&lt;&gt;0,#REF!&lt;&gt;0),"a","b")</f>
        <v>#REF!</v>
      </c>
      <c r="C332" s="81" t="s">
        <v>634</v>
      </c>
      <c r="D332" s="69" t="s">
        <v>635</v>
      </c>
      <c r="E332" s="71">
        <f t="shared" si="22"/>
        <v>0</v>
      </c>
      <c r="F332" s="70">
        <f>SUM(F333:F334)</f>
        <v>0</v>
      </c>
      <c r="G332" s="70">
        <f>SUM(G333:G334)</f>
        <v>0</v>
      </c>
    </row>
    <row r="333" spans="1:7" ht="15">
      <c r="A333" s="49"/>
      <c r="B333" s="49" t="e">
        <f>IF(OR(#REF!&lt;&gt;0,#REF!&lt;&gt;0,#REF!&lt;&gt;0,#REF!&lt;&gt;0,E333&lt;&gt;0,#REF!&lt;&gt;0),"a","b")</f>
        <v>#REF!</v>
      </c>
      <c r="C333" s="82" t="s">
        <v>636</v>
      </c>
      <c r="D333" s="73" t="s">
        <v>581</v>
      </c>
      <c r="E333" s="75">
        <f t="shared" si="22"/>
        <v>0</v>
      </c>
      <c r="F333" s="74"/>
      <c r="G333" s="74"/>
    </row>
    <row r="334" spans="1:7" ht="15">
      <c r="A334" s="49"/>
      <c r="B334" s="49" t="e">
        <f>IF(OR(#REF!&lt;&gt;0,#REF!&lt;&gt;0,#REF!&lt;&gt;0,#REF!&lt;&gt;0,E334&lt;&gt;0,#REF!&lt;&gt;0),"a","b")</f>
        <v>#REF!</v>
      </c>
      <c r="C334" s="82" t="s">
        <v>637</v>
      </c>
      <c r="D334" s="73" t="s">
        <v>583</v>
      </c>
      <c r="E334" s="75">
        <f t="shared" si="22"/>
        <v>0</v>
      </c>
      <c r="F334" s="74"/>
      <c r="G334" s="74"/>
    </row>
    <row r="335" spans="1:7" ht="15">
      <c r="A335" s="49"/>
      <c r="B335" s="49" t="e">
        <f>IF(OR(#REF!&lt;&gt;0,#REF!&lt;&gt;0,#REF!&lt;&gt;0,#REF!&lt;&gt;0,E335&lt;&gt;0,#REF!&lt;&gt;0),"a","b")</f>
        <v>#REF!</v>
      </c>
      <c r="C335" s="81" t="s">
        <v>638</v>
      </c>
      <c r="D335" s="69" t="s">
        <v>639</v>
      </c>
      <c r="E335" s="71">
        <f t="shared" si="22"/>
        <v>0</v>
      </c>
      <c r="F335" s="70">
        <f>SUM(F336:F337)</f>
        <v>0</v>
      </c>
      <c r="G335" s="70">
        <f>SUM(G336:G337)</f>
        <v>0</v>
      </c>
    </row>
    <row r="336" spans="1:7" ht="15">
      <c r="A336" s="49"/>
      <c r="B336" s="49" t="e">
        <f>IF(OR(#REF!&lt;&gt;0,#REF!&lt;&gt;0,#REF!&lt;&gt;0,#REF!&lt;&gt;0,E336&lt;&gt;0,#REF!&lt;&gt;0),"a","b")</f>
        <v>#REF!</v>
      </c>
      <c r="C336" s="82" t="s">
        <v>640</v>
      </c>
      <c r="D336" s="73" t="s">
        <v>587</v>
      </c>
      <c r="E336" s="75">
        <f t="shared" si="22"/>
        <v>0</v>
      </c>
      <c r="F336" s="74"/>
      <c r="G336" s="74"/>
    </row>
    <row r="337" spans="1:7" ht="15">
      <c r="A337" s="49"/>
      <c r="B337" s="49" t="e">
        <f>IF(OR(#REF!&lt;&gt;0,#REF!&lt;&gt;0,#REF!&lt;&gt;0,#REF!&lt;&gt;0,E337&lt;&gt;0,#REF!&lt;&gt;0),"a","b")</f>
        <v>#REF!</v>
      </c>
      <c r="C337" s="82" t="s">
        <v>641</v>
      </c>
      <c r="D337" s="73" t="s">
        <v>642</v>
      </c>
      <c r="E337" s="75">
        <f t="shared" si="22"/>
        <v>0</v>
      </c>
      <c r="F337" s="74"/>
      <c r="G337" s="74"/>
    </row>
    <row r="338" spans="1:7" ht="15">
      <c r="A338" s="99"/>
      <c r="B338" s="49" t="e">
        <f>IF(OR(#REF!&lt;&gt;0,#REF!&lt;&gt;0,#REF!&lt;&gt;0,#REF!&lt;&gt;0,E338&lt;&gt;0,#REF!&lt;&gt;0),"a","b")</f>
        <v>#REF!</v>
      </c>
      <c r="C338" s="80">
        <v>33.200000000000003</v>
      </c>
      <c r="D338" s="65" t="s">
        <v>643</v>
      </c>
      <c r="E338" s="67">
        <f t="shared" ref="E338:E357" si="23">F338+G338</f>
        <v>0</v>
      </c>
      <c r="F338" s="66">
        <f>F339+F340+F341+F342+F343+F346+F352+F355</f>
        <v>0</v>
      </c>
      <c r="G338" s="66">
        <f>G339+G340+G341+G342+G343+G346+G352+G355</f>
        <v>0</v>
      </c>
    </row>
    <row r="339" spans="1:7" ht="15">
      <c r="A339" s="99"/>
      <c r="B339" s="49" t="e">
        <f>IF(OR(#REF!&lt;&gt;0,#REF!&lt;&gt;0,#REF!&lt;&gt;0,#REF!&lt;&gt;0,E339&lt;&gt;0,#REF!&lt;&gt;0),"a","b")</f>
        <v>#REF!</v>
      </c>
      <c r="C339" s="81" t="s">
        <v>644</v>
      </c>
      <c r="D339" s="69" t="s">
        <v>553</v>
      </c>
      <c r="E339" s="71">
        <f t="shared" si="23"/>
        <v>0</v>
      </c>
      <c r="F339" s="70"/>
      <c r="G339" s="70"/>
    </row>
    <row r="340" spans="1:7" ht="15">
      <c r="A340" s="49"/>
      <c r="B340" s="49" t="e">
        <f>IF(OR(#REF!&lt;&gt;0,#REF!&lt;&gt;0,#REF!&lt;&gt;0,#REF!&lt;&gt;0,E340&lt;&gt;0,#REF!&lt;&gt;0),"a","b")</f>
        <v>#REF!</v>
      </c>
      <c r="C340" s="81" t="s">
        <v>645</v>
      </c>
      <c r="D340" s="69" t="s">
        <v>646</v>
      </c>
      <c r="E340" s="71">
        <f t="shared" si="23"/>
        <v>0</v>
      </c>
      <c r="F340" s="70"/>
      <c r="G340" s="70"/>
    </row>
    <row r="341" spans="1:7" ht="15">
      <c r="A341" s="49"/>
      <c r="B341" s="49" t="e">
        <f>IF(OR(#REF!&lt;&gt;0,#REF!&lt;&gt;0,#REF!&lt;&gt;0,#REF!&lt;&gt;0,E341&lt;&gt;0,#REF!&lt;&gt;0),"a","b")</f>
        <v>#REF!</v>
      </c>
      <c r="C341" s="81" t="s">
        <v>647</v>
      </c>
      <c r="D341" s="69" t="s">
        <v>621</v>
      </c>
      <c r="E341" s="71">
        <f t="shared" si="23"/>
        <v>0</v>
      </c>
      <c r="F341" s="70"/>
      <c r="G341" s="70"/>
    </row>
    <row r="342" spans="1:7" ht="15">
      <c r="A342" s="49"/>
      <c r="B342" s="49" t="e">
        <f>IF(OR(#REF!&lt;&gt;0,#REF!&lt;&gt;0,#REF!&lt;&gt;0,#REF!&lt;&gt;0,E342&lt;&gt;0,#REF!&lt;&gt;0),"a","b")</f>
        <v>#REF!</v>
      </c>
      <c r="C342" s="81" t="s">
        <v>648</v>
      </c>
      <c r="D342" s="69" t="s">
        <v>600</v>
      </c>
      <c r="E342" s="71">
        <f t="shared" si="23"/>
        <v>0</v>
      </c>
      <c r="F342" s="70"/>
      <c r="G342" s="70"/>
    </row>
    <row r="343" spans="1:7" ht="15">
      <c r="A343" s="49"/>
      <c r="B343" s="49" t="e">
        <f>IF(OR(#REF!&lt;&gt;0,#REF!&lt;&gt;0,#REF!&lt;&gt;0,#REF!&lt;&gt;0,E343&lt;&gt;0,#REF!&lt;&gt;0),"a","b")</f>
        <v>#REF!</v>
      </c>
      <c r="C343" s="81" t="s">
        <v>649</v>
      </c>
      <c r="D343" s="69" t="s">
        <v>561</v>
      </c>
      <c r="E343" s="71">
        <f t="shared" si="23"/>
        <v>0</v>
      </c>
      <c r="F343" s="70">
        <f>SUM(F344:F345)</f>
        <v>0</v>
      </c>
      <c r="G343" s="70">
        <f>SUM(G344:G345)</f>
        <v>0</v>
      </c>
    </row>
    <row r="344" spans="1:7" ht="15">
      <c r="A344" s="49"/>
      <c r="B344" s="49" t="e">
        <f>IF(OR(#REF!&lt;&gt;0,#REF!&lt;&gt;0,#REF!&lt;&gt;0,#REF!&lt;&gt;0,E344&lt;&gt;0,#REF!&lt;&gt;0),"a","b")</f>
        <v>#REF!</v>
      </c>
      <c r="C344" s="82" t="s">
        <v>650</v>
      </c>
      <c r="D344" s="73" t="s">
        <v>563</v>
      </c>
      <c r="E344" s="75">
        <f t="shared" si="23"/>
        <v>0</v>
      </c>
      <c r="F344" s="74"/>
      <c r="G344" s="74"/>
    </row>
    <row r="345" spans="1:7" ht="15">
      <c r="A345" s="49"/>
      <c r="B345" s="49" t="e">
        <f>IF(OR(#REF!&lt;&gt;0,#REF!&lt;&gt;0,#REF!&lt;&gt;0,#REF!&lt;&gt;0,E345&lt;&gt;0,#REF!&lt;&gt;0),"a","b")</f>
        <v>#REF!</v>
      </c>
      <c r="C345" s="82" t="s">
        <v>651</v>
      </c>
      <c r="D345" s="73" t="s">
        <v>652</v>
      </c>
      <c r="E345" s="75">
        <f t="shared" si="23"/>
        <v>0</v>
      </c>
      <c r="F345" s="74"/>
      <c r="G345" s="74"/>
    </row>
    <row r="346" spans="1:7" ht="25.5">
      <c r="A346" s="49"/>
      <c r="B346" s="49" t="e">
        <f>IF(OR(#REF!&lt;&gt;0,#REF!&lt;&gt;0,#REF!&lt;&gt;0,#REF!&lt;&gt;0,E346&lt;&gt;0,#REF!&lt;&gt;0),"a","b")</f>
        <v>#REF!</v>
      </c>
      <c r="C346" s="81" t="s">
        <v>653</v>
      </c>
      <c r="D346" s="69" t="s">
        <v>567</v>
      </c>
      <c r="E346" s="71">
        <f t="shared" si="23"/>
        <v>0</v>
      </c>
      <c r="F346" s="70">
        <f>SUM(F347:F351)</f>
        <v>0</v>
      </c>
      <c r="G346" s="70">
        <f>SUM(G347:G351)</f>
        <v>0</v>
      </c>
    </row>
    <row r="347" spans="1:7" ht="25.5">
      <c r="A347" s="49"/>
      <c r="B347" s="49" t="e">
        <f>IF(OR(#REF!&lt;&gt;0,#REF!&lt;&gt;0,#REF!&lt;&gt;0,#REF!&lt;&gt;0,E347&lt;&gt;0,#REF!&lt;&gt;0),"a","b")</f>
        <v>#REF!</v>
      </c>
      <c r="C347" s="82" t="s">
        <v>654</v>
      </c>
      <c r="D347" s="73" t="s">
        <v>569</v>
      </c>
      <c r="E347" s="75">
        <f t="shared" si="23"/>
        <v>0</v>
      </c>
      <c r="F347" s="74"/>
      <c r="G347" s="74"/>
    </row>
    <row r="348" spans="1:7" ht="15">
      <c r="A348" s="49"/>
      <c r="B348" s="49" t="e">
        <f>IF(OR(#REF!&lt;&gt;0,#REF!&lt;&gt;0,#REF!&lt;&gt;0,#REF!&lt;&gt;0,E348&lt;&gt;0,#REF!&lt;&gt;0),"a","b")</f>
        <v>#REF!</v>
      </c>
      <c r="C348" s="82" t="s">
        <v>655</v>
      </c>
      <c r="D348" s="73" t="s">
        <v>571</v>
      </c>
      <c r="E348" s="75">
        <f t="shared" si="23"/>
        <v>0</v>
      </c>
      <c r="F348" s="74"/>
      <c r="G348" s="74"/>
    </row>
    <row r="349" spans="1:7" ht="15">
      <c r="A349" s="49"/>
      <c r="B349" s="49" t="e">
        <f>IF(OR(#REF!&lt;&gt;0,#REF!&lt;&gt;0,#REF!&lt;&gt;0,#REF!&lt;&gt;0,E349&lt;&gt;0,#REF!&lt;&gt;0),"a","b")</f>
        <v>#REF!</v>
      </c>
      <c r="C349" s="82" t="s">
        <v>656</v>
      </c>
      <c r="D349" s="73" t="s">
        <v>631</v>
      </c>
      <c r="E349" s="75">
        <f t="shared" si="23"/>
        <v>0</v>
      </c>
      <c r="F349" s="74"/>
      <c r="G349" s="74"/>
    </row>
    <row r="350" spans="1:7" ht="15">
      <c r="A350" s="49"/>
      <c r="B350" s="49" t="e">
        <f>IF(OR(#REF!&lt;&gt;0,#REF!&lt;&gt;0,#REF!&lt;&gt;0,#REF!&lt;&gt;0,E350&lt;&gt;0,#REF!&lt;&gt;0),"a","b")</f>
        <v>#REF!</v>
      </c>
      <c r="C350" s="82" t="s">
        <v>657</v>
      </c>
      <c r="D350" s="73" t="s">
        <v>658</v>
      </c>
      <c r="E350" s="75">
        <f t="shared" si="23"/>
        <v>0</v>
      </c>
      <c r="F350" s="74"/>
      <c r="G350" s="74"/>
    </row>
    <row r="351" spans="1:7" ht="25.5">
      <c r="A351" s="49"/>
      <c r="B351" s="49" t="e">
        <f>IF(OR(#REF!&lt;&gt;0,#REF!&lt;&gt;0,#REF!&lt;&gt;0,#REF!&lt;&gt;0,E351&lt;&gt;0,#REF!&lt;&gt;0),"a","b")</f>
        <v>#REF!</v>
      </c>
      <c r="C351" s="82" t="s">
        <v>659</v>
      </c>
      <c r="D351" s="73" t="s">
        <v>612</v>
      </c>
      <c r="E351" s="75">
        <f t="shared" si="23"/>
        <v>0</v>
      </c>
      <c r="F351" s="74"/>
      <c r="G351" s="74"/>
    </row>
    <row r="352" spans="1:7" ht="25.5">
      <c r="A352" s="49"/>
      <c r="B352" s="49" t="e">
        <f>IF(OR(#REF!&lt;&gt;0,#REF!&lt;&gt;0,#REF!&lt;&gt;0,#REF!&lt;&gt;0,E352&lt;&gt;0,#REF!&lt;&gt;0),"a","b")</f>
        <v>#REF!</v>
      </c>
      <c r="C352" s="81" t="s">
        <v>660</v>
      </c>
      <c r="D352" s="69" t="s">
        <v>635</v>
      </c>
      <c r="E352" s="71">
        <f t="shared" si="23"/>
        <v>0</v>
      </c>
      <c r="F352" s="70">
        <f>SUM(F353:F354)</f>
        <v>0</v>
      </c>
      <c r="G352" s="70">
        <f>SUM(G353:G354)</f>
        <v>0</v>
      </c>
    </row>
    <row r="353" spans="1:7" ht="15">
      <c r="A353" s="49"/>
      <c r="B353" s="49" t="e">
        <f>IF(OR(#REF!&lt;&gt;0,#REF!&lt;&gt;0,#REF!&lt;&gt;0,#REF!&lt;&gt;0,E353&lt;&gt;0,#REF!&lt;&gt;0),"a","b")</f>
        <v>#REF!</v>
      </c>
      <c r="C353" s="82" t="s">
        <v>661</v>
      </c>
      <c r="D353" s="73" t="s">
        <v>581</v>
      </c>
      <c r="E353" s="75">
        <f t="shared" si="23"/>
        <v>0</v>
      </c>
      <c r="F353" s="74"/>
      <c r="G353" s="74"/>
    </row>
    <row r="354" spans="1:7" ht="15">
      <c r="A354" s="49"/>
      <c r="B354" s="49" t="e">
        <f>IF(OR(#REF!&lt;&gt;0,#REF!&lt;&gt;0,#REF!&lt;&gt;0,#REF!&lt;&gt;0,E354&lt;&gt;0,#REF!&lt;&gt;0),"a","b")</f>
        <v>#REF!</v>
      </c>
      <c r="C354" s="82" t="s">
        <v>662</v>
      </c>
      <c r="D354" s="73" t="s">
        <v>583</v>
      </c>
      <c r="E354" s="75">
        <f t="shared" si="23"/>
        <v>0</v>
      </c>
      <c r="F354" s="74"/>
      <c r="G354" s="74"/>
    </row>
    <row r="355" spans="1:7" ht="15">
      <c r="A355" s="49"/>
      <c r="B355" s="49" t="e">
        <f>IF(OR(#REF!&lt;&gt;0,#REF!&lt;&gt;0,#REF!&lt;&gt;0,#REF!&lt;&gt;0,E355&lt;&gt;0,#REF!&lt;&gt;0),"a","b")</f>
        <v>#REF!</v>
      </c>
      <c r="C355" s="81" t="s">
        <v>663</v>
      </c>
      <c r="D355" s="69" t="s">
        <v>639</v>
      </c>
      <c r="E355" s="71">
        <f t="shared" si="23"/>
        <v>0</v>
      </c>
      <c r="F355" s="70">
        <f>SUM(F356:F357)</f>
        <v>0</v>
      </c>
      <c r="G355" s="70">
        <f>SUM(G356:G357)</f>
        <v>0</v>
      </c>
    </row>
    <row r="356" spans="1:7" ht="15">
      <c r="A356" s="49"/>
      <c r="B356" s="49" t="e">
        <f>IF(OR(#REF!&lt;&gt;0,#REF!&lt;&gt;0,#REF!&lt;&gt;0,#REF!&lt;&gt;0,E356&lt;&gt;0,#REF!&lt;&gt;0),"a","b")</f>
        <v>#REF!</v>
      </c>
      <c r="C356" s="82" t="s">
        <v>664</v>
      </c>
      <c r="D356" s="73" t="s">
        <v>587</v>
      </c>
      <c r="E356" s="75">
        <f t="shared" si="23"/>
        <v>0</v>
      </c>
      <c r="F356" s="74"/>
      <c r="G356" s="74"/>
    </row>
    <row r="357" spans="1:7" ht="15">
      <c r="A357" s="49"/>
      <c r="B357" s="49" t="e">
        <f>IF(OR(#REF!&lt;&gt;0,#REF!&lt;&gt;0,#REF!&lt;&gt;0,#REF!&lt;&gt;0,E357&lt;&gt;0,#REF!&lt;&gt;0),"a","b")</f>
        <v>#REF!</v>
      </c>
      <c r="C357" s="82" t="s">
        <v>665</v>
      </c>
      <c r="D357" s="73" t="s">
        <v>642</v>
      </c>
      <c r="E357" s="75">
        <f t="shared" si="23"/>
        <v>0</v>
      </c>
      <c r="F357" s="74"/>
      <c r="G357" s="74"/>
    </row>
  </sheetData>
  <autoFilter ref="A4:G357"/>
  <mergeCells count="3">
    <mergeCell ref="C2:C3"/>
    <mergeCell ref="D2:D3"/>
    <mergeCell ref="E2:G2"/>
  </mergeCells>
  <pageMargins left="0.25" right="0.25" top="0.75" bottom="0.75" header="0.3" footer="0.3"/>
  <pageSetup paperSize="9" scale="58" orientation="landscape" verticalDpi="4294967294" r:id="rId1"/>
  <rowBreaks count="2" manualBreakCount="2">
    <brk id="92" max="16383" man="1"/>
    <brk id="15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სააგენტოს სტრუქტურა</vt:lpstr>
      <vt:lpstr>საშტატო და სახელფასო</vt:lpstr>
      <vt:lpstr> საშტატო </vt:lpstr>
      <vt:lpstr>N2 მართვა (169) 270109-დეტალური</vt:lpstr>
      <vt:lpstr>' საშტატო '!Print_Area</vt:lpstr>
      <vt:lpstr>'N2 მართვა (169) 270109-დეტალური'!Print_Area</vt:lpstr>
      <vt:lpstr>'საშტატო და სახელფასო'!Print_Area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2020-12-30T11:24:09Z</dcterms:modified>
</cp:coreProperties>
</file>