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6530" windowHeight="9690" tabRatio="744" firstSheet="2" activeTab="5"/>
  </bookViews>
  <sheets>
    <sheet name="სააგენტოს სტრუქტურა" sheetId="1" r:id="rId1"/>
    <sheet name="საშტატო და სახელფასო" sheetId="3" r:id="rId2"/>
    <sheet name="N2 მართვა (168) 270109-დეტალური" sheetId="12" r:id="rId3"/>
    <sheet name="N2 მართვა (68) 270109-დეტალური" sheetId="11" r:id="rId4"/>
    <sheet name="N2 პროგრამა 270502-დეტალური" sheetId="8" r:id="rId5"/>
    <sheet name="N3 საშტატო " sheetId="13" r:id="rId6"/>
    <sheet name="N4(arafinansuri aqtivebi)" sheetId="9" r:id="rId7"/>
    <sheet name="N4ა(sxva xarjebi)" sheetId="10" r:id="rId8"/>
  </sheets>
  <definedNames>
    <definedName name="_xlnm._FilterDatabase" localSheetId="2" hidden="1">'N2 მართვა (168) 270109-დეტალური'!$A$4:$O$357</definedName>
    <definedName name="_xlnm._FilterDatabase" localSheetId="3" hidden="1">'N2 მართვა (68) 270109-დეტალური'!$A$4:$K$357</definedName>
    <definedName name="_xlnm._FilterDatabase" localSheetId="4" hidden="1">'N2 პროგრამა 270502-დეტალური'!$A$4:$O$357</definedName>
    <definedName name="_xlnm._FilterDatabase" localSheetId="1" hidden="1">'საშტატო და სახელფასო'!$B$2:$E$83</definedName>
    <definedName name="_xlnm.Print_Area" localSheetId="2">'N2 მართვა (168) 270109-დეტალური'!$C$1:$P$357</definedName>
    <definedName name="_xlnm.Print_Area" localSheetId="3">'N2 მართვა (68) 270109-დეტალური'!$C$1:$K$357</definedName>
    <definedName name="_xlnm.Print_Area" localSheetId="4">'N2 პროგრამა 270502-დეტალური'!$C$1:$O$357</definedName>
    <definedName name="_xlnm.Print_Area" localSheetId="5">'N3 საშტატო '!$A$1:$V$23</definedName>
    <definedName name="_xlnm.Print_Area" localSheetId="6">'N4(arafinansuri aqtivebi)'!$B$2:$E$25</definedName>
    <definedName name="_xlnm.Print_Area" localSheetId="7">'N4ა(sxva xarjebi)'!$B$2:$E$25</definedName>
    <definedName name="_xlnm.Print_Area" localSheetId="1">'საშტატო და სახელფასო'!$A$1:$H$83</definedName>
  </definedNames>
  <calcPr calcId="162913"/>
</workbook>
</file>

<file path=xl/calcChain.xml><?xml version="1.0" encoding="utf-8"?>
<calcChain xmlns="http://schemas.openxmlformats.org/spreadsheetml/2006/main">
  <c r="H7" i="13" l="1"/>
  <c r="L7" i="13" s="1"/>
  <c r="R7" i="13"/>
  <c r="V7" i="13"/>
  <c r="H8" i="13"/>
  <c r="L8" i="13" s="1"/>
  <c r="R8" i="13"/>
  <c r="V8" i="13"/>
  <c r="H9" i="13"/>
  <c r="L9" i="13" s="1"/>
  <c r="R9" i="13"/>
  <c r="V9" i="13"/>
  <c r="H10" i="13"/>
  <c r="L10" i="13" s="1"/>
  <c r="R10" i="13"/>
  <c r="V10" i="13"/>
  <c r="H11" i="13"/>
  <c r="L11" i="13" s="1"/>
  <c r="R11" i="13"/>
  <c r="V11" i="13"/>
  <c r="H12" i="13"/>
  <c r="L12" i="13" s="1"/>
  <c r="R12" i="13"/>
  <c r="V12" i="13"/>
  <c r="H13" i="13"/>
  <c r="L13" i="13" s="1"/>
  <c r="R13" i="13"/>
  <c r="V13" i="13"/>
  <c r="H14" i="13"/>
  <c r="L14" i="13" s="1"/>
  <c r="R14" i="13"/>
  <c r="V14" i="13"/>
  <c r="H15" i="13"/>
  <c r="L15" i="13" s="1"/>
  <c r="R15" i="13"/>
  <c r="V15" i="13"/>
  <c r="H16" i="13"/>
  <c r="L16" i="13" s="1"/>
  <c r="R16" i="13"/>
  <c r="V16" i="13"/>
  <c r="H17" i="13"/>
  <c r="L17" i="13"/>
  <c r="R17" i="13"/>
  <c r="V17" i="13"/>
  <c r="H18" i="13"/>
  <c r="L18" i="13"/>
  <c r="R18" i="13"/>
  <c r="V18" i="13"/>
  <c r="H19" i="13"/>
  <c r="L19" i="13"/>
  <c r="R19" i="13"/>
  <c r="V19" i="13"/>
  <c r="H20" i="13"/>
  <c r="L20" i="13"/>
  <c r="R20" i="13"/>
  <c r="V20" i="13"/>
  <c r="H21" i="13"/>
  <c r="L21" i="13"/>
  <c r="R21" i="13"/>
  <c r="V21" i="13" s="1"/>
  <c r="H22" i="13"/>
  <c r="L22" i="13"/>
  <c r="R22" i="13"/>
  <c r="V22" i="13" s="1"/>
  <c r="C23" i="13"/>
  <c r="F23" i="13"/>
  <c r="G23" i="13"/>
  <c r="H23" i="13"/>
  <c r="I23" i="13"/>
  <c r="J23" i="13"/>
  <c r="K23" i="13"/>
  <c r="M23" i="13"/>
  <c r="N23" i="13"/>
  <c r="O23" i="13"/>
  <c r="P23" i="13"/>
  <c r="Q23" i="13"/>
  <c r="S23" i="13"/>
  <c r="T23" i="13"/>
  <c r="U23" i="13"/>
  <c r="R23" i="13" l="1"/>
  <c r="V23" i="13"/>
  <c r="L23" i="13"/>
  <c r="I5" i="12" l="1"/>
  <c r="L5" i="12"/>
  <c r="O5" i="12"/>
  <c r="I6" i="12"/>
  <c r="B6" i="12" s="1"/>
  <c r="L6" i="12"/>
  <c r="O6" i="12"/>
  <c r="G9" i="12"/>
  <c r="G8" i="12" s="1"/>
  <c r="E10" i="12"/>
  <c r="F10" i="12"/>
  <c r="F9" i="12" s="1"/>
  <c r="G10" i="12"/>
  <c r="H10" i="12"/>
  <c r="H9" i="12" s="1"/>
  <c r="H8" i="12" s="1"/>
  <c r="J10" i="12"/>
  <c r="I10" i="12" s="1"/>
  <c r="K10" i="12"/>
  <c r="K9" i="12" s="1"/>
  <c r="K8" i="12" s="1"/>
  <c r="M10" i="12"/>
  <c r="L10" i="12" s="1"/>
  <c r="N10" i="12"/>
  <c r="N9" i="12" s="1"/>
  <c r="I11" i="12"/>
  <c r="L11" i="12"/>
  <c r="I12" i="12"/>
  <c r="I13" i="12"/>
  <c r="I14" i="12"/>
  <c r="I15" i="12"/>
  <c r="I16" i="12"/>
  <c r="I17" i="12"/>
  <c r="E18" i="12"/>
  <c r="F18" i="12"/>
  <c r="G18" i="12"/>
  <c r="H18" i="12"/>
  <c r="J18" i="12"/>
  <c r="I18" i="12" s="1"/>
  <c r="K18" i="12"/>
  <c r="M18" i="12"/>
  <c r="N18" i="12"/>
  <c r="O18" i="12"/>
  <c r="I19" i="12"/>
  <c r="B19" i="12" s="1"/>
  <c r="L19" i="12"/>
  <c r="I20" i="12"/>
  <c r="B20" i="12" s="1"/>
  <c r="L20" i="12"/>
  <c r="B22" i="12"/>
  <c r="I22" i="12"/>
  <c r="L22" i="12"/>
  <c r="E23" i="12"/>
  <c r="F23" i="12"/>
  <c r="F21" i="12" s="1"/>
  <c r="G23" i="12"/>
  <c r="H23" i="12"/>
  <c r="J23" i="12"/>
  <c r="K23" i="12"/>
  <c r="M23" i="12"/>
  <c r="N23" i="12"/>
  <c r="I24" i="12"/>
  <c r="L24" i="12"/>
  <c r="O24" i="12"/>
  <c r="I25" i="12"/>
  <c r="O25" i="12"/>
  <c r="E26" i="12"/>
  <c r="I27" i="12"/>
  <c r="O27" i="12"/>
  <c r="I28" i="12"/>
  <c r="L28" i="12"/>
  <c r="O28" i="12"/>
  <c r="I29" i="12"/>
  <c r="B29" i="12" s="1"/>
  <c r="L29" i="12"/>
  <c r="O29" i="12"/>
  <c r="E30" i="12"/>
  <c r="F30" i="12"/>
  <c r="F26" i="12" s="1"/>
  <c r="G30" i="12"/>
  <c r="G26" i="12" s="1"/>
  <c r="H30" i="12"/>
  <c r="J30" i="12"/>
  <c r="K30" i="12"/>
  <c r="K26" i="12" s="1"/>
  <c r="M30" i="12"/>
  <c r="N30" i="12"/>
  <c r="L31" i="12"/>
  <c r="B31" i="12" s="1"/>
  <c r="O31" i="12"/>
  <c r="I32" i="12"/>
  <c r="B32" i="12" s="1"/>
  <c r="L32" i="12"/>
  <c r="O32" i="12"/>
  <c r="I33" i="12"/>
  <c r="B33" i="12" s="1"/>
  <c r="L33" i="12"/>
  <c r="O33" i="12"/>
  <c r="I34" i="12"/>
  <c r="B34" i="12" s="1"/>
  <c r="L34" i="12"/>
  <c r="O34" i="12"/>
  <c r="L35" i="12"/>
  <c r="B35" i="12" s="1"/>
  <c r="O35" i="12"/>
  <c r="B36" i="12"/>
  <c r="I36" i="12"/>
  <c r="L36" i="12"/>
  <c r="O36" i="12"/>
  <c r="B37" i="12"/>
  <c r="I37" i="12"/>
  <c r="L37" i="12"/>
  <c r="O37" i="12"/>
  <c r="B38" i="12"/>
  <c r="I38" i="12"/>
  <c r="L38" i="12"/>
  <c r="O38" i="12"/>
  <c r="B39" i="12"/>
  <c r="I39" i="12"/>
  <c r="L39" i="12"/>
  <c r="O39" i="12"/>
  <c r="B40" i="12"/>
  <c r="I40" i="12"/>
  <c r="L40" i="12"/>
  <c r="O40" i="12"/>
  <c r="B41" i="12"/>
  <c r="I41" i="12"/>
  <c r="L41" i="12"/>
  <c r="O41" i="12"/>
  <c r="E42" i="12"/>
  <c r="F42" i="12"/>
  <c r="G42" i="12"/>
  <c r="H42" i="12"/>
  <c r="H26" i="12" s="1"/>
  <c r="H21" i="12" s="1"/>
  <c r="J42" i="12"/>
  <c r="I42" i="12" s="1"/>
  <c r="K42" i="12"/>
  <c r="M42" i="12"/>
  <c r="L42" i="12" s="1"/>
  <c r="N42" i="12"/>
  <c r="O42" i="12"/>
  <c r="I43" i="12"/>
  <c r="O43" i="12"/>
  <c r="I44" i="12"/>
  <c r="O44" i="12"/>
  <c r="B45" i="12"/>
  <c r="I45" i="12"/>
  <c r="L45" i="12"/>
  <c r="O45" i="12"/>
  <c r="B46" i="12"/>
  <c r="I46" i="12"/>
  <c r="L46" i="12"/>
  <c r="O46" i="12"/>
  <c r="B47" i="12"/>
  <c r="I47" i="12"/>
  <c r="L47" i="12"/>
  <c r="O47" i="12"/>
  <c r="B48" i="12"/>
  <c r="L48" i="12"/>
  <c r="O48" i="12"/>
  <c r="I49" i="12"/>
  <c r="B49" i="12" s="1"/>
  <c r="L49" i="12"/>
  <c r="O49" i="12"/>
  <c r="I50" i="12"/>
  <c r="B50" i="12" s="1"/>
  <c r="L50" i="12"/>
  <c r="O50" i="12"/>
  <c r="I51" i="12"/>
  <c r="B51" i="12" s="1"/>
  <c r="L51" i="12"/>
  <c r="O51" i="12"/>
  <c r="E52" i="12"/>
  <c r="F52" i="12"/>
  <c r="G52" i="12"/>
  <c r="H52" i="12"/>
  <c r="J52" i="12"/>
  <c r="K52" i="12"/>
  <c r="M52" i="12"/>
  <c r="O52" i="12" s="1"/>
  <c r="N52" i="12"/>
  <c r="I53" i="12"/>
  <c r="L53" i="12"/>
  <c r="O53" i="12"/>
  <c r="I54" i="12"/>
  <c r="B54" i="12" s="1"/>
  <c r="L54" i="12"/>
  <c r="O54" i="12"/>
  <c r="I55" i="12"/>
  <c r="L55" i="12"/>
  <c r="O55" i="12"/>
  <c r="I56" i="12"/>
  <c r="L56" i="12"/>
  <c r="O56" i="12"/>
  <c r="I57" i="12"/>
  <c r="L57" i="12"/>
  <c r="O57" i="12"/>
  <c r="I58" i="12"/>
  <c r="B58" i="12" s="1"/>
  <c r="L58" i="12"/>
  <c r="O58" i="12"/>
  <c r="I59" i="12"/>
  <c r="L59" i="12"/>
  <c r="O59" i="12"/>
  <c r="I60" i="12"/>
  <c r="L60" i="12"/>
  <c r="O60" i="12"/>
  <c r="I61" i="12"/>
  <c r="L61" i="12"/>
  <c r="O61" i="12"/>
  <c r="L62" i="12"/>
  <c r="B62" i="12" s="1"/>
  <c r="O62" i="12"/>
  <c r="I63" i="12"/>
  <c r="B63" i="12" s="1"/>
  <c r="L63" i="12"/>
  <c r="O63" i="12"/>
  <c r="I64" i="12"/>
  <c r="B64" i="12" s="1"/>
  <c r="L64" i="12"/>
  <c r="O64" i="12"/>
  <c r="I65" i="12"/>
  <c r="B65" i="12" s="1"/>
  <c r="L65" i="12"/>
  <c r="O65" i="12"/>
  <c r="E66" i="12"/>
  <c r="F66" i="12"/>
  <c r="G66" i="12"/>
  <c r="H66" i="12"/>
  <c r="J66" i="12"/>
  <c r="K66" i="12"/>
  <c r="M66" i="12"/>
  <c r="L66" i="12" s="1"/>
  <c r="N66" i="12"/>
  <c r="I67" i="12"/>
  <c r="L67" i="12"/>
  <c r="O67" i="12"/>
  <c r="I68" i="12"/>
  <c r="B68" i="12" s="1"/>
  <c r="L68" i="12"/>
  <c r="O68" i="12"/>
  <c r="I69" i="12"/>
  <c r="B69" i="12" s="1"/>
  <c r="L69" i="12"/>
  <c r="O69" i="12"/>
  <c r="I70" i="12"/>
  <c r="B70" i="12" s="1"/>
  <c r="L70" i="12"/>
  <c r="O70" i="12"/>
  <c r="I71" i="12"/>
  <c r="B71" i="12" s="1"/>
  <c r="L71" i="12"/>
  <c r="O71" i="12"/>
  <c r="I72" i="12"/>
  <c r="B72" i="12" s="1"/>
  <c r="L72" i="12"/>
  <c r="O72" i="12"/>
  <c r="I73" i="12"/>
  <c r="B73" i="12" s="1"/>
  <c r="L73" i="12"/>
  <c r="O73" i="12"/>
  <c r="E74" i="12"/>
  <c r="F74" i="12"/>
  <c r="G74" i="12"/>
  <c r="H74" i="12"/>
  <c r="J74" i="12"/>
  <c r="K74" i="12"/>
  <c r="M74" i="12"/>
  <c r="L74" i="12" s="1"/>
  <c r="N74" i="12"/>
  <c r="I75" i="12"/>
  <c r="B75" i="12" s="1"/>
  <c r="L75" i="12"/>
  <c r="O75" i="12"/>
  <c r="I76" i="12"/>
  <c r="B76" i="12" s="1"/>
  <c r="L76" i="12"/>
  <c r="O76" i="12"/>
  <c r="I77" i="12"/>
  <c r="B77" i="12" s="1"/>
  <c r="L77" i="12"/>
  <c r="O77" i="12"/>
  <c r="I78" i="12"/>
  <c r="B78" i="12" s="1"/>
  <c r="L78" i="12"/>
  <c r="O78" i="12"/>
  <c r="B79" i="12"/>
  <c r="L79" i="12"/>
  <c r="O79" i="12"/>
  <c r="I80" i="12"/>
  <c r="B80" i="12" s="1"/>
  <c r="L80" i="12"/>
  <c r="O80" i="12"/>
  <c r="I81" i="12"/>
  <c r="B81" i="12" s="1"/>
  <c r="L81" i="12"/>
  <c r="O81" i="12"/>
  <c r="I82" i="12"/>
  <c r="B82" i="12" s="1"/>
  <c r="L82" i="12"/>
  <c r="O82" i="12"/>
  <c r="I83" i="12"/>
  <c r="B83" i="12" s="1"/>
  <c r="L83" i="12"/>
  <c r="O83" i="12"/>
  <c r="I84" i="12"/>
  <c r="B84" i="12" s="1"/>
  <c r="L84" i="12"/>
  <c r="O84" i="12"/>
  <c r="I85" i="12"/>
  <c r="B85" i="12" s="1"/>
  <c r="L85" i="12"/>
  <c r="O85" i="12"/>
  <c r="I86" i="12"/>
  <c r="B86" i="12" s="1"/>
  <c r="L86" i="12"/>
  <c r="O86" i="12"/>
  <c r="I87" i="12"/>
  <c r="B87" i="12" s="1"/>
  <c r="L87" i="12"/>
  <c r="O87" i="12"/>
  <c r="I88" i="12"/>
  <c r="B88" i="12" s="1"/>
  <c r="L88" i="12"/>
  <c r="O88" i="12"/>
  <c r="I89" i="12"/>
  <c r="O89" i="12"/>
  <c r="H90" i="12"/>
  <c r="E91" i="12"/>
  <c r="F91" i="12"/>
  <c r="F90" i="12" s="1"/>
  <c r="G91" i="12"/>
  <c r="G90" i="12" s="1"/>
  <c r="H91" i="12"/>
  <c r="I91" i="12"/>
  <c r="J91" i="12"/>
  <c r="J90" i="12" s="1"/>
  <c r="I90" i="12" s="1"/>
  <c r="K91" i="12"/>
  <c r="K90" i="12" s="1"/>
  <c r="L91" i="12"/>
  <c r="M91" i="12"/>
  <c r="N91" i="12"/>
  <c r="N90" i="12" s="1"/>
  <c r="I92" i="12"/>
  <c r="B92" i="12" s="1"/>
  <c r="L92" i="12"/>
  <c r="O92" i="12"/>
  <c r="I93" i="12"/>
  <c r="B93" i="12" s="1"/>
  <c r="L93" i="12"/>
  <c r="O93" i="12"/>
  <c r="I94" i="12"/>
  <c r="B94" i="12" s="1"/>
  <c r="L94" i="12"/>
  <c r="O94" i="12"/>
  <c r="I95" i="12"/>
  <c r="B95" i="12" s="1"/>
  <c r="L95" i="12"/>
  <c r="O95" i="12"/>
  <c r="I96" i="12"/>
  <c r="O96" i="12"/>
  <c r="B97" i="12"/>
  <c r="I97" i="12"/>
  <c r="L97" i="12"/>
  <c r="O97" i="12"/>
  <c r="E99" i="12"/>
  <c r="E98" i="12" s="1"/>
  <c r="F99" i="12"/>
  <c r="G99" i="12"/>
  <c r="H99" i="12"/>
  <c r="H98" i="12" s="1"/>
  <c r="I99" i="12"/>
  <c r="J99" i="12"/>
  <c r="J98" i="12" s="1"/>
  <c r="K99" i="12"/>
  <c r="M99" i="12"/>
  <c r="M98" i="12" s="1"/>
  <c r="N99" i="12"/>
  <c r="O99" i="12"/>
  <c r="B100" i="12"/>
  <c r="I100" i="12"/>
  <c r="L100" i="12"/>
  <c r="I101" i="12"/>
  <c r="E102" i="12"/>
  <c r="F102" i="12"/>
  <c r="G102" i="12"/>
  <c r="H102" i="12"/>
  <c r="J102" i="12"/>
  <c r="K102" i="12"/>
  <c r="M102" i="12"/>
  <c r="N102" i="12"/>
  <c r="O102" i="12"/>
  <c r="I103" i="12"/>
  <c r="B103" i="12" s="1"/>
  <c r="L103" i="12"/>
  <c r="I104" i="12"/>
  <c r="I105" i="12"/>
  <c r="E107" i="12"/>
  <c r="F107" i="12"/>
  <c r="G107" i="12"/>
  <c r="H107" i="12"/>
  <c r="I107" i="12"/>
  <c r="J107" i="12"/>
  <c r="K107" i="12"/>
  <c r="M107" i="12"/>
  <c r="N107" i="12"/>
  <c r="I108" i="12"/>
  <c r="L108" i="12"/>
  <c r="O108" i="12"/>
  <c r="I109" i="12"/>
  <c r="B109" i="12" s="1"/>
  <c r="L109" i="12"/>
  <c r="O109" i="12"/>
  <c r="E110" i="12"/>
  <c r="F110" i="12"/>
  <c r="G110" i="12"/>
  <c r="H110" i="12"/>
  <c r="I110" i="12"/>
  <c r="J110" i="12"/>
  <c r="K110" i="12"/>
  <c r="M110" i="12"/>
  <c r="O110" i="12" s="1"/>
  <c r="N110" i="12"/>
  <c r="I111" i="12"/>
  <c r="B111" i="12" s="1"/>
  <c r="L111" i="12"/>
  <c r="O111" i="12"/>
  <c r="I112" i="12"/>
  <c r="B112" i="12" s="1"/>
  <c r="L112" i="12"/>
  <c r="O112" i="12"/>
  <c r="J114" i="12"/>
  <c r="E115" i="12"/>
  <c r="F115" i="12"/>
  <c r="F114" i="12" s="1"/>
  <c r="G115" i="12"/>
  <c r="G114" i="12" s="1"/>
  <c r="H115" i="12"/>
  <c r="I115" i="12"/>
  <c r="J115" i="12"/>
  <c r="K115" i="12"/>
  <c r="K114" i="12" s="1"/>
  <c r="M115" i="12"/>
  <c r="N115" i="12"/>
  <c r="N114" i="12" s="1"/>
  <c r="O115" i="12"/>
  <c r="I116" i="12"/>
  <c r="I117" i="12"/>
  <c r="F118" i="12"/>
  <c r="G118" i="12"/>
  <c r="H118" i="12"/>
  <c r="J118" i="12"/>
  <c r="I118" i="12" s="1"/>
  <c r="K118" i="12"/>
  <c r="N118" i="12"/>
  <c r="E119" i="12"/>
  <c r="E118" i="12" s="1"/>
  <c r="F119" i="12"/>
  <c r="G119" i="12"/>
  <c r="H119" i="12"/>
  <c r="I119" i="12"/>
  <c r="J119" i="12"/>
  <c r="K119" i="12"/>
  <c r="M119" i="12"/>
  <c r="M118" i="12" s="1"/>
  <c r="N119" i="12"/>
  <c r="I120" i="12"/>
  <c r="B120" i="12" s="1"/>
  <c r="L120" i="12"/>
  <c r="L119" i="12" s="1"/>
  <c r="I121" i="12"/>
  <c r="L121" i="12"/>
  <c r="I122" i="12"/>
  <c r="E123" i="12"/>
  <c r="G123" i="12"/>
  <c r="H123" i="12"/>
  <c r="E124" i="12"/>
  <c r="F124" i="12"/>
  <c r="F123" i="12" s="1"/>
  <c r="G124" i="12"/>
  <c r="H124" i="12"/>
  <c r="I124" i="12"/>
  <c r="J124" i="12"/>
  <c r="J123" i="12" s="1"/>
  <c r="I123" i="12" s="1"/>
  <c r="K124" i="12"/>
  <c r="K123" i="12" s="1"/>
  <c r="M124" i="12"/>
  <c r="M123" i="12" s="1"/>
  <c r="M114" i="12" s="1"/>
  <c r="N124" i="12"/>
  <c r="N123" i="12" s="1"/>
  <c r="I125" i="12"/>
  <c r="L125" i="12"/>
  <c r="B126" i="12"/>
  <c r="I126" i="12"/>
  <c r="L126" i="12"/>
  <c r="I127" i="12"/>
  <c r="B127" i="12" s="1"/>
  <c r="L127" i="12"/>
  <c r="I128" i="12"/>
  <c r="L128" i="12"/>
  <c r="I129" i="12"/>
  <c r="B129" i="12" s="1"/>
  <c r="L129" i="12"/>
  <c r="E131" i="12"/>
  <c r="F131" i="12"/>
  <c r="G131" i="12"/>
  <c r="H131" i="12"/>
  <c r="H130" i="12" s="1"/>
  <c r="J131" i="12"/>
  <c r="I131" i="12" s="1"/>
  <c r="K131" i="12"/>
  <c r="L131" i="12"/>
  <c r="M131" i="12"/>
  <c r="M130" i="12" s="1"/>
  <c r="N131" i="12"/>
  <c r="I132" i="12"/>
  <c r="B132" i="12" s="1"/>
  <c r="L132" i="12"/>
  <c r="I133" i="12"/>
  <c r="B133" i="12" s="1"/>
  <c r="L133" i="12"/>
  <c r="F134" i="12"/>
  <c r="G134" i="12"/>
  <c r="G130" i="12" s="1"/>
  <c r="J134" i="12"/>
  <c r="N134" i="12"/>
  <c r="E135" i="12"/>
  <c r="F135" i="12"/>
  <c r="G135" i="12"/>
  <c r="H135" i="12"/>
  <c r="H134" i="12" s="1"/>
  <c r="J135" i="12"/>
  <c r="K135" i="12"/>
  <c r="M135" i="12"/>
  <c r="M134" i="12" s="1"/>
  <c r="N135" i="12"/>
  <c r="B136" i="12"/>
  <c r="I136" i="12"/>
  <c r="L136" i="12"/>
  <c r="I137" i="12"/>
  <c r="L137" i="12"/>
  <c r="I138" i="12"/>
  <c r="L138" i="12"/>
  <c r="B138" i="12" s="1"/>
  <c r="B139" i="12"/>
  <c r="I139" i="12"/>
  <c r="L139" i="12"/>
  <c r="H140" i="12"/>
  <c r="J140" i="12"/>
  <c r="I140" i="12" s="1"/>
  <c r="M140" i="12"/>
  <c r="E141" i="12"/>
  <c r="F141" i="12"/>
  <c r="F140" i="12" s="1"/>
  <c r="G141" i="12"/>
  <c r="G140" i="12" s="1"/>
  <c r="H141" i="12"/>
  <c r="I141" i="12"/>
  <c r="J141" i="12"/>
  <c r="K141" i="12"/>
  <c r="K140" i="12" s="1"/>
  <c r="M141" i="12"/>
  <c r="N141" i="12"/>
  <c r="N140" i="12" s="1"/>
  <c r="I142" i="12"/>
  <c r="L142" i="12"/>
  <c r="L141" i="12" s="1"/>
  <c r="B143" i="12"/>
  <c r="I143" i="12"/>
  <c r="L143" i="12"/>
  <c r="I144" i="12"/>
  <c r="B144" i="12" s="1"/>
  <c r="L144" i="12"/>
  <c r="I145" i="12"/>
  <c r="B145" i="12" s="1"/>
  <c r="L145" i="12"/>
  <c r="E147" i="12"/>
  <c r="E146" i="12" s="1"/>
  <c r="F147" i="12"/>
  <c r="F146" i="12" s="1"/>
  <c r="G147" i="12"/>
  <c r="G146" i="12" s="1"/>
  <c r="H147" i="12"/>
  <c r="J147" i="12"/>
  <c r="I147" i="12" s="1"/>
  <c r="K147" i="12"/>
  <c r="K146" i="12" s="1"/>
  <c r="L147" i="12"/>
  <c r="M147" i="12"/>
  <c r="M146" i="12" s="1"/>
  <c r="N147" i="12"/>
  <c r="N146" i="12" s="1"/>
  <c r="B148" i="12"/>
  <c r="I148" i="12"/>
  <c r="L148" i="12"/>
  <c r="O148" i="12"/>
  <c r="B149" i="12"/>
  <c r="I149" i="12"/>
  <c r="L149" i="12"/>
  <c r="O149" i="12"/>
  <c r="E150" i="12"/>
  <c r="F150" i="12"/>
  <c r="G150" i="12"/>
  <c r="H150" i="12"/>
  <c r="H146" i="12" s="1"/>
  <c r="J150" i="12"/>
  <c r="K150" i="12"/>
  <c r="L150" i="12"/>
  <c r="M150" i="12"/>
  <c r="N150" i="12"/>
  <c r="O150" i="12"/>
  <c r="B151" i="12"/>
  <c r="I151" i="12"/>
  <c r="L151" i="12"/>
  <c r="O151" i="12"/>
  <c r="B152" i="12"/>
  <c r="I152" i="12"/>
  <c r="L152" i="12"/>
  <c r="O152" i="12"/>
  <c r="E153" i="12"/>
  <c r="F153" i="12"/>
  <c r="G153" i="12"/>
  <c r="H153" i="12"/>
  <c r="J153" i="12"/>
  <c r="K153" i="12"/>
  <c r="M153" i="12"/>
  <c r="N153" i="12"/>
  <c r="I154" i="12"/>
  <c r="L154" i="12"/>
  <c r="O154" i="12"/>
  <c r="I155" i="12"/>
  <c r="L155" i="12"/>
  <c r="B155" i="12" s="1"/>
  <c r="O155" i="12"/>
  <c r="F157" i="12"/>
  <c r="J157" i="12"/>
  <c r="K157" i="12"/>
  <c r="N157" i="12"/>
  <c r="E158" i="12"/>
  <c r="E157" i="12" s="1"/>
  <c r="F158" i="12"/>
  <c r="G158" i="12"/>
  <c r="G157" i="12" s="1"/>
  <c r="H158" i="12"/>
  <c r="H157" i="12" s="1"/>
  <c r="J158" i="12"/>
  <c r="K158" i="12"/>
  <c r="L158" i="12"/>
  <c r="L157" i="12" s="1"/>
  <c r="M158" i="12"/>
  <c r="M157" i="12" s="1"/>
  <c r="N158" i="12"/>
  <c r="B159" i="12"/>
  <c r="I159" i="12"/>
  <c r="L159" i="12"/>
  <c r="O159" i="12"/>
  <c r="O158" i="12" s="1"/>
  <c r="O157" i="12" s="1"/>
  <c r="O156" i="12" s="1"/>
  <c r="B160" i="12"/>
  <c r="I160" i="12"/>
  <c r="L160" i="12"/>
  <c r="O160" i="12"/>
  <c r="B161" i="12"/>
  <c r="I161" i="12"/>
  <c r="L161" i="12"/>
  <c r="B162" i="12"/>
  <c r="I162" i="12"/>
  <c r="L162" i="12"/>
  <c r="B163" i="12"/>
  <c r="I163" i="12"/>
  <c r="L163" i="12"/>
  <c r="B164" i="12"/>
  <c r="I164" i="12"/>
  <c r="L164" i="12"/>
  <c r="F165" i="12"/>
  <c r="J165" i="12"/>
  <c r="K165" i="12"/>
  <c r="N165" i="12"/>
  <c r="E166" i="12"/>
  <c r="E165" i="12" s="1"/>
  <c r="F166" i="12"/>
  <c r="G166" i="12"/>
  <c r="G165" i="12" s="1"/>
  <c r="G156" i="12" s="1"/>
  <c r="H166" i="12"/>
  <c r="H165" i="12" s="1"/>
  <c r="J166" i="12"/>
  <c r="K166" i="12"/>
  <c r="M166" i="12"/>
  <c r="M165" i="12" s="1"/>
  <c r="N166" i="12"/>
  <c r="I167" i="12"/>
  <c r="B167" i="12" s="1"/>
  <c r="L167" i="12"/>
  <c r="O167" i="12"/>
  <c r="O166" i="12" s="1"/>
  <c r="O165" i="12" s="1"/>
  <c r="O164" i="12" s="1"/>
  <c r="O163" i="12" s="1"/>
  <c r="O162" i="12" s="1"/>
  <c r="O161" i="12" s="1"/>
  <c r="I168" i="12"/>
  <c r="B168" i="12" s="1"/>
  <c r="L168" i="12"/>
  <c r="O168" i="12"/>
  <c r="I169" i="12"/>
  <c r="B169" i="12" s="1"/>
  <c r="L169" i="12"/>
  <c r="O169" i="12"/>
  <c r="L170" i="12"/>
  <c r="O170" i="12"/>
  <c r="I171" i="12"/>
  <c r="L171" i="12"/>
  <c r="B171" i="12" s="1"/>
  <c r="O171" i="12"/>
  <c r="I172" i="12"/>
  <c r="L172" i="12"/>
  <c r="B172" i="12" s="1"/>
  <c r="O172" i="12"/>
  <c r="I173" i="12"/>
  <c r="L173" i="12"/>
  <c r="B173" i="12" s="1"/>
  <c r="O173" i="12"/>
  <c r="I174" i="12"/>
  <c r="L174" i="12"/>
  <c r="B174" i="12" s="1"/>
  <c r="O174" i="12"/>
  <c r="I175" i="12"/>
  <c r="L175" i="12"/>
  <c r="B175" i="12" s="1"/>
  <c r="O175" i="12"/>
  <c r="I176" i="12"/>
  <c r="L176" i="12"/>
  <c r="B176" i="12" s="1"/>
  <c r="O176" i="12"/>
  <c r="I177" i="12"/>
  <c r="L177" i="12"/>
  <c r="B177" i="12" s="1"/>
  <c r="O177" i="12"/>
  <c r="I178" i="12"/>
  <c r="L178" i="12"/>
  <c r="B178" i="12" s="1"/>
  <c r="O178" i="12"/>
  <c r="I179" i="12"/>
  <c r="L179" i="12"/>
  <c r="B179" i="12" s="1"/>
  <c r="O179" i="12"/>
  <c r="I180" i="12"/>
  <c r="L180" i="12"/>
  <c r="B180" i="12" s="1"/>
  <c r="O180" i="12"/>
  <c r="I181" i="12"/>
  <c r="L181" i="12"/>
  <c r="B181" i="12" s="1"/>
  <c r="O181" i="12"/>
  <c r="I182" i="12"/>
  <c r="L182" i="12"/>
  <c r="B182" i="12" s="1"/>
  <c r="O182" i="12"/>
  <c r="I183" i="12"/>
  <c r="L183" i="12"/>
  <c r="B183" i="12" s="1"/>
  <c r="O183" i="12"/>
  <c r="I184" i="12"/>
  <c r="L184" i="12"/>
  <c r="B184" i="12" s="1"/>
  <c r="O184" i="12"/>
  <c r="I185" i="12"/>
  <c r="O185" i="12"/>
  <c r="J186" i="12"/>
  <c r="E187" i="12"/>
  <c r="E186" i="12" s="1"/>
  <c r="F187" i="12"/>
  <c r="G187" i="12"/>
  <c r="G186" i="12" s="1"/>
  <c r="H187" i="12"/>
  <c r="H186" i="12" s="1"/>
  <c r="J187" i="12"/>
  <c r="I187" i="12" s="1"/>
  <c r="K187" i="12"/>
  <c r="K186" i="12" s="1"/>
  <c r="M187" i="12"/>
  <c r="M186" i="12" s="1"/>
  <c r="N187" i="12"/>
  <c r="N186" i="12" s="1"/>
  <c r="I188" i="12"/>
  <c r="O188" i="12"/>
  <c r="O187" i="12" s="1"/>
  <c r="O186" i="12" s="1"/>
  <c r="I189" i="12"/>
  <c r="L189" i="12"/>
  <c r="B189" i="12" s="1"/>
  <c r="O189" i="12"/>
  <c r="I190" i="12"/>
  <c r="O190" i="12"/>
  <c r="I191" i="12"/>
  <c r="G194" i="12"/>
  <c r="G193" i="12" s="1"/>
  <c r="G192" i="12" s="1"/>
  <c r="I194" i="12"/>
  <c r="K194" i="12"/>
  <c r="I195" i="12"/>
  <c r="B195" i="12" s="1"/>
  <c r="O195" i="12"/>
  <c r="I196" i="12"/>
  <c r="O196" i="12"/>
  <c r="E197" i="12"/>
  <c r="F197" i="12"/>
  <c r="F194" i="12" s="1"/>
  <c r="G197" i="12"/>
  <c r="H197" i="12"/>
  <c r="H194" i="12" s="1"/>
  <c r="I197" i="12"/>
  <c r="J197" i="12"/>
  <c r="J194" i="12" s="1"/>
  <c r="K197" i="12"/>
  <c r="M197" i="12"/>
  <c r="M194" i="12" s="1"/>
  <c r="N197" i="12"/>
  <c r="N194" i="12" s="1"/>
  <c r="N193" i="12" s="1"/>
  <c r="I198" i="12"/>
  <c r="L198" i="12"/>
  <c r="L195" i="12" s="1"/>
  <c r="O198" i="12"/>
  <c r="I199" i="12"/>
  <c r="L199" i="12"/>
  <c r="L196" i="12" s="1"/>
  <c r="O199" i="12"/>
  <c r="I200" i="12"/>
  <c r="L200" i="12"/>
  <c r="L197" i="12" s="1"/>
  <c r="L194" i="12" s="1"/>
  <c r="L191" i="12" s="1"/>
  <c r="O200" i="12"/>
  <c r="I201" i="12"/>
  <c r="L201" i="12"/>
  <c r="B201" i="12" s="1"/>
  <c r="O201" i="12"/>
  <c r="I202" i="12"/>
  <c r="L202" i="12"/>
  <c r="B202" i="12" s="1"/>
  <c r="O202" i="12"/>
  <c r="I203" i="12"/>
  <c r="L203" i="12"/>
  <c r="B203" i="12" s="1"/>
  <c r="O203" i="12"/>
  <c r="I204" i="12"/>
  <c r="L204" i="12"/>
  <c r="B204" i="12" s="1"/>
  <c r="O204" i="12"/>
  <c r="I205" i="12"/>
  <c r="L205" i="12"/>
  <c r="B205" i="12" s="1"/>
  <c r="O205" i="12"/>
  <c r="I206" i="12"/>
  <c r="L206" i="12"/>
  <c r="B206" i="12" s="1"/>
  <c r="O206" i="12"/>
  <c r="I207" i="12"/>
  <c r="L207" i="12"/>
  <c r="B207" i="12" s="1"/>
  <c r="E208" i="12"/>
  <c r="M208" i="12"/>
  <c r="O208" i="12" s="1"/>
  <c r="E209" i="12"/>
  <c r="F209" i="12"/>
  <c r="F208" i="12" s="1"/>
  <c r="G209" i="12"/>
  <c r="G208" i="12" s="1"/>
  <c r="H209" i="12"/>
  <c r="H208" i="12" s="1"/>
  <c r="J209" i="12"/>
  <c r="J208" i="12" s="1"/>
  <c r="K209" i="12"/>
  <c r="K208" i="12" s="1"/>
  <c r="K193" i="12" s="1"/>
  <c r="K192" i="12" s="1"/>
  <c r="M209" i="12"/>
  <c r="N209" i="12"/>
  <c r="N208" i="12" s="1"/>
  <c r="O209" i="12"/>
  <c r="I210" i="12"/>
  <c r="L210" i="12"/>
  <c r="O210" i="12"/>
  <c r="I211" i="12"/>
  <c r="B211" i="12" s="1"/>
  <c r="L211" i="12"/>
  <c r="O211" i="12"/>
  <c r="I212" i="12"/>
  <c r="B212" i="12" s="1"/>
  <c r="L212" i="12"/>
  <c r="O212" i="12"/>
  <c r="I213" i="12"/>
  <c r="B213" i="12" s="1"/>
  <c r="L213" i="12"/>
  <c r="O213" i="12"/>
  <c r="I214" i="12"/>
  <c r="B214" i="12" s="1"/>
  <c r="L214" i="12"/>
  <c r="O214" i="12"/>
  <c r="I215" i="12"/>
  <c r="O215" i="12"/>
  <c r="E216" i="12"/>
  <c r="F216" i="12"/>
  <c r="G216" i="12"/>
  <c r="H216" i="12"/>
  <c r="J216" i="12"/>
  <c r="K216" i="12"/>
  <c r="I216" i="12" s="1"/>
  <c r="L216" i="12"/>
  <c r="M216" i="12"/>
  <c r="N216" i="12"/>
  <c r="O216" i="12"/>
  <c r="I217" i="12"/>
  <c r="B217" i="12" s="1"/>
  <c r="L217" i="12"/>
  <c r="O217" i="12"/>
  <c r="I218" i="12"/>
  <c r="B218" i="12" s="1"/>
  <c r="L218" i="12"/>
  <c r="L215" i="12" s="1"/>
  <c r="L209" i="12" s="1"/>
  <c r="L208" i="12" s="1"/>
  <c r="O218" i="12"/>
  <c r="I219" i="12"/>
  <c r="B219" i="12" s="1"/>
  <c r="L219" i="12"/>
  <c r="O219" i="12"/>
  <c r="I220" i="12"/>
  <c r="B220" i="12" s="1"/>
  <c r="L220" i="12"/>
  <c r="O220" i="12"/>
  <c r="I221" i="12"/>
  <c r="B221" i="12" s="1"/>
  <c r="L221" i="12"/>
  <c r="O221" i="12"/>
  <c r="I222" i="12"/>
  <c r="B222" i="12" s="1"/>
  <c r="L222" i="12"/>
  <c r="O222" i="12"/>
  <c r="I223" i="12"/>
  <c r="B223" i="12" s="1"/>
  <c r="L223" i="12"/>
  <c r="O223" i="12"/>
  <c r="I224" i="12"/>
  <c r="B224" i="12" s="1"/>
  <c r="L224" i="12"/>
  <c r="O224" i="12"/>
  <c r="I225" i="12"/>
  <c r="B225" i="12" s="1"/>
  <c r="L225" i="12"/>
  <c r="O225" i="12"/>
  <c r="I226" i="12"/>
  <c r="B226" i="12" s="1"/>
  <c r="L226" i="12"/>
  <c r="O226" i="12"/>
  <c r="I227" i="12"/>
  <c r="B227" i="12" s="1"/>
  <c r="L227" i="12"/>
  <c r="O227" i="12"/>
  <c r="I228" i="12"/>
  <c r="B228" i="12" s="1"/>
  <c r="L228" i="12"/>
  <c r="O228" i="12"/>
  <c r="I229" i="12"/>
  <c r="B229" i="12" s="1"/>
  <c r="L229" i="12"/>
  <c r="O229" i="12"/>
  <c r="I230" i="12"/>
  <c r="B230" i="12" s="1"/>
  <c r="L230" i="12"/>
  <c r="O230" i="12"/>
  <c r="I231" i="12"/>
  <c r="B231" i="12" s="1"/>
  <c r="L231" i="12"/>
  <c r="O231" i="12"/>
  <c r="I232" i="12"/>
  <c r="B232" i="12" s="1"/>
  <c r="L232" i="12"/>
  <c r="O232" i="12"/>
  <c r="I233" i="12"/>
  <c r="B233" i="12" s="1"/>
  <c r="L233" i="12"/>
  <c r="O233" i="12"/>
  <c r="I234" i="12"/>
  <c r="B234" i="12" s="1"/>
  <c r="L234" i="12"/>
  <c r="O234" i="12"/>
  <c r="I235" i="12"/>
  <c r="B235" i="12" s="1"/>
  <c r="L235" i="12"/>
  <c r="O235" i="12"/>
  <c r="I236" i="12"/>
  <c r="B236" i="12" s="1"/>
  <c r="L236" i="12"/>
  <c r="O236" i="12"/>
  <c r="I237" i="12"/>
  <c r="B237" i="12" s="1"/>
  <c r="L237" i="12"/>
  <c r="O237" i="12"/>
  <c r="E238" i="12"/>
  <c r="K238" i="12"/>
  <c r="I238" i="12" s="1"/>
  <c r="E239" i="12"/>
  <c r="F239" i="12"/>
  <c r="F238" i="12" s="1"/>
  <c r="G239" i="12"/>
  <c r="G238" i="12" s="1"/>
  <c r="H239" i="12"/>
  <c r="H238" i="12" s="1"/>
  <c r="J239" i="12"/>
  <c r="J238" i="12" s="1"/>
  <c r="K239" i="12"/>
  <c r="I239" i="12" s="1"/>
  <c r="M239" i="12"/>
  <c r="M238" i="12" s="1"/>
  <c r="O238" i="12" s="1"/>
  <c r="N239" i="12"/>
  <c r="N238" i="12" s="1"/>
  <c r="O239" i="12"/>
  <c r="I240" i="12"/>
  <c r="O240" i="12"/>
  <c r="I241" i="12"/>
  <c r="O241" i="12"/>
  <c r="E242" i="12"/>
  <c r="F242" i="12"/>
  <c r="G242" i="12"/>
  <c r="H242" i="12"/>
  <c r="I242" i="12"/>
  <c r="J242" i="12"/>
  <c r="K242" i="12"/>
  <c r="M242" i="12"/>
  <c r="O242" i="12" s="1"/>
  <c r="N242" i="12"/>
  <c r="I243" i="12"/>
  <c r="O243" i="12"/>
  <c r="I244" i="12"/>
  <c r="O244" i="12"/>
  <c r="I245" i="12"/>
  <c r="O245" i="12"/>
  <c r="I246" i="12"/>
  <c r="O246" i="12"/>
  <c r="I247" i="12"/>
  <c r="O247" i="12"/>
  <c r="I248" i="12"/>
  <c r="O248" i="12"/>
  <c r="I249" i="12"/>
  <c r="O249" i="12"/>
  <c r="I250" i="12"/>
  <c r="I251" i="12"/>
  <c r="E252" i="12"/>
  <c r="F252" i="12"/>
  <c r="G252" i="12"/>
  <c r="H252" i="12"/>
  <c r="I252" i="12"/>
  <c r="J252" i="12"/>
  <c r="K252" i="12"/>
  <c r="M252" i="12"/>
  <c r="O252" i="12" s="1"/>
  <c r="N252" i="12"/>
  <c r="I253" i="12"/>
  <c r="O253" i="12"/>
  <c r="I254" i="12"/>
  <c r="O254" i="12"/>
  <c r="I255" i="12"/>
  <c r="O255" i="12"/>
  <c r="I256" i="12"/>
  <c r="O256" i="12"/>
  <c r="I257" i="12"/>
  <c r="O257" i="12"/>
  <c r="I258" i="12"/>
  <c r="O258" i="12"/>
  <c r="I260" i="12"/>
  <c r="O260" i="12"/>
  <c r="I261" i="12"/>
  <c r="O261" i="12"/>
  <c r="I262" i="12"/>
  <c r="O262" i="12"/>
  <c r="I263" i="12"/>
  <c r="O263" i="12"/>
  <c r="I264" i="12"/>
  <c r="O264" i="12"/>
  <c r="E265" i="12"/>
  <c r="F265" i="12"/>
  <c r="G265" i="12"/>
  <c r="H265" i="12"/>
  <c r="I265" i="12"/>
  <c r="J265" i="12"/>
  <c r="K265" i="12"/>
  <c r="M265" i="12"/>
  <c r="N265" i="12"/>
  <c r="I266" i="12"/>
  <c r="O266" i="12"/>
  <c r="O265" i="12" s="1"/>
  <c r="I267" i="12"/>
  <c r="O267" i="12"/>
  <c r="E268" i="12"/>
  <c r="F268" i="12"/>
  <c r="F259" i="12" s="1"/>
  <c r="J268" i="12"/>
  <c r="N268" i="12"/>
  <c r="N259" i="12" s="1"/>
  <c r="O268" i="12"/>
  <c r="E269" i="12"/>
  <c r="F269" i="12"/>
  <c r="G269" i="12"/>
  <c r="G268" i="12" s="1"/>
  <c r="G259" i="12" s="1"/>
  <c r="H269" i="12"/>
  <c r="H268" i="12" s="1"/>
  <c r="H259" i="12" s="1"/>
  <c r="J269" i="12"/>
  <c r="K269" i="12"/>
  <c r="K268" i="12" s="1"/>
  <c r="K259" i="12" s="1"/>
  <c r="M269" i="12"/>
  <c r="M268" i="12" s="1"/>
  <c r="M259" i="12" s="1"/>
  <c r="N269" i="12"/>
  <c r="I270" i="12"/>
  <c r="O270" i="12"/>
  <c r="O269" i="12" s="1"/>
  <c r="I271" i="12"/>
  <c r="O271" i="12"/>
  <c r="I272" i="12"/>
  <c r="O272" i="12"/>
  <c r="I273" i="12"/>
  <c r="O273" i="12"/>
  <c r="I274" i="12"/>
  <c r="G276" i="12"/>
  <c r="I277" i="12"/>
  <c r="O277" i="12"/>
  <c r="I278" i="12"/>
  <c r="O278" i="12"/>
  <c r="I279" i="12"/>
  <c r="O279" i="12"/>
  <c r="I280" i="12"/>
  <c r="O280" i="12"/>
  <c r="E281" i="12"/>
  <c r="F281" i="12"/>
  <c r="G281" i="12"/>
  <c r="H281" i="12"/>
  <c r="I281" i="12"/>
  <c r="J281" i="12"/>
  <c r="K281" i="12"/>
  <c r="M281" i="12"/>
  <c r="N281" i="12"/>
  <c r="I282" i="12"/>
  <c r="O282" i="12"/>
  <c r="I283" i="12"/>
  <c r="O283" i="12"/>
  <c r="E284" i="12"/>
  <c r="F284" i="12"/>
  <c r="G284" i="12"/>
  <c r="H284" i="12"/>
  <c r="I284" i="12"/>
  <c r="J284" i="12"/>
  <c r="K284" i="12"/>
  <c r="M284" i="12"/>
  <c r="O284" i="12" s="1"/>
  <c r="N284" i="12"/>
  <c r="I285" i="12"/>
  <c r="I286" i="12"/>
  <c r="I287" i="12"/>
  <c r="I288" i="12"/>
  <c r="I289" i="12"/>
  <c r="E290" i="12"/>
  <c r="F290" i="12"/>
  <c r="F276" i="12" s="1"/>
  <c r="G290" i="12"/>
  <c r="H290" i="12"/>
  <c r="J290" i="12"/>
  <c r="I290" i="12" s="1"/>
  <c r="K290" i="12"/>
  <c r="M290" i="12"/>
  <c r="O290" i="12" s="1"/>
  <c r="N290" i="12"/>
  <c r="I291" i="12"/>
  <c r="I292" i="12"/>
  <c r="E293" i="12"/>
  <c r="F293" i="12"/>
  <c r="G293" i="12"/>
  <c r="H293" i="12"/>
  <c r="J293" i="12"/>
  <c r="K293" i="12"/>
  <c r="I293" i="12" s="1"/>
  <c r="M293" i="12"/>
  <c r="N293" i="12"/>
  <c r="O293" i="12"/>
  <c r="I294" i="12"/>
  <c r="I295" i="12"/>
  <c r="E297" i="12"/>
  <c r="F297" i="12"/>
  <c r="F296" i="12" s="1"/>
  <c r="G297" i="12"/>
  <c r="G296" i="12" s="1"/>
  <c r="H297" i="12"/>
  <c r="H296" i="12" s="1"/>
  <c r="J297" i="12"/>
  <c r="I297" i="12" s="1"/>
  <c r="K297" i="12"/>
  <c r="K296" i="12" s="1"/>
  <c r="M297" i="12"/>
  <c r="M296" i="12" s="1"/>
  <c r="N297" i="12"/>
  <c r="N296" i="12" s="1"/>
  <c r="I298" i="12"/>
  <c r="I299" i="12"/>
  <c r="I300" i="12"/>
  <c r="O300" i="12"/>
  <c r="I301" i="12"/>
  <c r="O301" i="12"/>
  <c r="I302" i="12"/>
  <c r="O302" i="12"/>
  <c r="E303" i="12"/>
  <c r="F303" i="12"/>
  <c r="G303" i="12"/>
  <c r="H303" i="12"/>
  <c r="I303" i="12"/>
  <c r="J303" i="12"/>
  <c r="K303" i="12"/>
  <c r="M303" i="12"/>
  <c r="O303" i="12" s="1"/>
  <c r="N303" i="12"/>
  <c r="I304" i="12"/>
  <c r="O304" i="12"/>
  <c r="I305" i="12"/>
  <c r="O305" i="12"/>
  <c r="E306" i="12"/>
  <c r="F306" i="12"/>
  <c r="G306" i="12"/>
  <c r="H306" i="12"/>
  <c r="I306" i="12"/>
  <c r="J306" i="12"/>
  <c r="K306" i="12"/>
  <c r="M306" i="12"/>
  <c r="O306" i="12" s="1"/>
  <c r="N306" i="12"/>
  <c r="I307" i="12"/>
  <c r="I308" i="12"/>
  <c r="I309" i="12"/>
  <c r="I310" i="12"/>
  <c r="I311" i="12"/>
  <c r="E312" i="12"/>
  <c r="F312" i="12"/>
  <c r="G312" i="12"/>
  <c r="H312" i="12"/>
  <c r="J312" i="12"/>
  <c r="I312" i="12" s="1"/>
  <c r="K312" i="12"/>
  <c r="M312" i="12"/>
  <c r="N312" i="12"/>
  <c r="I313" i="12"/>
  <c r="I314" i="12"/>
  <c r="E315" i="12"/>
  <c r="F315" i="12"/>
  <c r="G315" i="12"/>
  <c r="H315" i="12"/>
  <c r="J315" i="12"/>
  <c r="K315" i="12"/>
  <c r="I315" i="12" s="1"/>
  <c r="M315" i="12"/>
  <c r="N315" i="12"/>
  <c r="O315" i="12"/>
  <c r="I316" i="12"/>
  <c r="I317" i="12"/>
  <c r="J319" i="12"/>
  <c r="I320" i="12"/>
  <c r="O320" i="12"/>
  <c r="I321" i="12"/>
  <c r="O321" i="12"/>
  <c r="I322" i="12"/>
  <c r="O322" i="12"/>
  <c r="E323" i="12"/>
  <c r="F323" i="12"/>
  <c r="F319" i="12" s="1"/>
  <c r="G323" i="12"/>
  <c r="H323" i="12"/>
  <c r="H319" i="12" s="1"/>
  <c r="J323" i="12"/>
  <c r="I323" i="12" s="1"/>
  <c r="K323" i="12"/>
  <c r="K319" i="12" s="1"/>
  <c r="M323" i="12"/>
  <c r="N323" i="12"/>
  <c r="N319" i="12" s="1"/>
  <c r="I324" i="12"/>
  <c r="O324" i="12"/>
  <c r="I325" i="12"/>
  <c r="O325" i="12"/>
  <c r="E326" i="12"/>
  <c r="F326" i="12"/>
  <c r="G326" i="12"/>
  <c r="H326" i="12"/>
  <c r="J326" i="12"/>
  <c r="I326" i="12" s="1"/>
  <c r="K326" i="12"/>
  <c r="M326" i="12"/>
  <c r="O326" i="12" s="1"/>
  <c r="N326" i="12"/>
  <c r="I327" i="12"/>
  <c r="I328" i="12"/>
  <c r="I329" i="12"/>
  <c r="I330" i="12"/>
  <c r="I331" i="12"/>
  <c r="E332" i="12"/>
  <c r="F332" i="12"/>
  <c r="G332" i="12"/>
  <c r="H332" i="12"/>
  <c r="J332" i="12"/>
  <c r="K332" i="12"/>
  <c r="M332" i="12"/>
  <c r="N332" i="12"/>
  <c r="O332" i="12"/>
  <c r="I333" i="12"/>
  <c r="I334" i="12"/>
  <c r="E335" i="12"/>
  <c r="F335" i="12"/>
  <c r="G335" i="12"/>
  <c r="H335" i="12"/>
  <c r="I335" i="12"/>
  <c r="J335" i="12"/>
  <c r="K335" i="12"/>
  <c r="M335" i="12"/>
  <c r="O335" i="12" s="1"/>
  <c r="N335" i="12"/>
  <c r="I336" i="12"/>
  <c r="I337" i="12"/>
  <c r="I339" i="12"/>
  <c r="O339" i="12"/>
  <c r="I340" i="12"/>
  <c r="O340" i="12"/>
  <c r="I341" i="12"/>
  <c r="O341" i="12"/>
  <c r="I342" i="12"/>
  <c r="O342" i="12"/>
  <c r="E343" i="12"/>
  <c r="E338" i="12" s="1"/>
  <c r="F343" i="12"/>
  <c r="G343" i="12"/>
  <c r="G338" i="12" s="1"/>
  <c r="H343" i="12"/>
  <c r="H338" i="12" s="1"/>
  <c r="J343" i="12"/>
  <c r="I343" i="12" s="1"/>
  <c r="K343" i="12"/>
  <c r="M343" i="12"/>
  <c r="N343" i="12"/>
  <c r="O343" i="12"/>
  <c r="I344" i="12"/>
  <c r="O344" i="12"/>
  <c r="I345" i="12"/>
  <c r="O345" i="12"/>
  <c r="E346" i="12"/>
  <c r="F346" i="12"/>
  <c r="G346" i="12"/>
  <c r="H346" i="12"/>
  <c r="J346" i="12"/>
  <c r="K346" i="12"/>
  <c r="K338" i="12" s="1"/>
  <c r="M346" i="12"/>
  <c r="N346" i="12"/>
  <c r="O346" i="12"/>
  <c r="I347" i="12"/>
  <c r="I348" i="12"/>
  <c r="I349" i="12"/>
  <c r="I350" i="12"/>
  <c r="L350" i="12"/>
  <c r="L347" i="12" s="1"/>
  <c r="I351" i="12"/>
  <c r="E352" i="12"/>
  <c r="F352" i="12"/>
  <c r="G352" i="12"/>
  <c r="H352" i="12"/>
  <c r="B352" i="12" s="1"/>
  <c r="J352" i="12"/>
  <c r="K352" i="12"/>
  <c r="I352" i="12" s="1"/>
  <c r="L352" i="12"/>
  <c r="L349" i="12" s="1"/>
  <c r="L346" i="12" s="1"/>
  <c r="L343" i="12" s="1"/>
  <c r="L340" i="12" s="1"/>
  <c r="B340" i="12" s="1"/>
  <c r="M352" i="12"/>
  <c r="N352" i="12"/>
  <c r="O352" i="12"/>
  <c r="B353" i="12"/>
  <c r="I353" i="12"/>
  <c r="I354" i="12"/>
  <c r="E355" i="12"/>
  <c r="F355" i="12"/>
  <c r="G355" i="12"/>
  <c r="H355" i="12"/>
  <c r="J355" i="12"/>
  <c r="I355" i="12" s="1"/>
  <c r="K355" i="12"/>
  <c r="L355" i="12"/>
  <c r="M355" i="12"/>
  <c r="N355" i="12"/>
  <c r="I356" i="12"/>
  <c r="L356" i="12"/>
  <c r="L353" i="12" s="1"/>
  <c r="I357" i="12"/>
  <c r="L357" i="12"/>
  <c r="O66" i="12" l="1"/>
  <c r="B67" i="12"/>
  <c r="M26" i="12"/>
  <c r="M21" i="12" s="1"/>
  <c r="B5" i="12"/>
  <c r="B11" i="12"/>
  <c r="O10" i="12"/>
  <c r="N318" i="12"/>
  <c r="L354" i="12"/>
  <c r="L351" i="12" s="1"/>
  <c r="B357" i="12"/>
  <c r="K318" i="12"/>
  <c r="E276" i="12"/>
  <c r="B210" i="12"/>
  <c r="I209" i="12"/>
  <c r="B355" i="12"/>
  <c r="M276" i="12"/>
  <c r="O281" i="12"/>
  <c r="N192" i="12"/>
  <c r="J296" i="12"/>
  <c r="I296" i="12" s="1"/>
  <c r="H276" i="12"/>
  <c r="H275" i="12" s="1"/>
  <c r="B197" i="12"/>
  <c r="E194" i="12"/>
  <c r="B354" i="12"/>
  <c r="F275" i="12"/>
  <c r="G275" i="12"/>
  <c r="I268" i="12"/>
  <c r="J259" i="12"/>
  <c r="I259" i="12" s="1"/>
  <c r="M193" i="12"/>
  <c r="O194" i="12"/>
  <c r="O114" i="12"/>
  <c r="M113" i="12"/>
  <c r="E114" i="12"/>
  <c r="L337" i="12"/>
  <c r="L334" i="12" s="1"/>
  <c r="I319" i="12"/>
  <c r="N276" i="12"/>
  <c r="N275" i="12" s="1"/>
  <c r="O355" i="12"/>
  <c r="B347" i="12"/>
  <c r="L344" i="12"/>
  <c r="N338" i="12"/>
  <c r="I208" i="12"/>
  <c r="B208" i="12" s="1"/>
  <c r="B191" i="12"/>
  <c r="L188" i="12"/>
  <c r="B350" i="12"/>
  <c r="B346" i="12"/>
  <c r="M338" i="12"/>
  <c r="H318" i="12"/>
  <c r="B356" i="12"/>
  <c r="B349" i="12"/>
  <c r="I346" i="12"/>
  <c r="B343" i="12"/>
  <c r="I332" i="12"/>
  <c r="O323" i="12"/>
  <c r="G319" i="12"/>
  <c r="G318" i="12" s="1"/>
  <c r="O312" i="12"/>
  <c r="J276" i="12"/>
  <c r="E259" i="12"/>
  <c r="L153" i="12"/>
  <c r="B154" i="12"/>
  <c r="F338" i="12"/>
  <c r="F318" i="12" s="1"/>
  <c r="J338" i="12"/>
  <c r="I338" i="12" s="1"/>
  <c r="E319" i="12"/>
  <c r="E296" i="12"/>
  <c r="K276" i="12"/>
  <c r="K275" i="12" s="1"/>
  <c r="H193" i="12"/>
  <c r="H192" i="12" s="1"/>
  <c r="L186" i="12"/>
  <c r="L166" i="12"/>
  <c r="B170" i="12"/>
  <c r="H156" i="12"/>
  <c r="I153" i="12"/>
  <c r="B153" i="12" s="1"/>
  <c r="O153" i="12"/>
  <c r="B209" i="12"/>
  <c r="B196" i="12"/>
  <c r="F186" i="12"/>
  <c r="F156" i="12" s="1"/>
  <c r="N156" i="12"/>
  <c r="B141" i="12"/>
  <c r="E140" i="12"/>
  <c r="L135" i="12"/>
  <c r="B135" i="12" s="1"/>
  <c r="B131" i="12"/>
  <c r="B119" i="12"/>
  <c r="O107" i="12"/>
  <c r="M106" i="12"/>
  <c r="M319" i="12"/>
  <c r="B215" i="12"/>
  <c r="J156" i="12"/>
  <c r="I186" i="12"/>
  <c r="M156" i="12"/>
  <c r="I269" i="12"/>
  <c r="B216" i="12"/>
  <c r="B200" i="12"/>
  <c r="B199" i="12"/>
  <c r="B198" i="12"/>
  <c r="J193" i="12"/>
  <c r="F193" i="12"/>
  <c r="F192" i="12" s="1"/>
  <c r="K156" i="12"/>
  <c r="L146" i="12"/>
  <c r="J146" i="12"/>
  <c r="O146" i="12" s="1"/>
  <c r="K134" i="12"/>
  <c r="K130" i="12" s="1"/>
  <c r="I135" i="12"/>
  <c r="O91" i="12"/>
  <c r="M90" i="12"/>
  <c r="O90" i="12" s="1"/>
  <c r="E90" i="12"/>
  <c r="B91" i="12"/>
  <c r="B10" i="12"/>
  <c r="I165" i="12"/>
  <c r="I157" i="12"/>
  <c r="B157" i="12" s="1"/>
  <c r="O147" i="12"/>
  <c r="B137" i="12"/>
  <c r="B124" i="12"/>
  <c r="L107" i="12"/>
  <c r="G106" i="12"/>
  <c r="B42" i="12"/>
  <c r="K21" i="12"/>
  <c r="B24" i="12"/>
  <c r="I23" i="12"/>
  <c r="I146" i="12"/>
  <c r="B146" i="12" s="1"/>
  <c r="E134" i="12"/>
  <c r="K113" i="12"/>
  <c r="K106" i="12" s="1"/>
  <c r="G113" i="12"/>
  <c r="N98" i="12"/>
  <c r="F98" i="12"/>
  <c r="J26" i="12"/>
  <c r="I30" i="12"/>
  <c r="B27" i="12"/>
  <c r="I166" i="12"/>
  <c r="B166" i="12" s="1"/>
  <c r="I158" i="12"/>
  <c r="B158" i="12" s="1"/>
  <c r="E156" i="12"/>
  <c r="I150" i="12"/>
  <c r="B150" i="12" s="1"/>
  <c r="B147" i="12"/>
  <c r="B142" i="12"/>
  <c r="I134" i="12"/>
  <c r="N130" i="12"/>
  <c r="N113" i="12" s="1"/>
  <c r="N106" i="12" s="1"/>
  <c r="E130" i="12"/>
  <c r="L124" i="12"/>
  <c r="L123" i="12" s="1"/>
  <c r="B123" i="12" s="1"/>
  <c r="I114" i="12"/>
  <c r="B107" i="12"/>
  <c r="I102" i="12"/>
  <c r="O74" i="12"/>
  <c r="I66" i="12"/>
  <c r="B66" i="12" s="1"/>
  <c r="B59" i="12"/>
  <c r="B55" i="12"/>
  <c r="F8" i="12"/>
  <c r="B60" i="12"/>
  <c r="B56" i="12"/>
  <c r="N26" i="12"/>
  <c r="N21" i="12" s="1"/>
  <c r="E21" i="12"/>
  <c r="N8" i="12"/>
  <c r="F130" i="12"/>
  <c r="F113" i="12" s="1"/>
  <c r="F106" i="12" s="1"/>
  <c r="B128" i="12"/>
  <c r="B125" i="12"/>
  <c r="B121" i="12"/>
  <c r="H114" i="12"/>
  <c r="H113" i="12" s="1"/>
  <c r="H106" i="12" s="1"/>
  <c r="H7" i="12" s="1"/>
  <c r="H4" i="12" s="1"/>
  <c r="L110" i="12"/>
  <c r="B110" i="12" s="1"/>
  <c r="B108" i="12"/>
  <c r="O98" i="12"/>
  <c r="K98" i="12"/>
  <c r="I98" i="12" s="1"/>
  <c r="G98" i="12"/>
  <c r="I74" i="12"/>
  <c r="B74" i="12"/>
  <c r="B61" i="12"/>
  <c r="B57" i="12"/>
  <c r="B53" i="12"/>
  <c r="B52" i="12"/>
  <c r="O30" i="12"/>
  <c r="G21" i="12"/>
  <c r="G7" i="12" s="1"/>
  <c r="G4" i="12" s="1"/>
  <c r="B28" i="12"/>
  <c r="O23" i="12"/>
  <c r="L23" i="12"/>
  <c r="B23" i="12" s="1"/>
  <c r="L18" i="12"/>
  <c r="J130" i="12"/>
  <c r="I130" i="12" s="1"/>
  <c r="J9" i="12"/>
  <c r="L52" i="12"/>
  <c r="L30" i="12"/>
  <c r="L26" i="12" s="1"/>
  <c r="M9" i="12"/>
  <c r="E9" i="12"/>
  <c r="O26" i="12" l="1"/>
  <c r="B30" i="12"/>
  <c r="I9" i="12"/>
  <c r="J8" i="12"/>
  <c r="F7" i="12"/>
  <c r="F4" i="12" s="1"/>
  <c r="B334" i="12"/>
  <c r="L331" i="12"/>
  <c r="B194" i="12"/>
  <c r="E193" i="12"/>
  <c r="E275" i="12"/>
  <c r="O259" i="12"/>
  <c r="E8" i="12"/>
  <c r="M8" i="12"/>
  <c r="O9" i="12"/>
  <c r="I26" i="12"/>
  <c r="L21" i="12"/>
  <c r="N7" i="12"/>
  <c r="N4" i="12" s="1"/>
  <c r="J113" i="12"/>
  <c r="J21" i="12"/>
  <c r="O21" i="12" s="1"/>
  <c r="B186" i="12"/>
  <c r="O319" i="12"/>
  <c r="M318" i="12"/>
  <c r="I276" i="12"/>
  <c r="J275" i="12"/>
  <c r="I275" i="12" s="1"/>
  <c r="B188" i="12"/>
  <c r="L185" i="12"/>
  <c r="B185" i="12" s="1"/>
  <c r="M192" i="12"/>
  <c r="O193" i="12"/>
  <c r="I193" i="12"/>
  <c r="J192" i="12"/>
  <c r="I192" i="12" s="1"/>
  <c r="J318" i="12"/>
  <c r="I318" i="12" s="1"/>
  <c r="B344" i="12"/>
  <c r="L341" i="12"/>
  <c r="E113" i="12"/>
  <c r="K7" i="12"/>
  <c r="K4" i="12" s="1"/>
  <c r="B18" i="12"/>
  <c r="I156" i="12"/>
  <c r="O130" i="12"/>
  <c r="E318" i="12"/>
  <c r="O338" i="12"/>
  <c r="O296" i="12"/>
  <c r="M275" i="12"/>
  <c r="O275" i="12" s="1"/>
  <c r="O276" i="12"/>
  <c r="B337" i="12"/>
  <c r="B351" i="12"/>
  <c r="L348" i="12"/>
  <c r="E192" i="12" l="1"/>
  <c r="B192" i="12" s="1"/>
  <c r="L165" i="12"/>
  <c r="L338" i="12"/>
  <c r="B341" i="12"/>
  <c r="I113" i="12"/>
  <c r="J106" i="12"/>
  <c r="L345" i="12"/>
  <c r="B348" i="12"/>
  <c r="E106" i="12"/>
  <c r="L192" i="12"/>
  <c r="O192" i="12"/>
  <c r="O318" i="12"/>
  <c r="M7" i="12"/>
  <c r="M4" i="12" s="1"/>
  <c r="O8" i="12"/>
  <c r="L328" i="12"/>
  <c r="B331" i="12"/>
  <c r="I21" i="12"/>
  <c r="B21" i="12" s="1"/>
  <c r="B26" i="12"/>
  <c r="I8" i="12"/>
  <c r="J7" i="12"/>
  <c r="J4" i="12" s="1"/>
  <c r="I4" i="12" s="1"/>
  <c r="O113" i="12"/>
  <c r="E7" i="12"/>
  <c r="E4" i="12" l="1"/>
  <c r="L4" i="12"/>
  <c r="O4" i="12"/>
  <c r="B345" i="12"/>
  <c r="L342" i="12"/>
  <c r="L335" i="12"/>
  <c r="B338" i="12"/>
  <c r="I7" i="12"/>
  <c r="L140" i="12"/>
  <c r="B140" i="12" s="1"/>
  <c r="B328" i="12"/>
  <c r="L325" i="12"/>
  <c r="O7" i="12"/>
  <c r="I106" i="12"/>
  <c r="O106" i="12"/>
  <c r="B165" i="12"/>
  <c r="L156" i="12"/>
  <c r="B156" i="12" s="1"/>
  <c r="B4" i="12" l="1"/>
  <c r="L322" i="12"/>
  <c r="B325" i="12"/>
  <c r="L332" i="12"/>
  <c r="B335" i="12"/>
  <c r="B342" i="12"/>
  <c r="L339" i="12"/>
  <c r="L319" i="12" l="1"/>
  <c r="B322" i="12"/>
  <c r="L134" i="12"/>
  <c r="L329" i="12"/>
  <c r="B332" i="12"/>
  <c r="L336" i="12"/>
  <c r="B339" i="12"/>
  <c r="L130" i="12" l="1"/>
  <c r="B130" i="12" s="1"/>
  <c r="B134" i="12"/>
  <c r="L333" i="12"/>
  <c r="B336" i="12"/>
  <c r="L326" i="12"/>
  <c r="B329" i="12"/>
  <c r="L316" i="12"/>
  <c r="B319" i="12"/>
  <c r="B316" i="12" l="1"/>
  <c r="L313" i="12"/>
  <c r="L330" i="12"/>
  <c r="B333" i="12"/>
  <c r="L323" i="12"/>
  <c r="B326" i="12"/>
  <c r="L310" i="12" l="1"/>
  <c r="B313" i="12"/>
  <c r="L327" i="12"/>
  <c r="B330" i="12"/>
  <c r="L320" i="12"/>
  <c r="B323" i="12"/>
  <c r="L324" i="12" l="1"/>
  <c r="B327" i="12"/>
  <c r="L317" i="12"/>
  <c r="B320" i="12"/>
  <c r="L307" i="12"/>
  <c r="B310" i="12"/>
  <c r="L122" i="12"/>
  <c r="L118" i="12" l="1"/>
  <c r="B118" i="12" s="1"/>
  <c r="B122" i="12"/>
  <c r="L314" i="12"/>
  <c r="B317" i="12"/>
  <c r="L304" i="12"/>
  <c r="B307" i="12"/>
  <c r="L321" i="12"/>
  <c r="B324" i="12"/>
  <c r="L318" i="12" l="1"/>
  <c r="B321" i="12"/>
  <c r="L311" i="12"/>
  <c r="B314" i="12"/>
  <c r="L43" i="12"/>
  <c r="B43" i="12" s="1"/>
  <c r="L301" i="12"/>
  <c r="L116" i="12"/>
  <c r="B304" i="12"/>
  <c r="L113" i="12" l="1"/>
  <c r="B113" i="12" s="1"/>
  <c r="B116" i="12"/>
  <c r="L308" i="12"/>
  <c r="B311" i="12"/>
  <c r="L298" i="12"/>
  <c r="B301" i="12"/>
  <c r="L315" i="12"/>
  <c r="B318" i="12"/>
  <c r="L312" i="12" l="1"/>
  <c r="L44" i="12"/>
  <c r="B44" i="12" s="1"/>
  <c r="B315" i="12"/>
  <c r="L305" i="12"/>
  <c r="B308" i="12"/>
  <c r="L295" i="12"/>
  <c r="B298" i="12"/>
  <c r="L292" i="12" l="1"/>
  <c r="B295" i="12"/>
  <c r="L302" i="12"/>
  <c r="L117" i="12"/>
  <c r="B305" i="12"/>
  <c r="L309" i="12"/>
  <c r="B312" i="12"/>
  <c r="L299" i="12" l="1"/>
  <c r="B302" i="12"/>
  <c r="L114" i="12"/>
  <c r="B114" i="12" s="1"/>
  <c r="B117" i="12"/>
  <c r="L115" i="12"/>
  <c r="B115" i="12" s="1"/>
  <c r="B309" i="12"/>
  <c r="L306" i="12"/>
  <c r="L289" i="12"/>
  <c r="B292" i="12"/>
  <c r="L104" i="12"/>
  <c r="L286" i="12" l="1"/>
  <c r="B289" i="12"/>
  <c r="L303" i="12"/>
  <c r="B306" i="12"/>
  <c r="L101" i="12"/>
  <c r="B104" i="12"/>
  <c r="L102" i="12"/>
  <c r="B102" i="12" s="1"/>
  <c r="L296" i="12"/>
  <c r="B299" i="12"/>
  <c r="L293" i="12" l="1"/>
  <c r="L25" i="12"/>
  <c r="B25" i="12" s="1"/>
  <c r="B296" i="12"/>
  <c r="L300" i="12"/>
  <c r="B303" i="12"/>
  <c r="L98" i="12"/>
  <c r="B98" i="12" s="1"/>
  <c r="L99" i="12"/>
  <c r="B101" i="12"/>
  <c r="L283" i="12"/>
  <c r="B286" i="12"/>
  <c r="L15" i="12"/>
  <c r="L12" i="12" l="1"/>
  <c r="B12" i="12" s="1"/>
  <c r="B15" i="12"/>
  <c r="B99" i="12"/>
  <c r="L297" i="12"/>
  <c r="B300" i="12"/>
  <c r="L280" i="12"/>
  <c r="B283" i="12"/>
  <c r="L290" i="12"/>
  <c r="B293" i="12"/>
  <c r="L105" i="12"/>
  <c r="B105" i="12" s="1"/>
  <c r="L277" i="12" l="1"/>
  <c r="B280" i="12"/>
  <c r="L287" i="12"/>
  <c r="B290" i="12"/>
  <c r="L294" i="12"/>
  <c r="B297" i="12"/>
  <c r="B287" i="12" l="1"/>
  <c r="L284" i="12"/>
  <c r="L16" i="12"/>
  <c r="B294" i="12"/>
  <c r="L291" i="12"/>
  <c r="L106" i="12"/>
  <c r="B106" i="12" s="1"/>
  <c r="L274" i="12"/>
  <c r="B277" i="12"/>
  <c r="L89" i="12"/>
  <c r="B89" i="12" s="1"/>
  <c r="L271" i="12" l="1"/>
  <c r="B274" i="12"/>
  <c r="L13" i="12"/>
  <c r="B13" i="12" s="1"/>
  <c r="B16" i="12"/>
  <c r="L281" i="12"/>
  <c r="B284" i="12"/>
  <c r="L96" i="12"/>
  <c r="L288" i="12"/>
  <c r="B291" i="12"/>
  <c r="L285" i="12" l="1"/>
  <c r="B288" i="12"/>
  <c r="L17" i="12"/>
  <c r="L90" i="12"/>
  <c r="B90" i="12" s="1"/>
  <c r="B96" i="12"/>
  <c r="L278" i="12"/>
  <c r="B281" i="12"/>
  <c r="L268" i="12"/>
  <c r="B271" i="12"/>
  <c r="L265" i="12" l="1"/>
  <c r="B268" i="12"/>
  <c r="L275" i="12"/>
  <c r="L7" i="12"/>
  <c r="B7" i="12" s="1"/>
  <c r="B278" i="12"/>
  <c r="L14" i="12"/>
  <c r="B14" i="12" s="1"/>
  <c r="B17" i="12"/>
  <c r="L9" i="12"/>
  <c r="B9" i="12" s="1"/>
  <c r="L282" i="12"/>
  <c r="B285" i="12"/>
  <c r="L272" i="12" l="1"/>
  <c r="B275" i="12"/>
  <c r="L279" i="12"/>
  <c r="B282" i="12"/>
  <c r="L262" i="12"/>
  <c r="B265" i="12"/>
  <c r="L276" i="12" l="1"/>
  <c r="L8" i="12"/>
  <c r="B8" i="12" s="1"/>
  <c r="B279" i="12"/>
  <c r="L259" i="12"/>
  <c r="B262" i="12"/>
  <c r="L269" i="12"/>
  <c r="B272" i="12"/>
  <c r="L256" i="12" l="1"/>
  <c r="B259" i="12"/>
  <c r="L266" i="12"/>
  <c r="B269" i="12"/>
  <c r="L273" i="12"/>
  <c r="B276" i="12"/>
  <c r="L263" i="12" l="1"/>
  <c r="B266" i="12"/>
  <c r="L270" i="12"/>
  <c r="B273" i="12"/>
  <c r="L253" i="12"/>
  <c r="B256" i="12"/>
  <c r="L267" i="12" l="1"/>
  <c r="B270" i="12"/>
  <c r="L250" i="12"/>
  <c r="B253" i="12"/>
  <c r="L260" i="12"/>
  <c r="B263" i="12"/>
  <c r="L247" i="12" l="1"/>
  <c r="B250" i="12"/>
  <c r="L257" i="12"/>
  <c r="B260" i="12"/>
  <c r="L264" i="12"/>
  <c r="B267" i="12"/>
  <c r="L254" i="12" l="1"/>
  <c r="B257" i="12"/>
  <c r="L261" i="12"/>
  <c r="B264" i="12"/>
  <c r="L244" i="12"/>
  <c r="B247" i="12"/>
  <c r="L258" i="12" l="1"/>
  <c r="B261" i="12"/>
  <c r="L241" i="12"/>
  <c r="B244" i="12"/>
  <c r="L251" i="12"/>
  <c r="B254" i="12"/>
  <c r="L238" i="12" l="1"/>
  <c r="B241" i="12"/>
  <c r="L248" i="12"/>
  <c r="B251" i="12"/>
  <c r="L255" i="12"/>
  <c r="B258" i="12"/>
  <c r="L245" i="12" l="1"/>
  <c r="B248" i="12"/>
  <c r="L252" i="12"/>
  <c r="B255" i="12"/>
  <c r="B238" i="12"/>
  <c r="L193" i="12"/>
  <c r="L249" i="12" l="1"/>
  <c r="B252" i="12"/>
  <c r="L190" i="12"/>
  <c r="B193" i="12"/>
  <c r="L242" i="12"/>
  <c r="B245" i="12"/>
  <c r="L187" i="12" l="1"/>
  <c r="B187" i="12" s="1"/>
  <c r="B190" i="12"/>
  <c r="L239" i="12"/>
  <c r="B239" i="12" s="1"/>
  <c r="B242" i="12"/>
  <c r="L246" i="12"/>
  <c r="B249" i="12"/>
  <c r="L243" i="12" l="1"/>
  <c r="B246" i="12"/>
  <c r="L240" i="12" l="1"/>
  <c r="B240" i="12" s="1"/>
  <c r="B243" i="12"/>
  <c r="E5" i="11" l="1"/>
  <c r="K5" i="11"/>
  <c r="E6" i="11"/>
  <c r="K6" i="11"/>
  <c r="G9" i="11"/>
  <c r="G8" i="11" s="1"/>
  <c r="F10" i="11"/>
  <c r="G10" i="11"/>
  <c r="I10" i="11"/>
  <c r="J10" i="11"/>
  <c r="J9" i="11" s="1"/>
  <c r="J8" i="11" s="1"/>
  <c r="K10" i="11"/>
  <c r="E11" i="11"/>
  <c r="B11" i="11" s="1"/>
  <c r="H11" i="11"/>
  <c r="B12" i="11"/>
  <c r="E12" i="11"/>
  <c r="H12" i="11"/>
  <c r="E13" i="11"/>
  <c r="B13" i="11" s="1"/>
  <c r="H13" i="11"/>
  <c r="E14" i="11"/>
  <c r="B14" i="11" s="1"/>
  <c r="H14" i="11"/>
  <c r="E15" i="11"/>
  <c r="B15" i="11" s="1"/>
  <c r="H15" i="11"/>
  <c r="B16" i="11"/>
  <c r="E16" i="11"/>
  <c r="H16" i="11"/>
  <c r="E17" i="11"/>
  <c r="B17" i="11" s="1"/>
  <c r="H17" i="11"/>
  <c r="E18" i="11"/>
  <c r="F18" i="11"/>
  <c r="G18" i="11"/>
  <c r="I18" i="11"/>
  <c r="J18" i="11"/>
  <c r="K18" i="11"/>
  <c r="E19" i="11"/>
  <c r="B19" i="11" s="1"/>
  <c r="H19" i="11"/>
  <c r="E20" i="11"/>
  <c r="B20" i="11" s="1"/>
  <c r="H20" i="11"/>
  <c r="B22" i="11"/>
  <c r="E22" i="11"/>
  <c r="H22" i="11"/>
  <c r="E23" i="11"/>
  <c r="F23" i="11"/>
  <c r="G23" i="11"/>
  <c r="I23" i="11"/>
  <c r="J23" i="11"/>
  <c r="B24" i="11"/>
  <c r="E24" i="11"/>
  <c r="H24" i="11"/>
  <c r="K24" i="11"/>
  <c r="B25" i="11"/>
  <c r="E25" i="11"/>
  <c r="H25" i="11"/>
  <c r="K25" i="11"/>
  <c r="H26" i="11"/>
  <c r="B27" i="11"/>
  <c r="E27" i="11"/>
  <c r="H27" i="11"/>
  <c r="K27" i="11"/>
  <c r="B28" i="11"/>
  <c r="E28" i="11"/>
  <c r="H28" i="11"/>
  <c r="K28" i="11"/>
  <c r="B29" i="11"/>
  <c r="E29" i="11"/>
  <c r="H29" i="11"/>
  <c r="K29" i="11"/>
  <c r="E30" i="11"/>
  <c r="F30" i="11"/>
  <c r="F26" i="11" s="1"/>
  <c r="G30" i="11"/>
  <c r="G26" i="11" s="1"/>
  <c r="G21" i="11" s="1"/>
  <c r="H30" i="11"/>
  <c r="B30" i="11" s="1"/>
  <c r="I30" i="11"/>
  <c r="I26" i="11" s="1"/>
  <c r="J30" i="11"/>
  <c r="J26" i="11" s="1"/>
  <c r="E31" i="11"/>
  <c r="B31" i="11" s="1"/>
  <c r="H31" i="11"/>
  <c r="K31" i="11"/>
  <c r="K30" i="11" s="1"/>
  <c r="E32" i="11"/>
  <c r="B32" i="11" s="1"/>
  <c r="H32" i="11"/>
  <c r="K32" i="11"/>
  <c r="E33" i="11"/>
  <c r="B33" i="11" s="1"/>
  <c r="H33" i="11"/>
  <c r="K33" i="11"/>
  <c r="E34" i="11"/>
  <c r="B34" i="11" s="1"/>
  <c r="H34" i="11"/>
  <c r="K34" i="11"/>
  <c r="E35" i="11"/>
  <c r="B35" i="11" s="1"/>
  <c r="H35" i="11"/>
  <c r="K35" i="11"/>
  <c r="E36" i="11"/>
  <c r="B36" i="11" s="1"/>
  <c r="H36" i="11"/>
  <c r="K36" i="11"/>
  <c r="E37" i="11"/>
  <c r="B37" i="11" s="1"/>
  <c r="H37" i="11"/>
  <c r="K37" i="11"/>
  <c r="E38" i="11"/>
  <c r="B38" i="11" s="1"/>
  <c r="H38" i="11"/>
  <c r="K38" i="11"/>
  <c r="E39" i="11"/>
  <c r="B39" i="11" s="1"/>
  <c r="H39" i="11"/>
  <c r="K39" i="11"/>
  <c r="E40" i="11"/>
  <c r="B40" i="11" s="1"/>
  <c r="H40" i="11"/>
  <c r="K40" i="11"/>
  <c r="E41" i="11"/>
  <c r="B41" i="11" s="1"/>
  <c r="H41" i="11"/>
  <c r="K41" i="11"/>
  <c r="E42" i="11"/>
  <c r="F42" i="11"/>
  <c r="G42" i="11"/>
  <c r="I42" i="11"/>
  <c r="K42" i="11" s="1"/>
  <c r="J42" i="11"/>
  <c r="B43" i="11"/>
  <c r="E43" i="11"/>
  <c r="H43" i="11"/>
  <c r="K43" i="11"/>
  <c r="B44" i="11"/>
  <c r="E44" i="11"/>
  <c r="H44" i="11"/>
  <c r="K44" i="11"/>
  <c r="B45" i="11"/>
  <c r="E45" i="11"/>
  <c r="H45" i="11"/>
  <c r="K45" i="11"/>
  <c r="B46" i="11"/>
  <c r="E46" i="11"/>
  <c r="H46" i="11"/>
  <c r="K46" i="11"/>
  <c r="B47" i="11"/>
  <c r="E47" i="11"/>
  <c r="H47" i="11"/>
  <c r="K47" i="11"/>
  <c r="B48" i="11"/>
  <c r="E48" i="11"/>
  <c r="H48" i="11"/>
  <c r="K48" i="11"/>
  <c r="B49" i="11"/>
  <c r="E49" i="11"/>
  <c r="H49" i="11"/>
  <c r="K49" i="11"/>
  <c r="B50" i="11"/>
  <c r="E50" i="11"/>
  <c r="H50" i="11"/>
  <c r="K50" i="11"/>
  <c r="E51" i="11"/>
  <c r="K51" i="11"/>
  <c r="F52" i="11"/>
  <c r="E52" i="11" s="1"/>
  <c r="G52" i="11"/>
  <c r="H52" i="11"/>
  <c r="B52" i="11" s="1"/>
  <c r="I52" i="11"/>
  <c r="J52" i="11"/>
  <c r="E53" i="11"/>
  <c r="B53" i="11" s="1"/>
  <c r="H53" i="11"/>
  <c r="K53" i="11"/>
  <c r="E54" i="11"/>
  <c r="B54" i="11" s="1"/>
  <c r="H54" i="11"/>
  <c r="K54" i="11"/>
  <c r="E55" i="11"/>
  <c r="B55" i="11" s="1"/>
  <c r="H55" i="11"/>
  <c r="K55" i="11"/>
  <c r="E56" i="11"/>
  <c r="B56" i="11" s="1"/>
  <c r="H56" i="11"/>
  <c r="K56" i="11"/>
  <c r="E57" i="11"/>
  <c r="B57" i="11" s="1"/>
  <c r="H57" i="11"/>
  <c r="K57" i="11"/>
  <c r="E58" i="11"/>
  <c r="B58" i="11" s="1"/>
  <c r="H58" i="11"/>
  <c r="K58" i="11"/>
  <c r="E59" i="11"/>
  <c r="B59" i="11" s="1"/>
  <c r="H59" i="11"/>
  <c r="K59" i="11"/>
  <c r="E60" i="11"/>
  <c r="B60" i="11" s="1"/>
  <c r="H60" i="11"/>
  <c r="K60" i="11"/>
  <c r="E61" i="11"/>
  <c r="B61" i="11" s="1"/>
  <c r="H61" i="11"/>
  <c r="K61" i="11"/>
  <c r="E62" i="11"/>
  <c r="B62" i="11" s="1"/>
  <c r="H62" i="11"/>
  <c r="K62" i="11"/>
  <c r="E63" i="11"/>
  <c r="B63" i="11" s="1"/>
  <c r="H63" i="11"/>
  <c r="K63" i="11"/>
  <c r="E64" i="11"/>
  <c r="B64" i="11" s="1"/>
  <c r="H64" i="11"/>
  <c r="K64" i="11"/>
  <c r="E65" i="11"/>
  <c r="B65" i="11" s="1"/>
  <c r="H65" i="11"/>
  <c r="K65" i="11"/>
  <c r="E66" i="11"/>
  <c r="F66" i="11"/>
  <c r="G66" i="11"/>
  <c r="J66" i="11"/>
  <c r="K66" i="11"/>
  <c r="E67" i="11"/>
  <c r="B67" i="11" s="1"/>
  <c r="H67" i="11"/>
  <c r="K67" i="11"/>
  <c r="E68" i="11"/>
  <c r="H68" i="11"/>
  <c r="K68" i="11"/>
  <c r="E69" i="11"/>
  <c r="B69" i="11" s="1"/>
  <c r="H69" i="11"/>
  <c r="K69" i="11"/>
  <c r="E70" i="11"/>
  <c r="H70" i="11"/>
  <c r="K70" i="11"/>
  <c r="E71" i="11"/>
  <c r="B71" i="11" s="1"/>
  <c r="H71" i="11"/>
  <c r="K71" i="11"/>
  <c r="E72" i="11"/>
  <c r="H72" i="11"/>
  <c r="K72" i="11"/>
  <c r="E73" i="11"/>
  <c r="K73" i="11"/>
  <c r="F74" i="11"/>
  <c r="E74" i="11" s="1"/>
  <c r="B74" i="11" s="1"/>
  <c r="G74" i="11"/>
  <c r="I74" i="11"/>
  <c r="H74" i="11" s="1"/>
  <c r="J74" i="11"/>
  <c r="E75" i="11"/>
  <c r="H75" i="11"/>
  <c r="K75" i="11"/>
  <c r="E76" i="11"/>
  <c r="B76" i="11" s="1"/>
  <c r="H76" i="11"/>
  <c r="K76" i="11"/>
  <c r="E77" i="11"/>
  <c r="H77" i="11"/>
  <c r="K77" i="11"/>
  <c r="E78" i="11"/>
  <c r="B78" i="11" s="1"/>
  <c r="H78" i="11"/>
  <c r="K78" i="11"/>
  <c r="K74" i="11" s="1"/>
  <c r="E79" i="11"/>
  <c r="H79" i="11"/>
  <c r="K79" i="11"/>
  <c r="E80" i="11"/>
  <c r="B80" i="11" s="1"/>
  <c r="H80" i="11"/>
  <c r="K80" i="11"/>
  <c r="E81" i="11"/>
  <c r="H81" i="11"/>
  <c r="K81" i="11"/>
  <c r="E82" i="11"/>
  <c r="B82" i="11" s="1"/>
  <c r="H82" i="11"/>
  <c r="K82" i="11"/>
  <c r="E83" i="11"/>
  <c r="H83" i="11"/>
  <c r="K83" i="11"/>
  <c r="E84" i="11"/>
  <c r="B84" i="11" s="1"/>
  <c r="H84" i="11"/>
  <c r="K84" i="11"/>
  <c r="E85" i="11"/>
  <c r="H85" i="11"/>
  <c r="K85" i="11"/>
  <c r="E86" i="11"/>
  <c r="B86" i="11" s="1"/>
  <c r="H86" i="11"/>
  <c r="K86" i="11"/>
  <c r="E87" i="11"/>
  <c r="H87" i="11"/>
  <c r="K87" i="11"/>
  <c r="E88" i="11"/>
  <c r="B88" i="11" s="1"/>
  <c r="H88" i="11"/>
  <c r="K88" i="11"/>
  <c r="E89" i="11"/>
  <c r="H89" i="11"/>
  <c r="K89" i="11"/>
  <c r="G90" i="11"/>
  <c r="I90" i="11"/>
  <c r="E91" i="11"/>
  <c r="F91" i="11"/>
  <c r="F90" i="11" s="1"/>
  <c r="E90" i="11" s="1"/>
  <c r="G91" i="11"/>
  <c r="I91" i="11"/>
  <c r="J91" i="11"/>
  <c r="J90" i="11" s="1"/>
  <c r="K91" i="11"/>
  <c r="E92" i="11"/>
  <c r="B92" i="11" s="1"/>
  <c r="H92" i="11"/>
  <c r="K92" i="11"/>
  <c r="E93" i="11"/>
  <c r="H93" i="11"/>
  <c r="K93" i="11"/>
  <c r="E94" i="11"/>
  <c r="B94" i="11" s="1"/>
  <c r="H94" i="11"/>
  <c r="K94" i="11"/>
  <c r="E95" i="11"/>
  <c r="H95" i="11"/>
  <c r="K95" i="11"/>
  <c r="E96" i="11"/>
  <c r="B96" i="11" s="1"/>
  <c r="H96" i="11"/>
  <c r="K96" i="11"/>
  <c r="E97" i="11"/>
  <c r="H97" i="11"/>
  <c r="K97" i="11"/>
  <c r="F98" i="11"/>
  <c r="J98" i="11"/>
  <c r="F99" i="11"/>
  <c r="G99" i="11"/>
  <c r="I99" i="11"/>
  <c r="I98" i="11" s="1"/>
  <c r="H98" i="11" s="1"/>
  <c r="J99" i="11"/>
  <c r="K99" i="11"/>
  <c r="E100" i="11"/>
  <c r="B100" i="11" s="1"/>
  <c r="H100" i="11"/>
  <c r="E101" i="11"/>
  <c r="H101" i="11"/>
  <c r="B101" i="11" s="1"/>
  <c r="F102" i="11"/>
  <c r="G102" i="11"/>
  <c r="E102" i="11" s="1"/>
  <c r="B102" i="11" s="1"/>
  <c r="I102" i="11"/>
  <c r="H102" i="11" s="1"/>
  <c r="J102" i="11"/>
  <c r="K102" i="11"/>
  <c r="K98" i="11" s="1"/>
  <c r="E103" i="11"/>
  <c r="B103" i="11" s="1"/>
  <c r="H103" i="11"/>
  <c r="B104" i="11"/>
  <c r="E104" i="11"/>
  <c r="H104" i="11"/>
  <c r="E105" i="11"/>
  <c r="H105" i="11"/>
  <c r="F107" i="11"/>
  <c r="G107" i="11"/>
  <c r="I107" i="11"/>
  <c r="J107" i="11"/>
  <c r="E108" i="11"/>
  <c r="H108" i="11"/>
  <c r="B108" i="11" s="1"/>
  <c r="K108" i="11"/>
  <c r="E109" i="11"/>
  <c r="H109" i="11"/>
  <c r="B109" i="11" s="1"/>
  <c r="K109" i="11"/>
  <c r="F110" i="11"/>
  <c r="G110" i="11"/>
  <c r="H110" i="11"/>
  <c r="I110" i="11"/>
  <c r="J110" i="11"/>
  <c r="K110" i="11"/>
  <c r="B111" i="11"/>
  <c r="E111" i="11"/>
  <c r="H111" i="11"/>
  <c r="K111" i="11"/>
  <c r="B112" i="11"/>
  <c r="E112" i="11"/>
  <c r="H112" i="11"/>
  <c r="K112" i="11"/>
  <c r="F115" i="11"/>
  <c r="E115" i="11" s="1"/>
  <c r="G115" i="11"/>
  <c r="H115" i="11"/>
  <c r="I115" i="11"/>
  <c r="J115" i="11"/>
  <c r="K115" i="11"/>
  <c r="B116" i="11"/>
  <c r="E116" i="11"/>
  <c r="H116" i="11"/>
  <c r="E117" i="11"/>
  <c r="B117" i="11" s="1"/>
  <c r="H117" i="11"/>
  <c r="F118" i="11"/>
  <c r="E118" i="11" s="1"/>
  <c r="I118" i="11"/>
  <c r="E119" i="11"/>
  <c r="F119" i="11"/>
  <c r="G119" i="11"/>
  <c r="G118" i="11" s="1"/>
  <c r="I119" i="11"/>
  <c r="J119" i="11"/>
  <c r="J118" i="11" s="1"/>
  <c r="B120" i="11"/>
  <c r="E120" i="11"/>
  <c r="H120" i="11"/>
  <c r="B121" i="11"/>
  <c r="E121" i="11"/>
  <c r="H121" i="11"/>
  <c r="E122" i="11"/>
  <c r="B122" i="11" s="1"/>
  <c r="H122" i="11"/>
  <c r="G123" i="11"/>
  <c r="I123" i="11"/>
  <c r="F124" i="11"/>
  <c r="G124" i="11"/>
  <c r="I124" i="11"/>
  <c r="J124" i="11"/>
  <c r="E125" i="11"/>
  <c r="B125" i="11" s="1"/>
  <c r="H125" i="11"/>
  <c r="B126" i="11"/>
  <c r="E126" i="11"/>
  <c r="H126" i="11"/>
  <c r="E127" i="11"/>
  <c r="H127" i="11"/>
  <c r="B128" i="11"/>
  <c r="E128" i="11"/>
  <c r="H128" i="11"/>
  <c r="B129" i="11"/>
  <c r="E129" i="11"/>
  <c r="H129" i="11"/>
  <c r="E131" i="11"/>
  <c r="F131" i="11"/>
  <c r="G131" i="11"/>
  <c r="I131" i="11"/>
  <c r="H131" i="11" s="1"/>
  <c r="J131" i="11"/>
  <c r="E132" i="11"/>
  <c r="B132" i="11" s="1"/>
  <c r="H132" i="11"/>
  <c r="E133" i="11"/>
  <c r="H133" i="11"/>
  <c r="B133" i="11" s="1"/>
  <c r="G134" i="11"/>
  <c r="I134" i="11"/>
  <c r="F135" i="11"/>
  <c r="G135" i="11"/>
  <c r="I135" i="11"/>
  <c r="J135" i="11"/>
  <c r="E136" i="11"/>
  <c r="H136" i="11"/>
  <c r="E137" i="11"/>
  <c r="H137" i="11"/>
  <c r="B137" i="11" s="1"/>
  <c r="B138" i="11"/>
  <c r="E138" i="11"/>
  <c r="H138" i="11"/>
  <c r="E139" i="11"/>
  <c r="B139" i="11" s="1"/>
  <c r="H139" i="11"/>
  <c r="F140" i="11"/>
  <c r="J140" i="11"/>
  <c r="F141" i="11"/>
  <c r="G141" i="11"/>
  <c r="I141" i="11"/>
  <c r="H141" i="11" s="1"/>
  <c r="J141" i="11"/>
  <c r="B142" i="11"/>
  <c r="E142" i="11"/>
  <c r="H142" i="11"/>
  <c r="E143" i="11"/>
  <c r="B143" i="11" s="1"/>
  <c r="H143" i="11"/>
  <c r="E144" i="11"/>
  <c r="H144" i="11"/>
  <c r="B144" i="11" s="1"/>
  <c r="E145" i="11"/>
  <c r="B145" i="11" s="1"/>
  <c r="H145" i="11"/>
  <c r="H146" i="11"/>
  <c r="F147" i="11"/>
  <c r="E147" i="11" s="1"/>
  <c r="G147" i="11"/>
  <c r="G146" i="11" s="1"/>
  <c r="H147" i="11"/>
  <c r="B147" i="11" s="1"/>
  <c r="I147" i="11"/>
  <c r="I146" i="11" s="1"/>
  <c r="J147" i="11"/>
  <c r="J146" i="11" s="1"/>
  <c r="B148" i="11"/>
  <c r="E148" i="11"/>
  <c r="H148" i="11"/>
  <c r="K148" i="11"/>
  <c r="B149" i="11"/>
  <c r="E149" i="11"/>
  <c r="H149" i="11"/>
  <c r="K149" i="11"/>
  <c r="F150" i="11"/>
  <c r="E150" i="11" s="1"/>
  <c r="B150" i="11" s="1"/>
  <c r="G150" i="11"/>
  <c r="H150" i="11"/>
  <c r="I150" i="11"/>
  <c r="K150" i="11" s="1"/>
  <c r="J150" i="11"/>
  <c r="B151" i="11"/>
  <c r="E151" i="11"/>
  <c r="H151" i="11"/>
  <c r="K151" i="11"/>
  <c r="B152" i="11"/>
  <c r="E152" i="11"/>
  <c r="H152" i="11"/>
  <c r="K152" i="11"/>
  <c r="F153" i="11"/>
  <c r="E153" i="11" s="1"/>
  <c r="G153" i="11"/>
  <c r="H153" i="11"/>
  <c r="B153" i="11" s="1"/>
  <c r="I153" i="11"/>
  <c r="K153" i="11" s="1"/>
  <c r="J153" i="11"/>
  <c r="B154" i="11"/>
  <c r="E154" i="11"/>
  <c r="H154" i="11"/>
  <c r="K154" i="11"/>
  <c r="B155" i="11"/>
  <c r="E155" i="11"/>
  <c r="H155" i="11"/>
  <c r="K155" i="11"/>
  <c r="F158" i="11"/>
  <c r="E158" i="11" s="1"/>
  <c r="B158" i="11" s="1"/>
  <c r="G158" i="11"/>
  <c r="G157" i="11" s="1"/>
  <c r="H158" i="11"/>
  <c r="I158" i="11"/>
  <c r="I157" i="11" s="1"/>
  <c r="J158" i="11"/>
  <c r="J157" i="11" s="1"/>
  <c r="B159" i="11"/>
  <c r="E159" i="11"/>
  <c r="H159" i="11"/>
  <c r="K159" i="11"/>
  <c r="K158" i="11" s="1"/>
  <c r="K157" i="11" s="1"/>
  <c r="K156" i="11" s="1"/>
  <c r="B160" i="11"/>
  <c r="E160" i="11"/>
  <c r="H160" i="11"/>
  <c r="K160" i="11"/>
  <c r="B161" i="11"/>
  <c r="E161" i="11"/>
  <c r="H161" i="11"/>
  <c r="B162" i="11"/>
  <c r="E162" i="11"/>
  <c r="H162" i="11"/>
  <c r="B163" i="11"/>
  <c r="E163" i="11"/>
  <c r="H163" i="11"/>
  <c r="B164" i="11"/>
  <c r="E164" i="11"/>
  <c r="H164" i="11"/>
  <c r="F166" i="11"/>
  <c r="E166" i="11" s="1"/>
  <c r="B166" i="11" s="1"/>
  <c r="G166" i="11"/>
  <c r="G165" i="11" s="1"/>
  <c r="H166" i="11"/>
  <c r="I166" i="11"/>
  <c r="I165" i="11" s="1"/>
  <c r="H165" i="11" s="1"/>
  <c r="J166" i="11"/>
  <c r="J165" i="11" s="1"/>
  <c r="B167" i="11"/>
  <c r="E167" i="11"/>
  <c r="H167" i="11"/>
  <c r="K167" i="11"/>
  <c r="K166" i="11" s="1"/>
  <c r="K165" i="11" s="1"/>
  <c r="K164" i="11" s="1"/>
  <c r="K163" i="11" s="1"/>
  <c r="K162" i="11" s="1"/>
  <c r="K161" i="11" s="1"/>
  <c r="B168" i="11"/>
  <c r="E168" i="11"/>
  <c r="H168" i="11"/>
  <c r="K168" i="11"/>
  <c r="B169" i="11"/>
  <c r="E169" i="11"/>
  <c r="H169" i="11"/>
  <c r="K169" i="11"/>
  <c r="B170" i="11"/>
  <c r="E170" i="11"/>
  <c r="H170" i="11"/>
  <c r="K170" i="11"/>
  <c r="B171" i="11"/>
  <c r="E171" i="11"/>
  <c r="H171" i="11"/>
  <c r="K171" i="11"/>
  <c r="B172" i="11"/>
  <c r="E172" i="11"/>
  <c r="H172" i="11"/>
  <c r="K172" i="11"/>
  <c r="B173" i="11"/>
  <c r="E173" i="11"/>
  <c r="H173" i="11"/>
  <c r="K173" i="11"/>
  <c r="B174" i="11"/>
  <c r="E174" i="11"/>
  <c r="H174" i="11"/>
  <c r="K174" i="11"/>
  <c r="B175" i="11"/>
  <c r="E175" i="11"/>
  <c r="H175" i="11"/>
  <c r="K175" i="11"/>
  <c r="B176" i="11"/>
  <c r="E176" i="11"/>
  <c r="H176" i="11"/>
  <c r="K176" i="11"/>
  <c r="B177" i="11"/>
  <c r="E177" i="11"/>
  <c r="H177" i="11"/>
  <c r="K177" i="11"/>
  <c r="B178" i="11"/>
  <c r="E178" i="11"/>
  <c r="H178" i="11"/>
  <c r="K178" i="11"/>
  <c r="B179" i="11"/>
  <c r="E179" i="11"/>
  <c r="H179" i="11"/>
  <c r="K179" i="11"/>
  <c r="B180" i="11"/>
  <c r="E180" i="11"/>
  <c r="H180" i="11"/>
  <c r="K180" i="11"/>
  <c r="B181" i="11"/>
  <c r="E181" i="11"/>
  <c r="H181" i="11"/>
  <c r="K181" i="11"/>
  <c r="B182" i="11"/>
  <c r="E182" i="11"/>
  <c r="H182" i="11"/>
  <c r="K182" i="11"/>
  <c r="B183" i="11"/>
  <c r="E183" i="11"/>
  <c r="H183" i="11"/>
  <c r="K183" i="11"/>
  <c r="B184" i="11"/>
  <c r="E184" i="11"/>
  <c r="H184" i="11"/>
  <c r="K184" i="11"/>
  <c r="B185" i="11"/>
  <c r="E185" i="11"/>
  <c r="H185" i="11"/>
  <c r="K185" i="11"/>
  <c r="J186" i="11"/>
  <c r="F187" i="11"/>
  <c r="E187" i="11" s="1"/>
  <c r="G187" i="11"/>
  <c r="G186" i="11" s="1"/>
  <c r="H187" i="11"/>
  <c r="B187" i="11" s="1"/>
  <c r="I187" i="11"/>
  <c r="I186" i="11" s="1"/>
  <c r="J187" i="11"/>
  <c r="E188" i="11"/>
  <c r="H188" i="11"/>
  <c r="B188" i="11" s="1"/>
  <c r="K188" i="11"/>
  <c r="K187" i="11" s="1"/>
  <c r="K186" i="11" s="1"/>
  <c r="E189" i="11"/>
  <c r="H189" i="11"/>
  <c r="B189" i="11" s="1"/>
  <c r="K189" i="11"/>
  <c r="E190" i="11"/>
  <c r="H190" i="11"/>
  <c r="B190" i="11" s="1"/>
  <c r="K190" i="11"/>
  <c r="E191" i="11"/>
  <c r="H191" i="11"/>
  <c r="B191" i="11" s="1"/>
  <c r="I193" i="11"/>
  <c r="I194" i="11"/>
  <c r="E195" i="11"/>
  <c r="B195" i="11" s="1"/>
  <c r="H195" i="11"/>
  <c r="K195" i="11"/>
  <c r="B196" i="11"/>
  <c r="E196" i="11"/>
  <c r="H196" i="11"/>
  <c r="K196" i="11"/>
  <c r="F197" i="11"/>
  <c r="F194" i="11" s="1"/>
  <c r="G197" i="11"/>
  <c r="H197" i="11"/>
  <c r="I197" i="11"/>
  <c r="J197" i="11"/>
  <c r="J194" i="11" s="1"/>
  <c r="B198" i="11"/>
  <c r="E198" i="11"/>
  <c r="H198" i="11"/>
  <c r="K198" i="11"/>
  <c r="B199" i="11"/>
  <c r="E199" i="11"/>
  <c r="H199" i="11"/>
  <c r="K199" i="11"/>
  <c r="B200" i="11"/>
  <c r="E200" i="11"/>
  <c r="H200" i="11"/>
  <c r="K200" i="11"/>
  <c r="B201" i="11"/>
  <c r="E201" i="11"/>
  <c r="H201" i="11"/>
  <c r="K201" i="11"/>
  <c r="B202" i="11"/>
  <c r="E202" i="11"/>
  <c r="H202" i="11"/>
  <c r="K202" i="11"/>
  <c r="B203" i="11"/>
  <c r="E203" i="11"/>
  <c r="H203" i="11"/>
  <c r="K203" i="11"/>
  <c r="B204" i="11"/>
  <c r="E204" i="11"/>
  <c r="H204" i="11"/>
  <c r="K204" i="11"/>
  <c r="B205" i="11"/>
  <c r="E205" i="11"/>
  <c r="H205" i="11"/>
  <c r="K205" i="11"/>
  <c r="B206" i="11"/>
  <c r="E206" i="11"/>
  <c r="H206" i="11"/>
  <c r="K206" i="11"/>
  <c r="B207" i="11"/>
  <c r="E207" i="11"/>
  <c r="H207" i="11"/>
  <c r="F208" i="11"/>
  <c r="I208" i="11"/>
  <c r="H208" i="11" s="1"/>
  <c r="J208" i="11"/>
  <c r="G209" i="11"/>
  <c r="H209" i="11"/>
  <c r="I209" i="11"/>
  <c r="J209" i="11"/>
  <c r="K209" i="11"/>
  <c r="B210" i="11"/>
  <c r="E210" i="11"/>
  <c r="H210" i="11"/>
  <c r="K210" i="11"/>
  <c r="B211" i="11"/>
  <c r="E211" i="11"/>
  <c r="H211" i="11"/>
  <c r="K211" i="11"/>
  <c r="B212" i="11"/>
  <c r="E212" i="11"/>
  <c r="H212" i="11"/>
  <c r="K212" i="11"/>
  <c r="B213" i="11"/>
  <c r="E213" i="11"/>
  <c r="H213" i="11"/>
  <c r="K213" i="11"/>
  <c r="B214" i="11"/>
  <c r="E214" i="11"/>
  <c r="H214" i="11"/>
  <c r="K214" i="11"/>
  <c r="B215" i="11"/>
  <c r="E215" i="11"/>
  <c r="H215" i="11"/>
  <c r="K215" i="11"/>
  <c r="F216" i="11"/>
  <c r="G216" i="11"/>
  <c r="H216" i="11"/>
  <c r="I216" i="11"/>
  <c r="J216" i="11"/>
  <c r="K216" i="11"/>
  <c r="B217" i="11"/>
  <c r="E217" i="11"/>
  <c r="H217" i="11"/>
  <c r="K217" i="11"/>
  <c r="B218" i="11"/>
  <c r="E218" i="11"/>
  <c r="H218" i="11"/>
  <c r="K218" i="11"/>
  <c r="B219" i="11"/>
  <c r="E219" i="11"/>
  <c r="H219" i="11"/>
  <c r="K219" i="11"/>
  <c r="B220" i="11"/>
  <c r="E220" i="11"/>
  <c r="H220" i="11"/>
  <c r="K220" i="11"/>
  <c r="B221" i="11"/>
  <c r="E221" i="11"/>
  <c r="H221" i="11"/>
  <c r="K221" i="11"/>
  <c r="B222" i="11"/>
  <c r="E222" i="11"/>
  <c r="H222" i="11"/>
  <c r="K222" i="11"/>
  <c r="B223" i="11"/>
  <c r="E223" i="11"/>
  <c r="H223" i="11"/>
  <c r="K223" i="11"/>
  <c r="B224" i="11"/>
  <c r="E224" i="11"/>
  <c r="H224" i="11"/>
  <c r="K224" i="11"/>
  <c r="B225" i="11"/>
  <c r="E225" i="11"/>
  <c r="H225" i="11"/>
  <c r="K225" i="11"/>
  <c r="B226" i="11"/>
  <c r="E226" i="11"/>
  <c r="H226" i="11"/>
  <c r="K226" i="11"/>
  <c r="B227" i="11"/>
  <c r="E227" i="11"/>
  <c r="H227" i="11"/>
  <c r="K227" i="11"/>
  <c r="B228" i="11"/>
  <c r="E228" i="11"/>
  <c r="H228" i="11"/>
  <c r="K228" i="11"/>
  <c r="B229" i="11"/>
  <c r="E229" i="11"/>
  <c r="H229" i="11"/>
  <c r="K229" i="11"/>
  <c r="E230" i="11"/>
  <c r="K230" i="11"/>
  <c r="E231" i="11"/>
  <c r="K231" i="11"/>
  <c r="E232" i="11"/>
  <c r="K232" i="11"/>
  <c r="E233" i="11"/>
  <c r="K233" i="11"/>
  <c r="E234" i="11"/>
  <c r="K234" i="11"/>
  <c r="E235" i="11"/>
  <c r="K235" i="11"/>
  <c r="E236" i="11"/>
  <c r="K236" i="11"/>
  <c r="E237" i="11"/>
  <c r="K237" i="11"/>
  <c r="F239" i="11"/>
  <c r="G239" i="11"/>
  <c r="G238" i="11" s="1"/>
  <c r="I239" i="11"/>
  <c r="I238" i="11" s="1"/>
  <c r="J239" i="11"/>
  <c r="J238" i="11" s="1"/>
  <c r="K239" i="11"/>
  <c r="E240" i="11"/>
  <c r="K240" i="11"/>
  <c r="E241" i="11"/>
  <c r="K241" i="11"/>
  <c r="F242" i="11"/>
  <c r="E242" i="11" s="1"/>
  <c r="G242" i="11"/>
  <c r="I242" i="11"/>
  <c r="J242" i="11"/>
  <c r="K242" i="11"/>
  <c r="E243" i="11"/>
  <c r="K243" i="11"/>
  <c r="E244" i="11"/>
  <c r="K244" i="11"/>
  <c r="E245" i="11"/>
  <c r="K245" i="11"/>
  <c r="E246" i="11"/>
  <c r="K246" i="11"/>
  <c r="E247" i="11"/>
  <c r="K247" i="11"/>
  <c r="E248" i="11"/>
  <c r="K248" i="11"/>
  <c r="E249" i="11"/>
  <c r="K249" i="11"/>
  <c r="E250" i="11"/>
  <c r="E251" i="11"/>
  <c r="E252" i="11"/>
  <c r="F252" i="11"/>
  <c r="G252" i="11"/>
  <c r="I252" i="11"/>
  <c r="K252" i="11" s="1"/>
  <c r="J252" i="11"/>
  <c r="E253" i="11"/>
  <c r="K253" i="11"/>
  <c r="E254" i="11"/>
  <c r="K254" i="11"/>
  <c r="E255" i="11"/>
  <c r="K255" i="11"/>
  <c r="E256" i="11"/>
  <c r="K256" i="11"/>
  <c r="E257" i="11"/>
  <c r="K257" i="11"/>
  <c r="E258" i="11"/>
  <c r="K258" i="11"/>
  <c r="E260" i="11"/>
  <c r="K260" i="11"/>
  <c r="E261" i="11"/>
  <c r="K261" i="11"/>
  <c r="E262" i="11"/>
  <c r="K262" i="11"/>
  <c r="E263" i="11"/>
  <c r="K263" i="11"/>
  <c r="E264" i="11"/>
  <c r="K264" i="11"/>
  <c r="E265" i="11"/>
  <c r="F265" i="11"/>
  <c r="G265" i="11"/>
  <c r="I265" i="11"/>
  <c r="J265" i="11"/>
  <c r="E266" i="11"/>
  <c r="K266" i="11"/>
  <c r="K265" i="11" s="1"/>
  <c r="E267" i="11"/>
  <c r="K267" i="11"/>
  <c r="E269" i="11"/>
  <c r="F269" i="11"/>
  <c r="F268" i="11" s="1"/>
  <c r="F259" i="11" s="1"/>
  <c r="E259" i="11" s="1"/>
  <c r="G269" i="11"/>
  <c r="G268" i="11" s="1"/>
  <c r="G259" i="11" s="1"/>
  <c r="I269" i="11"/>
  <c r="I268" i="11" s="1"/>
  <c r="J269" i="11"/>
  <c r="J268" i="11" s="1"/>
  <c r="J259" i="11" s="1"/>
  <c r="E270" i="11"/>
  <c r="K270" i="11"/>
  <c r="K269" i="11" s="1"/>
  <c r="E271" i="11"/>
  <c r="K271" i="11"/>
  <c r="E272" i="11"/>
  <c r="K272" i="11"/>
  <c r="E273" i="11"/>
  <c r="K273" i="11"/>
  <c r="E274" i="11"/>
  <c r="E277" i="11"/>
  <c r="K277" i="11"/>
  <c r="E278" i="11"/>
  <c r="K278" i="11"/>
  <c r="E279" i="11"/>
  <c r="K279" i="11"/>
  <c r="E280" i="11"/>
  <c r="K280" i="11"/>
  <c r="F281" i="11"/>
  <c r="F276" i="11" s="1"/>
  <c r="G281" i="11"/>
  <c r="I281" i="11"/>
  <c r="I276" i="11" s="1"/>
  <c r="J281" i="11"/>
  <c r="J276" i="11" s="1"/>
  <c r="E282" i="11"/>
  <c r="K282" i="11"/>
  <c r="E283" i="11"/>
  <c r="K283" i="11"/>
  <c r="F284" i="11"/>
  <c r="G284" i="11"/>
  <c r="I284" i="11"/>
  <c r="J284" i="11"/>
  <c r="E285" i="11"/>
  <c r="E286" i="11"/>
  <c r="E287" i="11"/>
  <c r="E288" i="11"/>
  <c r="E289" i="11"/>
  <c r="F290" i="11"/>
  <c r="E290" i="11" s="1"/>
  <c r="G290" i="11"/>
  <c r="I290" i="11"/>
  <c r="J290" i="11"/>
  <c r="K290" i="11"/>
  <c r="E291" i="11"/>
  <c r="E292" i="11"/>
  <c r="E293" i="11"/>
  <c r="F293" i="11"/>
  <c r="G293" i="11"/>
  <c r="I293" i="11"/>
  <c r="K293" i="11" s="1"/>
  <c r="J293" i="11"/>
  <c r="E294" i="11"/>
  <c r="E295" i="11"/>
  <c r="F297" i="11"/>
  <c r="E297" i="11" s="1"/>
  <c r="G297" i="11"/>
  <c r="I297" i="11"/>
  <c r="J297" i="11"/>
  <c r="E298" i="11"/>
  <c r="E299" i="11"/>
  <c r="E300" i="11"/>
  <c r="K300" i="11"/>
  <c r="E301" i="11"/>
  <c r="K301" i="11"/>
  <c r="E302" i="11"/>
  <c r="K302" i="11"/>
  <c r="F303" i="11"/>
  <c r="E303" i="11" s="1"/>
  <c r="G303" i="11"/>
  <c r="I303" i="11"/>
  <c r="J303" i="11"/>
  <c r="K303" i="11"/>
  <c r="E304" i="11"/>
  <c r="K304" i="11"/>
  <c r="E305" i="11"/>
  <c r="K305" i="11"/>
  <c r="F306" i="11"/>
  <c r="G306" i="11"/>
  <c r="G296" i="11" s="1"/>
  <c r="I306" i="11"/>
  <c r="J306" i="11"/>
  <c r="K306" i="11"/>
  <c r="E307" i="11"/>
  <c r="E308" i="11"/>
  <c r="E309" i="11"/>
  <c r="E310" i="11"/>
  <c r="E311" i="11"/>
  <c r="F312" i="11"/>
  <c r="G312" i="11"/>
  <c r="I312" i="11"/>
  <c r="J312" i="11"/>
  <c r="K312" i="11"/>
  <c r="E313" i="11"/>
  <c r="E314" i="11"/>
  <c r="F315" i="11"/>
  <c r="E315" i="11" s="1"/>
  <c r="G315" i="11"/>
  <c r="I315" i="11"/>
  <c r="K315" i="11" s="1"/>
  <c r="J315" i="11"/>
  <c r="E316" i="11"/>
  <c r="E317" i="11"/>
  <c r="E320" i="11"/>
  <c r="K320" i="11"/>
  <c r="E321" i="11"/>
  <c r="K321" i="11"/>
  <c r="E322" i="11"/>
  <c r="K322" i="11"/>
  <c r="F323" i="11"/>
  <c r="E323" i="11" s="1"/>
  <c r="B323" i="11" s="1"/>
  <c r="G323" i="11"/>
  <c r="I323" i="11"/>
  <c r="J323" i="11"/>
  <c r="J319" i="11" s="1"/>
  <c r="K323" i="11"/>
  <c r="E324" i="11"/>
  <c r="K324" i="11"/>
  <c r="E325" i="11"/>
  <c r="K325" i="11"/>
  <c r="F326" i="11"/>
  <c r="G326" i="11"/>
  <c r="G319" i="11" s="1"/>
  <c r="G318" i="11" s="1"/>
  <c r="I326" i="11"/>
  <c r="J326" i="11"/>
  <c r="K326" i="11"/>
  <c r="E327" i="11"/>
  <c r="E328" i="11"/>
  <c r="E329" i="11"/>
  <c r="E330" i="11"/>
  <c r="E331" i="11"/>
  <c r="E332" i="11"/>
  <c r="B332" i="11" s="1"/>
  <c r="F332" i="11"/>
  <c r="G332" i="11"/>
  <c r="I332" i="11"/>
  <c r="K332" i="11" s="1"/>
  <c r="J332" i="11"/>
  <c r="E333" i="11"/>
  <c r="E334" i="11"/>
  <c r="F335" i="11"/>
  <c r="E335" i="11" s="1"/>
  <c r="B335" i="11" s="1"/>
  <c r="G335" i="11"/>
  <c r="I335" i="11"/>
  <c r="J335" i="11"/>
  <c r="K335" i="11"/>
  <c r="E336" i="11"/>
  <c r="E337" i="11"/>
  <c r="H338" i="11"/>
  <c r="H335" i="11" s="1"/>
  <c r="H332" i="11" s="1"/>
  <c r="H329" i="11" s="1"/>
  <c r="H326" i="11" s="1"/>
  <c r="H323" i="11" s="1"/>
  <c r="H320" i="11" s="1"/>
  <c r="I338" i="11"/>
  <c r="E339" i="11"/>
  <c r="B339" i="11" s="1"/>
  <c r="K339" i="11"/>
  <c r="E340" i="11"/>
  <c r="K340" i="11"/>
  <c r="E341" i="11"/>
  <c r="B341" i="11" s="1"/>
  <c r="K341" i="11"/>
  <c r="E342" i="11"/>
  <c r="K342" i="11"/>
  <c r="E343" i="11"/>
  <c r="F343" i="11"/>
  <c r="G343" i="11"/>
  <c r="G338" i="11" s="1"/>
  <c r="I343" i="11"/>
  <c r="K343" i="11" s="1"/>
  <c r="J343" i="11"/>
  <c r="B344" i="11"/>
  <c r="E344" i="11"/>
  <c r="K344" i="11"/>
  <c r="E345" i="11"/>
  <c r="B345" i="11" s="1"/>
  <c r="K345" i="11"/>
  <c r="E346" i="11"/>
  <c r="F346" i="11"/>
  <c r="G346" i="11"/>
  <c r="I346" i="11"/>
  <c r="K346" i="11" s="1"/>
  <c r="J346" i="11"/>
  <c r="E347" i="11"/>
  <c r="B347" i="11" s="1"/>
  <c r="E348" i="11"/>
  <c r="H348" i="11"/>
  <c r="H345" i="11" s="1"/>
  <c r="H342" i="11" s="1"/>
  <c r="H339" i="11" s="1"/>
  <c r="H336" i="11" s="1"/>
  <c r="H333" i="11" s="1"/>
  <c r="E349" i="11"/>
  <c r="H349" i="11"/>
  <c r="H346" i="11" s="1"/>
  <c r="B350" i="11"/>
  <c r="E350" i="11"/>
  <c r="E351" i="11"/>
  <c r="B351" i="11" s="1"/>
  <c r="F352" i="11"/>
  <c r="E352" i="11" s="1"/>
  <c r="B352" i="11" s="1"/>
  <c r="G352" i="11"/>
  <c r="I352" i="11"/>
  <c r="J352" i="11"/>
  <c r="E353" i="11"/>
  <c r="B353" i="11" s="1"/>
  <c r="H353" i="11"/>
  <c r="H350" i="11" s="1"/>
  <c r="H347" i="11" s="1"/>
  <c r="H344" i="11" s="1"/>
  <c r="H341" i="11" s="1"/>
  <c r="E354" i="11"/>
  <c r="B354" i="11" s="1"/>
  <c r="H354" i="11"/>
  <c r="H351" i="11" s="1"/>
  <c r="F355" i="11"/>
  <c r="G355" i="11"/>
  <c r="H355" i="11"/>
  <c r="H352" i="11" s="1"/>
  <c r="I355" i="11"/>
  <c r="J355" i="11"/>
  <c r="K355" i="11"/>
  <c r="B356" i="11"/>
  <c r="E356" i="11"/>
  <c r="H356" i="11"/>
  <c r="B357" i="11"/>
  <c r="E357" i="11"/>
  <c r="H357" i="11"/>
  <c r="H317" i="11" l="1"/>
  <c r="H314" i="11" s="1"/>
  <c r="H311" i="11" s="1"/>
  <c r="H308" i="11" s="1"/>
  <c r="B320" i="11"/>
  <c r="H330" i="11"/>
  <c r="H327" i="11" s="1"/>
  <c r="B333" i="11"/>
  <c r="K268" i="11"/>
  <c r="I259" i="11"/>
  <c r="K259" i="11" s="1"/>
  <c r="H343" i="11"/>
  <c r="H340" i="11" s="1"/>
  <c r="B346" i="11"/>
  <c r="B343" i="11"/>
  <c r="B314" i="11"/>
  <c r="B317" i="11"/>
  <c r="E268" i="11"/>
  <c r="B348" i="11"/>
  <c r="J338" i="11"/>
  <c r="F338" i="11"/>
  <c r="E338" i="11" s="1"/>
  <c r="B338" i="11" s="1"/>
  <c r="B329" i="11"/>
  <c r="I319" i="11"/>
  <c r="E312" i="11"/>
  <c r="E306" i="11"/>
  <c r="J296" i="11"/>
  <c r="J275" i="11" s="1"/>
  <c r="E239" i="11"/>
  <c r="E216" i="11"/>
  <c r="B216" i="11" s="1"/>
  <c r="K208" i="11"/>
  <c r="H194" i="11"/>
  <c r="K194" i="11"/>
  <c r="E197" i="11"/>
  <c r="B197" i="11" s="1"/>
  <c r="G194" i="11"/>
  <c r="H186" i="11"/>
  <c r="K352" i="11"/>
  <c r="I296" i="11"/>
  <c r="K284" i="11"/>
  <c r="E284" i="11"/>
  <c r="K276" i="11"/>
  <c r="G208" i="11"/>
  <c r="E208" i="11" s="1"/>
  <c r="B208" i="11" s="1"/>
  <c r="E209" i="11"/>
  <c r="B209" i="11" s="1"/>
  <c r="J156" i="11"/>
  <c r="K338" i="11"/>
  <c r="J318" i="11"/>
  <c r="B311" i="11"/>
  <c r="K281" i="11"/>
  <c r="E281" i="11"/>
  <c r="B342" i="11"/>
  <c r="E355" i="11"/>
  <c r="B355" i="11" s="1"/>
  <c r="B349" i="11"/>
  <c r="B336" i="11"/>
  <c r="B330" i="11"/>
  <c r="E326" i="11"/>
  <c r="B326" i="11" s="1"/>
  <c r="G276" i="11"/>
  <c r="G275" i="11" s="1"/>
  <c r="I192" i="11"/>
  <c r="F319" i="11"/>
  <c r="F296" i="11"/>
  <c r="E296" i="11" s="1"/>
  <c r="F238" i="11"/>
  <c r="F193" i="11" s="1"/>
  <c r="J193" i="11"/>
  <c r="J192" i="11" s="1"/>
  <c r="I156" i="11"/>
  <c r="H156" i="11" s="1"/>
  <c r="G140" i="11"/>
  <c r="E140" i="11" s="1"/>
  <c r="E141" i="11"/>
  <c r="B141" i="11" s="1"/>
  <c r="E124" i="11"/>
  <c r="F123" i="11"/>
  <c r="H118" i="11"/>
  <c r="B115" i="11"/>
  <c r="H107" i="11"/>
  <c r="G98" i="11"/>
  <c r="E98" i="11" s="1"/>
  <c r="B98" i="11" s="1"/>
  <c r="E99" i="11"/>
  <c r="J21" i="11"/>
  <c r="F21" i="11"/>
  <c r="E21" i="11" s="1"/>
  <c r="E26" i="11"/>
  <c r="B26" i="11" s="1"/>
  <c r="I21" i="11"/>
  <c r="K23" i="11"/>
  <c r="H23" i="11"/>
  <c r="B23" i="11" s="1"/>
  <c r="E107" i="11"/>
  <c r="B107" i="11" s="1"/>
  <c r="K107" i="11"/>
  <c r="E194" i="11"/>
  <c r="B194" i="11" s="1"/>
  <c r="F186" i="11"/>
  <c r="E186" i="11" s="1"/>
  <c r="B186" i="11" s="1"/>
  <c r="H157" i="11"/>
  <c r="F134" i="11"/>
  <c r="E135" i="11"/>
  <c r="B131" i="11"/>
  <c r="J123" i="11"/>
  <c r="J114" i="11" s="1"/>
  <c r="H124" i="11"/>
  <c r="G114" i="11"/>
  <c r="B118" i="11"/>
  <c r="K90" i="11"/>
  <c r="K26" i="11"/>
  <c r="G156" i="11"/>
  <c r="J134" i="11"/>
  <c r="H135" i="11"/>
  <c r="K147" i="11"/>
  <c r="I140" i="11"/>
  <c r="H140" i="11" s="1"/>
  <c r="B127" i="11"/>
  <c r="H119" i="11"/>
  <c r="B119" i="11" s="1"/>
  <c r="E110" i="11"/>
  <c r="B110" i="11" s="1"/>
  <c r="B105" i="11"/>
  <c r="B95" i="11"/>
  <c r="H91" i="11"/>
  <c r="B91" i="11" s="1"/>
  <c r="B89" i="11"/>
  <c r="B85" i="11"/>
  <c r="B81" i="11"/>
  <c r="B77" i="11"/>
  <c r="B70" i="11"/>
  <c r="E10" i="11"/>
  <c r="F9" i="11"/>
  <c r="F165" i="11"/>
  <c r="E165" i="11" s="1"/>
  <c r="B165" i="11" s="1"/>
  <c r="F157" i="11"/>
  <c r="F146" i="11"/>
  <c r="E146" i="11" s="1"/>
  <c r="B146" i="11" s="1"/>
  <c r="B136" i="11"/>
  <c r="H123" i="11"/>
  <c r="I114" i="11"/>
  <c r="H99" i="11"/>
  <c r="B97" i="11"/>
  <c r="B93" i="11"/>
  <c r="H90" i="11"/>
  <c r="B90" i="11" s="1"/>
  <c r="B87" i="11"/>
  <c r="B83" i="11"/>
  <c r="B79" i="11"/>
  <c r="B75" i="11"/>
  <c r="B72" i="11"/>
  <c r="B68" i="11"/>
  <c r="K52" i="11"/>
  <c r="H42" i="11"/>
  <c r="B42" i="11" s="1"/>
  <c r="H18" i="11"/>
  <c r="B18" i="11" s="1"/>
  <c r="H10" i="11"/>
  <c r="I9" i="11"/>
  <c r="F192" i="11" l="1"/>
  <c r="K193" i="11"/>
  <c r="B99" i="11"/>
  <c r="B124" i="11"/>
  <c r="E319" i="11"/>
  <c r="F318" i="11"/>
  <c r="E318" i="11" s="1"/>
  <c r="H193" i="11"/>
  <c r="G193" i="11"/>
  <c r="G192" i="11" s="1"/>
  <c r="F275" i="11"/>
  <c r="E275" i="11" s="1"/>
  <c r="E9" i="11"/>
  <c r="F8" i="11"/>
  <c r="H192" i="11"/>
  <c r="K192" i="11"/>
  <c r="E276" i="11"/>
  <c r="H305" i="11"/>
  <c r="B308" i="11"/>
  <c r="H9" i="11"/>
  <c r="I8" i="11"/>
  <c r="K9" i="11"/>
  <c r="H114" i="11"/>
  <c r="B10" i="11"/>
  <c r="J130" i="11"/>
  <c r="J113" i="11" s="1"/>
  <c r="J106" i="11" s="1"/>
  <c r="J7" i="11" s="1"/>
  <c r="J4" i="11" s="1"/>
  <c r="H134" i="11"/>
  <c r="B135" i="11"/>
  <c r="B140" i="11"/>
  <c r="E238" i="11"/>
  <c r="K238" i="11"/>
  <c r="K296" i="11"/>
  <c r="G130" i="11"/>
  <c r="G113" i="11" s="1"/>
  <c r="G106" i="11" s="1"/>
  <c r="G7" i="11" s="1"/>
  <c r="G4" i="11" s="1"/>
  <c r="I318" i="11"/>
  <c r="K318" i="11" s="1"/>
  <c r="K319" i="11"/>
  <c r="H337" i="11"/>
  <c r="B340" i="11"/>
  <c r="E157" i="11"/>
  <c r="B157" i="11" s="1"/>
  <c r="F156" i="11"/>
  <c r="E156" i="11" s="1"/>
  <c r="B156" i="11" s="1"/>
  <c r="I130" i="11"/>
  <c r="I113" i="11" s="1"/>
  <c r="K146" i="11"/>
  <c r="F130" i="11"/>
  <c r="E130" i="11" s="1"/>
  <c r="E134" i="11"/>
  <c r="B134" i="11" s="1"/>
  <c r="H21" i="11"/>
  <c r="B21" i="11" s="1"/>
  <c r="K21" i="11"/>
  <c r="E123" i="11"/>
  <c r="B123" i="11" s="1"/>
  <c r="F114" i="11"/>
  <c r="I275" i="11"/>
  <c r="K275" i="11" s="1"/>
  <c r="H324" i="11"/>
  <c r="B327" i="11"/>
  <c r="H113" i="11" l="1"/>
  <c r="I106" i="11"/>
  <c r="B130" i="11"/>
  <c r="E193" i="11"/>
  <c r="B193" i="11" s="1"/>
  <c r="K130" i="11"/>
  <c r="H130" i="11"/>
  <c r="H334" i="11"/>
  <c r="B337" i="11"/>
  <c r="H302" i="11"/>
  <c r="B305" i="11"/>
  <c r="E8" i="11"/>
  <c r="E192" i="11"/>
  <c r="B192" i="11" s="1"/>
  <c r="H321" i="11"/>
  <c r="B324" i="11"/>
  <c r="E114" i="11"/>
  <c r="B114" i="11" s="1"/>
  <c r="F113" i="11"/>
  <c r="K114" i="11"/>
  <c r="H8" i="11"/>
  <c r="I7" i="11"/>
  <c r="I4" i="11" s="1"/>
  <c r="K8" i="11"/>
  <c r="B9" i="11"/>
  <c r="B321" i="11" l="1"/>
  <c r="H318" i="11"/>
  <c r="B8" i="11"/>
  <c r="H331" i="11"/>
  <c r="B334" i="11"/>
  <c r="H106" i="11"/>
  <c r="E113" i="11"/>
  <c r="B113" i="11" s="1"/>
  <c r="F106" i="11"/>
  <c r="H299" i="11"/>
  <c r="B302" i="11"/>
  <c r="K113" i="11"/>
  <c r="E106" i="11" l="1"/>
  <c r="B106" i="11" s="1"/>
  <c r="F7" i="11"/>
  <c r="K106" i="11"/>
  <c r="K7" i="11" s="1"/>
  <c r="H315" i="11"/>
  <c r="B318" i="11"/>
  <c r="H296" i="11"/>
  <c r="B299" i="11"/>
  <c r="H328" i="11"/>
  <c r="B331" i="11"/>
  <c r="H325" i="11" l="1"/>
  <c r="B328" i="11"/>
  <c r="H312" i="11"/>
  <c r="B315" i="11"/>
  <c r="H293" i="11"/>
  <c r="B296" i="11"/>
  <c r="E7" i="11"/>
  <c r="F4" i="11"/>
  <c r="E4" i="11" l="1"/>
  <c r="K4" i="11"/>
  <c r="H309" i="11"/>
  <c r="B312" i="11"/>
  <c r="H290" i="11"/>
  <c r="B293" i="11"/>
  <c r="H322" i="11"/>
  <c r="B325" i="11"/>
  <c r="B322" i="11" l="1"/>
  <c r="H319" i="11"/>
  <c r="H306" i="11"/>
  <c r="B309" i="11"/>
  <c r="H287" i="11"/>
  <c r="B290" i="11"/>
  <c r="H303" i="11" l="1"/>
  <c r="B306" i="11"/>
  <c r="H316" i="11"/>
  <c r="B319" i="11"/>
  <c r="H284" i="11"/>
  <c r="B287" i="11"/>
  <c r="H313" i="11" l="1"/>
  <c r="B316" i="11"/>
  <c r="H281" i="11"/>
  <c r="B284" i="11"/>
  <c r="H300" i="11"/>
  <c r="B303" i="11"/>
  <c r="H278" i="11" l="1"/>
  <c r="B281" i="11"/>
  <c r="H297" i="11"/>
  <c r="B300" i="11"/>
  <c r="B313" i="11"/>
  <c r="H310" i="11"/>
  <c r="H294" i="11" l="1"/>
  <c r="B297" i="11"/>
  <c r="H307" i="11"/>
  <c r="B310" i="11"/>
  <c r="H275" i="11"/>
  <c r="B278" i="11"/>
  <c r="H7" i="11"/>
  <c r="H4" i="11" l="1"/>
  <c r="B4" i="11" s="1"/>
  <c r="B7" i="11"/>
  <c r="H304" i="11"/>
  <c r="B307" i="11"/>
  <c r="H272" i="11"/>
  <c r="B275" i="11"/>
  <c r="H291" i="11"/>
  <c r="B294" i="11"/>
  <c r="H288" i="11" l="1"/>
  <c r="B291" i="11"/>
  <c r="H301" i="11"/>
  <c r="B304" i="11"/>
  <c r="H269" i="11"/>
  <c r="B272" i="11"/>
  <c r="H298" i="11" l="1"/>
  <c r="B301" i="11"/>
  <c r="H266" i="11"/>
  <c r="B269" i="11"/>
  <c r="H285" i="11"/>
  <c r="B288" i="11"/>
  <c r="H263" i="11" l="1"/>
  <c r="B266" i="11"/>
  <c r="H282" i="11"/>
  <c r="B285" i="11"/>
  <c r="H295" i="11"/>
  <c r="B298" i="11"/>
  <c r="H279" i="11" l="1"/>
  <c r="B282" i="11"/>
  <c r="H292" i="11"/>
  <c r="B295" i="11"/>
  <c r="H260" i="11"/>
  <c r="B263" i="11"/>
  <c r="H289" i="11" l="1"/>
  <c r="B292" i="11"/>
  <c r="H257" i="11"/>
  <c r="B260" i="11"/>
  <c r="H276" i="11"/>
  <c r="B279" i="11"/>
  <c r="H254" i="11" l="1"/>
  <c r="B257" i="11"/>
  <c r="H273" i="11"/>
  <c r="B276" i="11"/>
  <c r="H5" i="11"/>
  <c r="B5" i="11" s="1"/>
  <c r="H286" i="11"/>
  <c r="B289" i="11"/>
  <c r="H270" i="11" l="1"/>
  <c r="B273" i="11"/>
  <c r="B286" i="11"/>
  <c r="H283" i="11"/>
  <c r="H251" i="11"/>
  <c r="H66" i="11"/>
  <c r="B66" i="11" s="1"/>
  <c r="B254" i="11"/>
  <c r="H280" i="11" l="1"/>
  <c r="B283" i="11"/>
  <c r="H248" i="11"/>
  <c r="B251" i="11"/>
  <c r="H267" i="11"/>
  <c r="B270" i="11"/>
  <c r="B248" i="11" l="1"/>
  <c r="H245" i="11"/>
  <c r="H264" i="11"/>
  <c r="B267" i="11"/>
  <c r="H277" i="11"/>
  <c r="B280" i="11"/>
  <c r="H242" i="11" l="1"/>
  <c r="B245" i="11"/>
  <c r="H274" i="11"/>
  <c r="B277" i="11"/>
  <c r="H6" i="11"/>
  <c r="B6" i="11" s="1"/>
  <c r="H261" i="11"/>
  <c r="B264" i="11"/>
  <c r="H271" i="11" l="1"/>
  <c r="B274" i="11"/>
  <c r="H258" i="11"/>
  <c r="B261" i="11"/>
  <c r="H73" i="11"/>
  <c r="B73" i="11" s="1"/>
  <c r="H239" i="11"/>
  <c r="B242" i="11"/>
  <c r="H255" i="11" l="1"/>
  <c r="B258" i="11"/>
  <c r="H51" i="11"/>
  <c r="B51" i="11" s="1"/>
  <c r="H236" i="11"/>
  <c r="B239" i="11"/>
  <c r="H268" i="11"/>
  <c r="B271" i="11"/>
  <c r="B236" i="11" l="1"/>
  <c r="H233" i="11"/>
  <c r="H265" i="11"/>
  <c r="B268" i="11"/>
  <c r="H252" i="11"/>
  <c r="B255" i="11"/>
  <c r="H262" i="11" l="1"/>
  <c r="B265" i="11"/>
  <c r="B233" i="11"/>
  <c r="H230" i="11"/>
  <c r="B230" i="11" s="1"/>
  <c r="H249" i="11"/>
  <c r="B252" i="11"/>
  <c r="B249" i="11" l="1"/>
  <c r="H246" i="11"/>
  <c r="H259" i="11"/>
  <c r="B262" i="11"/>
  <c r="H256" i="11" l="1"/>
  <c r="B259" i="11"/>
  <c r="B246" i="11"/>
  <c r="H243" i="11"/>
  <c r="B243" i="11" l="1"/>
  <c r="H240" i="11"/>
  <c r="H253" i="11"/>
  <c r="B256" i="11"/>
  <c r="H250" i="11" l="1"/>
  <c r="B253" i="11"/>
  <c r="B240" i="11"/>
  <c r="H237" i="11"/>
  <c r="B237" i="11" l="1"/>
  <c r="H234" i="11"/>
  <c r="B250" i="11"/>
  <c r="H247" i="11"/>
  <c r="B247" i="11" l="1"/>
  <c r="H244" i="11"/>
  <c r="B234" i="11"/>
  <c r="H231" i="11"/>
  <c r="B231" i="11" s="1"/>
  <c r="B244" i="11" l="1"/>
  <c r="H241" i="11"/>
  <c r="H238" i="11" l="1"/>
  <c r="B241" i="11"/>
  <c r="H235" i="11" l="1"/>
  <c r="B238" i="11"/>
  <c r="B235" i="11" l="1"/>
  <c r="H232" i="11"/>
  <c r="B232" i="11" s="1"/>
  <c r="I24" i="8" l="1"/>
  <c r="H23" i="8"/>
  <c r="L357" i="8" l="1"/>
  <c r="I357" i="8"/>
  <c r="B357" i="8" s="1"/>
  <c r="L356" i="8"/>
  <c r="I356" i="8"/>
  <c r="N355" i="8"/>
  <c r="M355" i="8"/>
  <c r="L355" i="8"/>
  <c r="K355" i="8"/>
  <c r="J355" i="8"/>
  <c r="H355" i="8"/>
  <c r="G355" i="8"/>
  <c r="F355" i="8"/>
  <c r="E355" i="8"/>
  <c r="L354" i="8"/>
  <c r="L351" i="8" s="1"/>
  <c r="L348" i="8" s="1"/>
  <c r="I354" i="8"/>
  <c r="I353" i="8"/>
  <c r="N352" i="8"/>
  <c r="M352" i="8"/>
  <c r="L352" i="8"/>
  <c r="K352" i="8"/>
  <c r="J352" i="8"/>
  <c r="I352" i="8" s="1"/>
  <c r="H352" i="8"/>
  <c r="G352" i="8"/>
  <c r="F352" i="8"/>
  <c r="E352" i="8"/>
  <c r="B352" i="8"/>
  <c r="I351" i="8"/>
  <c r="B351" i="8"/>
  <c r="I350" i="8"/>
  <c r="L349" i="8"/>
  <c r="L346" i="8" s="1"/>
  <c r="L343" i="8" s="1"/>
  <c r="L340" i="8" s="1"/>
  <c r="I349" i="8"/>
  <c r="I348" i="8"/>
  <c r="I347" i="8"/>
  <c r="O346" i="8"/>
  <c r="N346" i="8"/>
  <c r="M346" i="8"/>
  <c r="K346" i="8"/>
  <c r="I346" i="8" s="1"/>
  <c r="J346" i="8"/>
  <c r="H346" i="8"/>
  <c r="G346" i="8"/>
  <c r="F346" i="8"/>
  <c r="E346" i="8"/>
  <c r="O345" i="8"/>
  <c r="I345" i="8"/>
  <c r="O344" i="8"/>
  <c r="I344" i="8"/>
  <c r="N343" i="8"/>
  <c r="M343" i="8"/>
  <c r="K343" i="8"/>
  <c r="I343" i="8" s="1"/>
  <c r="J343" i="8"/>
  <c r="O343" i="8" s="1"/>
  <c r="H343" i="8"/>
  <c r="G343" i="8"/>
  <c r="F343" i="8"/>
  <c r="E343" i="8"/>
  <c r="O342" i="8"/>
  <c r="I342" i="8"/>
  <c r="O341" i="8"/>
  <c r="I341" i="8"/>
  <c r="O340" i="8"/>
  <c r="I340" i="8"/>
  <c r="O339" i="8"/>
  <c r="I339" i="8"/>
  <c r="I337" i="8"/>
  <c r="I336" i="8"/>
  <c r="N335" i="8"/>
  <c r="M335" i="8"/>
  <c r="K335" i="8"/>
  <c r="J335" i="8"/>
  <c r="I335" i="8" s="1"/>
  <c r="H335" i="8"/>
  <c r="G335" i="8"/>
  <c r="F335" i="8"/>
  <c r="E335" i="8"/>
  <c r="I334" i="8"/>
  <c r="I333" i="8"/>
  <c r="N332" i="8"/>
  <c r="M332" i="8"/>
  <c r="K332" i="8"/>
  <c r="J332" i="8"/>
  <c r="O332" i="8" s="1"/>
  <c r="H332" i="8"/>
  <c r="G332" i="8"/>
  <c r="F332" i="8"/>
  <c r="E332" i="8"/>
  <c r="I331" i="8"/>
  <c r="I330" i="8"/>
  <c r="I329" i="8"/>
  <c r="I328" i="8"/>
  <c r="I327" i="8"/>
  <c r="N326" i="8"/>
  <c r="M326" i="8"/>
  <c r="K326" i="8"/>
  <c r="J326" i="8"/>
  <c r="H326" i="8"/>
  <c r="G326" i="8"/>
  <c r="F326" i="8"/>
  <c r="E326" i="8"/>
  <c r="O325" i="8"/>
  <c r="I325" i="8"/>
  <c r="O324" i="8"/>
  <c r="I324" i="8"/>
  <c r="N323" i="8"/>
  <c r="M323" i="8"/>
  <c r="K323" i="8"/>
  <c r="K319" i="8" s="1"/>
  <c r="J323" i="8"/>
  <c r="H323" i="8"/>
  <c r="G323" i="8"/>
  <c r="F323" i="8"/>
  <c r="E323" i="8"/>
  <c r="O322" i="8"/>
  <c r="I322" i="8"/>
  <c r="O321" i="8"/>
  <c r="I321" i="8"/>
  <c r="O320" i="8"/>
  <c r="I320" i="8"/>
  <c r="N319" i="8"/>
  <c r="I317" i="8"/>
  <c r="I316" i="8"/>
  <c r="N315" i="8"/>
  <c r="M315" i="8"/>
  <c r="K315" i="8"/>
  <c r="J315" i="8"/>
  <c r="I315" i="8" s="1"/>
  <c r="H315" i="8"/>
  <c r="G315" i="8"/>
  <c r="F315" i="8"/>
  <c r="E315" i="8"/>
  <c r="I314" i="8"/>
  <c r="I313" i="8"/>
  <c r="N312" i="8"/>
  <c r="M312" i="8"/>
  <c r="K312" i="8"/>
  <c r="J312" i="8"/>
  <c r="H312" i="8"/>
  <c r="G312" i="8"/>
  <c r="F312" i="8"/>
  <c r="E312" i="8"/>
  <c r="I311" i="8"/>
  <c r="I310" i="8"/>
  <c r="I309" i="8"/>
  <c r="I308" i="8"/>
  <c r="I307" i="8"/>
  <c r="N306" i="8"/>
  <c r="M306" i="8"/>
  <c r="K306" i="8"/>
  <c r="J306" i="8"/>
  <c r="I306" i="8" s="1"/>
  <c r="H306" i="8"/>
  <c r="G306" i="8"/>
  <c r="F306" i="8"/>
  <c r="E306" i="8"/>
  <c r="O305" i="8"/>
  <c r="I305" i="8"/>
  <c r="O304" i="8"/>
  <c r="I304" i="8"/>
  <c r="N303" i="8"/>
  <c r="M303" i="8"/>
  <c r="K303" i="8"/>
  <c r="J303" i="8"/>
  <c r="H303" i="8"/>
  <c r="G303" i="8"/>
  <c r="F303" i="8"/>
  <c r="E303" i="8"/>
  <c r="O302" i="8"/>
  <c r="I302" i="8"/>
  <c r="O301" i="8"/>
  <c r="I301" i="8"/>
  <c r="O300" i="8"/>
  <c r="I300" i="8"/>
  <c r="I299" i="8"/>
  <c r="I298" i="8"/>
  <c r="N297" i="8"/>
  <c r="M297" i="8"/>
  <c r="K297" i="8"/>
  <c r="K296" i="8" s="1"/>
  <c r="J297" i="8"/>
  <c r="H297" i="8"/>
  <c r="G297" i="8"/>
  <c r="F297" i="8"/>
  <c r="E297" i="8"/>
  <c r="I295" i="8"/>
  <c r="I294" i="8"/>
  <c r="N293" i="8"/>
  <c r="M293" i="8"/>
  <c r="K293" i="8"/>
  <c r="I293" i="8" s="1"/>
  <c r="J293" i="8"/>
  <c r="H293" i="8"/>
  <c r="G293" i="8"/>
  <c r="F293" i="8"/>
  <c r="E293" i="8"/>
  <c r="I292" i="8"/>
  <c r="I291" i="8"/>
  <c r="N290" i="8"/>
  <c r="M290" i="8"/>
  <c r="K290" i="8"/>
  <c r="J290" i="8"/>
  <c r="I290" i="8" s="1"/>
  <c r="H290" i="8"/>
  <c r="G290" i="8"/>
  <c r="F290" i="8"/>
  <c r="E290" i="8"/>
  <c r="I289" i="8"/>
  <c r="I288" i="8"/>
  <c r="I287" i="8"/>
  <c r="I286" i="8"/>
  <c r="I285" i="8"/>
  <c r="N284" i="8"/>
  <c r="M284" i="8"/>
  <c r="K284" i="8"/>
  <c r="J284" i="8"/>
  <c r="H284" i="8"/>
  <c r="G284" i="8"/>
  <c r="F284" i="8"/>
  <c r="E284" i="8"/>
  <c r="O283" i="8"/>
  <c r="I283" i="8"/>
  <c r="O282" i="8"/>
  <c r="I282" i="8"/>
  <c r="N281" i="8"/>
  <c r="N276" i="8" s="1"/>
  <c r="M281" i="8"/>
  <c r="K281" i="8"/>
  <c r="I281" i="8" s="1"/>
  <c r="J281" i="8"/>
  <c r="H281" i="8"/>
  <c r="G281" i="8"/>
  <c r="F281" i="8"/>
  <c r="E281" i="8"/>
  <c r="O280" i="8"/>
  <c r="I280" i="8"/>
  <c r="O279" i="8"/>
  <c r="I279" i="8"/>
  <c r="O278" i="8"/>
  <c r="I278" i="8"/>
  <c r="O277" i="8"/>
  <c r="I277" i="8"/>
  <c r="I274" i="8"/>
  <c r="O273" i="8"/>
  <c r="I273" i="8"/>
  <c r="O272" i="8"/>
  <c r="I272" i="8"/>
  <c r="O271" i="8"/>
  <c r="I271" i="8"/>
  <c r="O270" i="8"/>
  <c r="O269" i="8" s="1"/>
  <c r="I270" i="8"/>
  <c r="N269" i="8"/>
  <c r="N268" i="8" s="1"/>
  <c r="N259" i="8" s="1"/>
  <c r="M269" i="8"/>
  <c r="K269" i="8"/>
  <c r="J269" i="8"/>
  <c r="H269" i="8"/>
  <c r="H268" i="8" s="1"/>
  <c r="H259" i="8" s="1"/>
  <c r="G269" i="8"/>
  <c r="F269" i="8"/>
  <c r="E269" i="8"/>
  <c r="M268" i="8"/>
  <c r="O268" i="8" s="1"/>
  <c r="J268" i="8"/>
  <c r="G268" i="8"/>
  <c r="G259" i="8" s="1"/>
  <c r="F268" i="8"/>
  <c r="E268" i="8"/>
  <c r="O267" i="8"/>
  <c r="I267" i="8"/>
  <c r="O266" i="8"/>
  <c r="I266" i="8"/>
  <c r="O265" i="8"/>
  <c r="N265" i="8"/>
  <c r="M265" i="8"/>
  <c r="K265" i="8"/>
  <c r="J265" i="8"/>
  <c r="I265" i="8"/>
  <c r="H265" i="8"/>
  <c r="G265" i="8"/>
  <c r="F265" i="8"/>
  <c r="E265" i="8"/>
  <c r="O264" i="8"/>
  <c r="I264" i="8"/>
  <c r="O263" i="8"/>
  <c r="I263" i="8"/>
  <c r="O262" i="8"/>
  <c r="I262" i="8"/>
  <c r="O261" i="8"/>
  <c r="I261" i="8"/>
  <c r="O260" i="8"/>
  <c r="I260" i="8"/>
  <c r="J259" i="8"/>
  <c r="F259" i="8"/>
  <c r="E259" i="8"/>
  <c r="O258" i="8"/>
  <c r="I258" i="8"/>
  <c r="O257" i="8"/>
  <c r="I257" i="8"/>
  <c r="O256" i="8"/>
  <c r="I256" i="8"/>
  <c r="O255" i="8"/>
  <c r="I255" i="8"/>
  <c r="O254" i="8"/>
  <c r="I254" i="8"/>
  <c r="O253" i="8"/>
  <c r="I253" i="8"/>
  <c r="N252" i="8"/>
  <c r="M252" i="8"/>
  <c r="O252" i="8" s="1"/>
  <c r="K252" i="8"/>
  <c r="J252" i="8"/>
  <c r="I252" i="8" s="1"/>
  <c r="H252" i="8"/>
  <c r="G252" i="8"/>
  <c r="F252" i="8"/>
  <c r="E252" i="8"/>
  <c r="I251" i="8"/>
  <c r="I250" i="8"/>
  <c r="O249" i="8"/>
  <c r="I249" i="8"/>
  <c r="O248" i="8"/>
  <c r="I248" i="8"/>
  <c r="O247" i="8"/>
  <c r="I247" i="8"/>
  <c r="O246" i="8"/>
  <c r="I246" i="8"/>
  <c r="O245" i="8"/>
  <c r="I245" i="8"/>
  <c r="O244" i="8"/>
  <c r="I244" i="8"/>
  <c r="O243" i="8"/>
  <c r="I243" i="8"/>
  <c r="N242" i="8"/>
  <c r="N238" i="8" s="1"/>
  <c r="M242" i="8"/>
  <c r="K242" i="8"/>
  <c r="J242" i="8"/>
  <c r="H242" i="8"/>
  <c r="H238" i="8" s="1"/>
  <c r="G242" i="8"/>
  <c r="F242" i="8"/>
  <c r="E242" i="8"/>
  <c r="O241" i="8"/>
  <c r="I241" i="8"/>
  <c r="O240" i="8"/>
  <c r="I240" i="8"/>
  <c r="N239" i="8"/>
  <c r="M239" i="8"/>
  <c r="M238" i="8" s="1"/>
  <c r="K239" i="8"/>
  <c r="J239" i="8"/>
  <c r="O239" i="8" s="1"/>
  <c r="H239" i="8"/>
  <c r="G239" i="8"/>
  <c r="F239" i="8"/>
  <c r="E239" i="8"/>
  <c r="E238" i="8" s="1"/>
  <c r="K238" i="8"/>
  <c r="F238" i="8"/>
  <c r="O237" i="8"/>
  <c r="L237" i="8"/>
  <c r="I237" i="8"/>
  <c r="B237" i="8" s="1"/>
  <c r="O236" i="8"/>
  <c r="L236" i="8"/>
  <c r="I236" i="8"/>
  <c r="B236" i="8" s="1"/>
  <c r="O235" i="8"/>
  <c r="L235" i="8"/>
  <c r="I235" i="8"/>
  <c r="B235" i="8" s="1"/>
  <c r="O234" i="8"/>
  <c r="L234" i="8"/>
  <c r="I234" i="8"/>
  <c r="B234" i="8" s="1"/>
  <c r="O233" i="8"/>
  <c r="L233" i="8"/>
  <c r="I233" i="8"/>
  <c r="B233" i="8" s="1"/>
  <c r="O232" i="8"/>
  <c r="L232" i="8"/>
  <c r="I232" i="8"/>
  <c r="B232" i="8" s="1"/>
  <c r="O231" i="8"/>
  <c r="L231" i="8"/>
  <c r="I231" i="8"/>
  <c r="B231" i="8" s="1"/>
  <c r="O230" i="8"/>
  <c r="L230" i="8"/>
  <c r="I230" i="8"/>
  <c r="B230" i="8" s="1"/>
  <c r="O229" i="8"/>
  <c r="L229" i="8"/>
  <c r="I229" i="8"/>
  <c r="B229" i="8" s="1"/>
  <c r="O228" i="8"/>
  <c r="L228" i="8"/>
  <c r="I228" i="8"/>
  <c r="B228" i="8" s="1"/>
  <c r="O227" i="8"/>
  <c r="L227" i="8"/>
  <c r="I227" i="8"/>
  <c r="B227" i="8" s="1"/>
  <c r="O226" i="8"/>
  <c r="L226" i="8"/>
  <c r="I226" i="8"/>
  <c r="B226" i="8" s="1"/>
  <c r="O225" i="8"/>
  <c r="L225" i="8"/>
  <c r="I225" i="8"/>
  <c r="B225" i="8" s="1"/>
  <c r="O224" i="8"/>
  <c r="L224" i="8"/>
  <c r="I224" i="8"/>
  <c r="B224" i="8" s="1"/>
  <c r="O223" i="8"/>
  <c r="L223" i="8"/>
  <c r="I223" i="8"/>
  <c r="B223" i="8" s="1"/>
  <c r="O222" i="8"/>
  <c r="L222" i="8"/>
  <c r="I222" i="8"/>
  <c r="B222" i="8" s="1"/>
  <c r="O221" i="8"/>
  <c r="L221" i="8"/>
  <c r="I221" i="8"/>
  <c r="B221" i="8" s="1"/>
  <c r="O220" i="8"/>
  <c r="L220" i="8"/>
  <c r="I220" i="8"/>
  <c r="B220" i="8" s="1"/>
  <c r="O219" i="8"/>
  <c r="L219" i="8"/>
  <c r="I219" i="8"/>
  <c r="B219" i="8" s="1"/>
  <c r="O218" i="8"/>
  <c r="L218" i="8"/>
  <c r="I218" i="8"/>
  <c r="B218" i="8" s="1"/>
  <c r="O217" i="8"/>
  <c r="L217" i="8"/>
  <c r="I217" i="8"/>
  <c r="B217" i="8" s="1"/>
  <c r="N216" i="8"/>
  <c r="M216" i="8"/>
  <c r="L216" i="8"/>
  <c r="K216" i="8"/>
  <c r="I216" i="8" s="1"/>
  <c r="J216" i="8"/>
  <c r="H216" i="8"/>
  <c r="G216" i="8"/>
  <c r="F216" i="8"/>
  <c r="E216" i="8"/>
  <c r="O215" i="8"/>
  <c r="L215" i="8"/>
  <c r="I215" i="8"/>
  <c r="B215" i="8" s="1"/>
  <c r="O214" i="8"/>
  <c r="L214" i="8"/>
  <c r="I214" i="8"/>
  <c r="B214" i="8" s="1"/>
  <c r="O213" i="8"/>
  <c r="L213" i="8"/>
  <c r="I213" i="8"/>
  <c r="B213" i="8" s="1"/>
  <c r="O212" i="8"/>
  <c r="L212" i="8"/>
  <c r="I212" i="8"/>
  <c r="I209" i="8" s="1"/>
  <c r="O211" i="8"/>
  <c r="L211" i="8"/>
  <c r="B211" i="8"/>
  <c r="O210" i="8"/>
  <c r="L210" i="8"/>
  <c r="I210" i="8"/>
  <c r="N209" i="8"/>
  <c r="N208" i="8" s="1"/>
  <c r="M209" i="8"/>
  <c r="K209" i="8"/>
  <c r="K208" i="8" s="1"/>
  <c r="J209" i="8"/>
  <c r="H209" i="8"/>
  <c r="G209" i="8"/>
  <c r="F209" i="8"/>
  <c r="F208" i="8" s="1"/>
  <c r="E209" i="8"/>
  <c r="E208" i="8"/>
  <c r="I207" i="8"/>
  <c r="O206" i="8"/>
  <c r="L206" i="8"/>
  <c r="I206" i="8"/>
  <c r="O205" i="8"/>
  <c r="L205" i="8"/>
  <c r="I205" i="8"/>
  <c r="O204" i="8"/>
  <c r="L204" i="8"/>
  <c r="I204" i="8"/>
  <c r="B204" i="8" s="1"/>
  <c r="O203" i="8"/>
  <c r="L203" i="8"/>
  <c r="I203" i="8"/>
  <c r="O202" i="8"/>
  <c r="L202" i="8"/>
  <c r="I202" i="8"/>
  <c r="O201" i="8"/>
  <c r="L201" i="8"/>
  <c r="I201" i="8"/>
  <c r="O200" i="8"/>
  <c r="L200" i="8"/>
  <c r="I200" i="8"/>
  <c r="B200" i="8" s="1"/>
  <c r="O199" i="8"/>
  <c r="L199" i="8"/>
  <c r="L196" i="8" s="1"/>
  <c r="I199" i="8"/>
  <c r="O198" i="8"/>
  <c r="L198" i="8"/>
  <c r="L195" i="8" s="1"/>
  <c r="I198" i="8"/>
  <c r="N197" i="8"/>
  <c r="M197" i="8"/>
  <c r="M194" i="8" s="1"/>
  <c r="L197" i="8"/>
  <c r="L194" i="8" s="1"/>
  <c r="K197" i="8"/>
  <c r="J197" i="8"/>
  <c r="H197" i="8"/>
  <c r="H194" i="8" s="1"/>
  <c r="G197" i="8"/>
  <c r="G194" i="8" s="1"/>
  <c r="F197" i="8"/>
  <c r="E197" i="8"/>
  <c r="E194" i="8" s="1"/>
  <c r="O196" i="8"/>
  <c r="I196" i="8"/>
  <c r="O195" i="8"/>
  <c r="I195" i="8"/>
  <c r="N194" i="8"/>
  <c r="N193" i="8" s="1"/>
  <c r="J194" i="8"/>
  <c r="F194" i="8"/>
  <c r="I191" i="8"/>
  <c r="O190" i="8"/>
  <c r="I190" i="8"/>
  <c r="O189" i="8"/>
  <c r="L189" i="8"/>
  <c r="I189" i="8"/>
  <c r="O188" i="8"/>
  <c r="O187" i="8" s="1"/>
  <c r="O186" i="8" s="1"/>
  <c r="I188" i="8"/>
  <c r="N187" i="8"/>
  <c r="N186" i="8" s="1"/>
  <c r="M187" i="8"/>
  <c r="K187" i="8"/>
  <c r="J187" i="8"/>
  <c r="H187" i="8"/>
  <c r="G187" i="8"/>
  <c r="G186" i="8" s="1"/>
  <c r="F187" i="8"/>
  <c r="E187" i="8"/>
  <c r="M186" i="8"/>
  <c r="L186" i="8" s="1"/>
  <c r="J186" i="8"/>
  <c r="H186" i="8"/>
  <c r="F186" i="8"/>
  <c r="O185" i="8"/>
  <c r="I185" i="8"/>
  <c r="O184" i="8"/>
  <c r="L184" i="8"/>
  <c r="I184" i="8"/>
  <c r="B184" i="8"/>
  <c r="O183" i="8"/>
  <c r="L183" i="8"/>
  <c r="I183" i="8"/>
  <c r="B183" i="8"/>
  <c r="O182" i="8"/>
  <c r="L182" i="8"/>
  <c r="I182" i="8"/>
  <c r="B182" i="8"/>
  <c r="O181" i="8"/>
  <c r="L181" i="8"/>
  <c r="I181" i="8"/>
  <c r="B181" i="8"/>
  <c r="O180" i="8"/>
  <c r="L180" i="8"/>
  <c r="I180" i="8"/>
  <c r="B180" i="8"/>
  <c r="O179" i="8"/>
  <c r="L179" i="8"/>
  <c r="I179" i="8"/>
  <c r="B179" i="8"/>
  <c r="O178" i="8"/>
  <c r="L178" i="8"/>
  <c r="I178" i="8"/>
  <c r="B178" i="8"/>
  <c r="O177" i="8"/>
  <c r="L177" i="8"/>
  <c r="I177" i="8"/>
  <c r="B177" i="8"/>
  <c r="O176" i="8"/>
  <c r="L176" i="8"/>
  <c r="I176" i="8"/>
  <c r="B176" i="8"/>
  <c r="O175" i="8"/>
  <c r="L175" i="8"/>
  <c r="I175" i="8"/>
  <c r="B175" i="8"/>
  <c r="O174" i="8"/>
  <c r="L174" i="8"/>
  <c r="I174" i="8"/>
  <c r="B174" i="8"/>
  <c r="O173" i="8"/>
  <c r="L173" i="8"/>
  <c r="I173" i="8"/>
  <c r="B173" i="8"/>
  <c r="O172" i="8"/>
  <c r="L172" i="8"/>
  <c r="I172" i="8"/>
  <c r="B172" i="8"/>
  <c r="O171" i="8"/>
  <c r="L171" i="8"/>
  <c r="B171" i="8" s="1"/>
  <c r="O170" i="8"/>
  <c r="L170" i="8"/>
  <c r="B170" i="8" s="1"/>
  <c r="O169" i="8"/>
  <c r="L169" i="8"/>
  <c r="I169" i="8"/>
  <c r="B169" i="8" s="1"/>
  <c r="O168" i="8"/>
  <c r="L168" i="8"/>
  <c r="I168" i="8"/>
  <c r="O167" i="8"/>
  <c r="O166" i="8" s="1"/>
  <c r="O165" i="8" s="1"/>
  <c r="O164" i="8" s="1"/>
  <c r="O163" i="8" s="1"/>
  <c r="O162" i="8" s="1"/>
  <c r="O161" i="8" s="1"/>
  <c r="O157" i="8" s="1"/>
  <c r="O156" i="8" s="1"/>
  <c r="L167" i="8"/>
  <c r="I167" i="8"/>
  <c r="N166" i="8"/>
  <c r="N165" i="8" s="1"/>
  <c r="M166" i="8"/>
  <c r="M165" i="8" s="1"/>
  <c r="M156" i="8" s="1"/>
  <c r="K166" i="8"/>
  <c r="J166" i="8"/>
  <c r="J165" i="8" s="1"/>
  <c r="H166" i="8"/>
  <c r="H165" i="8" s="1"/>
  <c r="G166" i="8"/>
  <c r="F166" i="8"/>
  <c r="F165" i="8" s="1"/>
  <c r="E166" i="8"/>
  <c r="K165" i="8"/>
  <c r="G165" i="8"/>
  <c r="L164" i="8"/>
  <c r="I164" i="8"/>
  <c r="B164" i="8" s="1"/>
  <c r="L163" i="8"/>
  <c r="I163" i="8"/>
  <c r="B163" i="8"/>
  <c r="L162" i="8"/>
  <c r="I162" i="8"/>
  <c r="B162" i="8" s="1"/>
  <c r="L161" i="8"/>
  <c r="B161" i="8" s="1"/>
  <c r="I161" i="8"/>
  <c r="O160" i="8"/>
  <c r="L160" i="8"/>
  <c r="B160" i="8" s="1"/>
  <c r="I160" i="8"/>
  <c r="O159" i="8"/>
  <c r="L159" i="8"/>
  <c r="B159" i="8" s="1"/>
  <c r="I159" i="8"/>
  <c r="O158" i="8"/>
  <c r="N158" i="8"/>
  <c r="N157" i="8" s="1"/>
  <c r="M158" i="8"/>
  <c r="K158" i="8"/>
  <c r="J158" i="8"/>
  <c r="J157" i="8" s="1"/>
  <c r="H158" i="8"/>
  <c r="H157" i="8" s="1"/>
  <c r="G158" i="8"/>
  <c r="G157" i="8" s="1"/>
  <c r="G156" i="8" s="1"/>
  <c r="F158" i="8"/>
  <c r="E158" i="8"/>
  <c r="E157" i="8" s="1"/>
  <c r="M157" i="8"/>
  <c r="K157" i="8"/>
  <c r="F157" i="8"/>
  <c r="O155" i="8"/>
  <c r="L155" i="8"/>
  <c r="I155" i="8"/>
  <c r="O154" i="8"/>
  <c r="L154" i="8"/>
  <c r="B154" i="8"/>
  <c r="N153" i="8"/>
  <c r="N146" i="8" s="1"/>
  <c r="M153" i="8"/>
  <c r="L153" i="8"/>
  <c r="K153" i="8"/>
  <c r="J153" i="8"/>
  <c r="O153" i="8" s="1"/>
  <c r="H153" i="8"/>
  <c r="G153" i="8"/>
  <c r="F153" i="8"/>
  <c r="E153" i="8"/>
  <c r="E146" i="8" s="1"/>
  <c r="O152" i="8"/>
  <c r="L152" i="8"/>
  <c r="B152" i="8" s="1"/>
  <c r="I152" i="8"/>
  <c r="O151" i="8"/>
  <c r="L151" i="8"/>
  <c r="I151" i="8"/>
  <c r="N150" i="8"/>
  <c r="M150" i="8"/>
  <c r="O150" i="8" s="1"/>
  <c r="K150" i="8"/>
  <c r="J150" i="8"/>
  <c r="H150" i="8"/>
  <c r="H146" i="8" s="1"/>
  <c r="G150" i="8"/>
  <c r="F150" i="8"/>
  <c r="F146" i="8" s="1"/>
  <c r="E150" i="8"/>
  <c r="O149" i="8"/>
  <c r="L149" i="8"/>
  <c r="I149" i="8"/>
  <c r="O148" i="8"/>
  <c r="L148" i="8"/>
  <c r="B148" i="8" s="1"/>
  <c r="I148" i="8"/>
  <c r="N147" i="8"/>
  <c r="M147" i="8"/>
  <c r="M146" i="8" s="1"/>
  <c r="K147" i="8"/>
  <c r="J147" i="8"/>
  <c r="O147" i="8" s="1"/>
  <c r="H147" i="8"/>
  <c r="G147" i="8"/>
  <c r="F147" i="8"/>
  <c r="E147" i="8"/>
  <c r="G146" i="8"/>
  <c r="L145" i="8"/>
  <c r="I145" i="8"/>
  <c r="B145" i="8" s="1"/>
  <c r="L144" i="8"/>
  <c r="I144" i="8"/>
  <c r="B144" i="8" s="1"/>
  <c r="L143" i="8"/>
  <c r="I143" i="8"/>
  <c r="B143" i="8" s="1"/>
  <c r="L142" i="8"/>
  <c r="L141" i="8" s="1"/>
  <c r="I142" i="8"/>
  <c r="N141" i="8"/>
  <c r="N140" i="8" s="1"/>
  <c r="M141" i="8"/>
  <c r="K141" i="8"/>
  <c r="K140" i="8" s="1"/>
  <c r="J141" i="8"/>
  <c r="H141" i="8"/>
  <c r="H140" i="8" s="1"/>
  <c r="G141" i="8"/>
  <c r="G140" i="8" s="1"/>
  <c r="F141" i="8"/>
  <c r="F140" i="8" s="1"/>
  <c r="E141" i="8"/>
  <c r="M140" i="8"/>
  <c r="E140" i="8"/>
  <c r="L139" i="8"/>
  <c r="I139" i="8"/>
  <c r="B139" i="8" s="1"/>
  <c r="L138" i="8"/>
  <c r="B138" i="8" s="1"/>
  <c r="I138" i="8"/>
  <c r="L137" i="8"/>
  <c r="L135" i="8" s="1"/>
  <c r="I137" i="8"/>
  <c r="L136" i="8"/>
  <c r="I136" i="8"/>
  <c r="N135" i="8"/>
  <c r="N134" i="8" s="1"/>
  <c r="M135" i="8"/>
  <c r="M134" i="8" s="1"/>
  <c r="K135" i="8"/>
  <c r="J135" i="8"/>
  <c r="J134" i="8" s="1"/>
  <c r="H135" i="8"/>
  <c r="H134" i="8" s="1"/>
  <c r="G135" i="8"/>
  <c r="F135" i="8"/>
  <c r="E135" i="8"/>
  <c r="E134" i="8" s="1"/>
  <c r="K134" i="8"/>
  <c r="G134" i="8"/>
  <c r="G130" i="8" s="1"/>
  <c r="F134" i="8"/>
  <c r="L133" i="8"/>
  <c r="L131" i="8" s="1"/>
  <c r="I133" i="8"/>
  <c r="L132" i="8"/>
  <c r="I132" i="8"/>
  <c r="N131" i="8"/>
  <c r="M131" i="8"/>
  <c r="K131" i="8"/>
  <c r="I131" i="8" s="1"/>
  <c r="J131" i="8"/>
  <c r="H131" i="8"/>
  <c r="G131" i="8"/>
  <c r="F131" i="8"/>
  <c r="E131" i="8"/>
  <c r="H130" i="8"/>
  <c r="L129" i="8"/>
  <c r="I129" i="8"/>
  <c r="L128" i="8"/>
  <c r="I128" i="8"/>
  <c r="B128" i="8" s="1"/>
  <c r="L127" i="8"/>
  <c r="I127" i="8"/>
  <c r="B127" i="8" s="1"/>
  <c r="L126" i="8"/>
  <c r="I126" i="8"/>
  <c r="B126" i="8"/>
  <c r="L125" i="8"/>
  <c r="I125" i="8"/>
  <c r="N124" i="8"/>
  <c r="N123" i="8" s="1"/>
  <c r="M124" i="8"/>
  <c r="M123" i="8" s="1"/>
  <c r="K124" i="8"/>
  <c r="K123" i="8" s="1"/>
  <c r="J124" i="8"/>
  <c r="J123" i="8" s="1"/>
  <c r="H124" i="8"/>
  <c r="G124" i="8"/>
  <c r="G123" i="8" s="1"/>
  <c r="F124" i="8"/>
  <c r="F123" i="8" s="1"/>
  <c r="E124" i="8"/>
  <c r="I123" i="8"/>
  <c r="H123" i="8"/>
  <c r="E123" i="8"/>
  <c r="I122" i="8"/>
  <c r="L121" i="8"/>
  <c r="B121" i="8" s="1"/>
  <c r="I121" i="8"/>
  <c r="L120" i="8"/>
  <c r="I120" i="8"/>
  <c r="N119" i="8"/>
  <c r="N118" i="8" s="1"/>
  <c r="N114" i="8" s="1"/>
  <c r="M119" i="8"/>
  <c r="M118" i="8" s="1"/>
  <c r="K119" i="8"/>
  <c r="J119" i="8"/>
  <c r="H119" i="8"/>
  <c r="H118" i="8" s="1"/>
  <c r="H114" i="8" s="1"/>
  <c r="G119" i="8"/>
  <c r="F119" i="8"/>
  <c r="F118" i="8" s="1"/>
  <c r="E119" i="8"/>
  <c r="E118" i="8" s="1"/>
  <c r="K118" i="8"/>
  <c r="G118" i="8"/>
  <c r="I117" i="8"/>
  <c r="I116" i="8"/>
  <c r="O115" i="8"/>
  <c r="N115" i="8"/>
  <c r="M115" i="8"/>
  <c r="K115" i="8"/>
  <c r="J115" i="8"/>
  <c r="H115" i="8"/>
  <c r="G115" i="8"/>
  <c r="F115" i="8"/>
  <c r="F114" i="8" s="1"/>
  <c r="E115" i="8"/>
  <c r="O112" i="8"/>
  <c r="L112" i="8"/>
  <c r="I112" i="8"/>
  <c r="B112" i="8" s="1"/>
  <c r="O111" i="8"/>
  <c r="L111" i="8"/>
  <c r="L110" i="8" s="1"/>
  <c r="I111" i="8"/>
  <c r="N110" i="8"/>
  <c r="M110" i="8"/>
  <c r="O110" i="8" s="1"/>
  <c r="K110" i="8"/>
  <c r="I110" i="8" s="1"/>
  <c r="J110" i="8"/>
  <c r="H110" i="8"/>
  <c r="G110" i="8"/>
  <c r="F110" i="8"/>
  <c r="E110" i="8"/>
  <c r="O109" i="8"/>
  <c r="L109" i="8"/>
  <c r="I109" i="8"/>
  <c r="O108" i="8"/>
  <c r="L108" i="8"/>
  <c r="I108" i="8"/>
  <c r="B108" i="8" s="1"/>
  <c r="N107" i="8"/>
  <c r="M107" i="8"/>
  <c r="K107" i="8"/>
  <c r="J107" i="8"/>
  <c r="I107" i="8" s="1"/>
  <c r="H107" i="8"/>
  <c r="G107" i="8"/>
  <c r="F107" i="8"/>
  <c r="E107" i="8"/>
  <c r="I105" i="8"/>
  <c r="I104" i="8"/>
  <c r="L103" i="8"/>
  <c r="B103" i="8" s="1"/>
  <c r="I103" i="8"/>
  <c r="O102" i="8"/>
  <c r="O98" i="8" s="1"/>
  <c r="N102" i="8"/>
  <c r="M102" i="8"/>
  <c r="K102" i="8"/>
  <c r="J102" i="8"/>
  <c r="I102" i="8" s="1"/>
  <c r="H102" i="8"/>
  <c r="G102" i="8"/>
  <c r="G98" i="8" s="1"/>
  <c r="F102" i="8"/>
  <c r="E102" i="8"/>
  <c r="I101" i="8"/>
  <c r="L100" i="8"/>
  <c r="I100" i="8"/>
  <c r="B100" i="8"/>
  <c r="O99" i="8"/>
  <c r="N99" i="8"/>
  <c r="M99" i="8"/>
  <c r="K99" i="8"/>
  <c r="J99" i="8"/>
  <c r="H99" i="8"/>
  <c r="H98" i="8" s="1"/>
  <c r="G99" i="8"/>
  <c r="F99" i="8"/>
  <c r="E99" i="8"/>
  <c r="M98" i="8"/>
  <c r="E98" i="8"/>
  <c r="O97" i="8"/>
  <c r="L97" i="8"/>
  <c r="I97" i="8"/>
  <c r="B97" i="8"/>
  <c r="O96" i="8"/>
  <c r="I96" i="8"/>
  <c r="O95" i="8"/>
  <c r="L95" i="8"/>
  <c r="B95" i="8" s="1"/>
  <c r="I95" i="8"/>
  <c r="O94" i="8"/>
  <c r="L94" i="8"/>
  <c r="B94" i="8" s="1"/>
  <c r="I94" i="8"/>
  <c r="O93" i="8"/>
  <c r="L93" i="8"/>
  <c r="B93" i="8" s="1"/>
  <c r="I93" i="8"/>
  <c r="O92" i="8"/>
  <c r="L92" i="8"/>
  <c r="L91" i="8" s="1"/>
  <c r="I92" i="8"/>
  <c r="N91" i="8"/>
  <c r="M91" i="8"/>
  <c r="K91" i="8"/>
  <c r="I91" i="8" s="1"/>
  <c r="J91" i="8"/>
  <c r="H91" i="8"/>
  <c r="G91" i="8"/>
  <c r="F91" i="8"/>
  <c r="E91" i="8"/>
  <c r="N90" i="8"/>
  <c r="K90" i="8"/>
  <c r="I90" i="8" s="1"/>
  <c r="J90" i="8"/>
  <c r="H90" i="8"/>
  <c r="G90" i="8"/>
  <c r="F90" i="8"/>
  <c r="E90" i="8"/>
  <c r="O89" i="8"/>
  <c r="I89" i="8"/>
  <c r="O88" i="8"/>
  <c r="L88" i="8"/>
  <c r="I88" i="8"/>
  <c r="B88" i="8"/>
  <c r="O87" i="8"/>
  <c r="L87" i="8"/>
  <c r="I87" i="8"/>
  <c r="B87" i="8"/>
  <c r="O86" i="8"/>
  <c r="L86" i="8"/>
  <c r="I86" i="8"/>
  <c r="B86" i="8"/>
  <c r="O85" i="8"/>
  <c r="L85" i="8"/>
  <c r="I85" i="8"/>
  <c r="B85" i="8"/>
  <c r="O84" i="8"/>
  <c r="L84" i="8"/>
  <c r="I84" i="8"/>
  <c r="B84" i="8"/>
  <c r="O83" i="8"/>
  <c r="L83" i="8"/>
  <c r="I83" i="8"/>
  <c r="B83" i="8"/>
  <c r="O82" i="8"/>
  <c r="L82" i="8"/>
  <c r="I82" i="8"/>
  <c r="B82" i="8"/>
  <c r="O81" i="8"/>
  <c r="L81" i="8"/>
  <c r="I81" i="8"/>
  <c r="B81" i="8"/>
  <c r="O80" i="8"/>
  <c r="L80" i="8"/>
  <c r="I80" i="8"/>
  <c r="B80" i="8"/>
  <c r="O79" i="8"/>
  <c r="L79" i="8"/>
  <c r="I79" i="8"/>
  <c r="B79" i="8"/>
  <c r="O78" i="8"/>
  <c r="L78" i="8"/>
  <c r="I78" i="8"/>
  <c r="B78" i="8"/>
  <c r="O77" i="8"/>
  <c r="L77" i="8"/>
  <c r="I77" i="8"/>
  <c r="B77" i="8"/>
  <c r="O76" i="8"/>
  <c r="L76" i="8"/>
  <c r="I76" i="8"/>
  <c r="B76" i="8"/>
  <c r="O75" i="8"/>
  <c r="L75" i="8"/>
  <c r="I75" i="8"/>
  <c r="B75" i="8"/>
  <c r="O74" i="8"/>
  <c r="N74" i="8"/>
  <c r="M74" i="8"/>
  <c r="L74" i="8"/>
  <c r="K74" i="8"/>
  <c r="J74" i="8"/>
  <c r="I74" i="8" s="1"/>
  <c r="H74" i="8"/>
  <c r="G74" i="8"/>
  <c r="F74" i="8"/>
  <c r="E74" i="8"/>
  <c r="B74" i="8"/>
  <c r="O73" i="8"/>
  <c r="L73" i="8"/>
  <c r="I73" i="8"/>
  <c r="B73" i="8"/>
  <c r="O72" i="8"/>
  <c r="L72" i="8"/>
  <c r="I72" i="8"/>
  <c r="B72" i="8"/>
  <c r="O71" i="8"/>
  <c r="L71" i="8"/>
  <c r="I71" i="8"/>
  <c r="B71" i="8"/>
  <c r="O70" i="8"/>
  <c r="L70" i="8"/>
  <c r="I70" i="8"/>
  <c r="B70" i="8"/>
  <c r="O69" i="8"/>
  <c r="L69" i="8"/>
  <c r="I69" i="8"/>
  <c r="B69" i="8"/>
  <c r="O68" i="8"/>
  <c r="L68" i="8"/>
  <c r="I68" i="8"/>
  <c r="B68" i="8"/>
  <c r="O67" i="8"/>
  <c r="L67" i="8"/>
  <c r="I67" i="8"/>
  <c r="B67" i="8"/>
  <c r="N66" i="8"/>
  <c r="M66" i="8"/>
  <c r="K66" i="8"/>
  <c r="J66" i="8"/>
  <c r="I66" i="8"/>
  <c r="H66" i="8"/>
  <c r="G66" i="8"/>
  <c r="F66" i="8"/>
  <c r="E66" i="8"/>
  <c r="O65" i="8"/>
  <c r="L65" i="8"/>
  <c r="I65" i="8"/>
  <c r="B65" i="8" s="1"/>
  <c r="O64" i="8"/>
  <c r="L64" i="8"/>
  <c r="I64" i="8"/>
  <c r="B64" i="8" s="1"/>
  <c r="O63" i="8"/>
  <c r="L63" i="8"/>
  <c r="I63" i="8"/>
  <c r="B63" i="8" s="1"/>
  <c r="O62" i="8"/>
  <c r="L62" i="8"/>
  <c r="I62" i="8"/>
  <c r="B62" i="8" s="1"/>
  <c r="O61" i="8"/>
  <c r="L61" i="8"/>
  <c r="I61" i="8"/>
  <c r="B61" i="8" s="1"/>
  <c r="O60" i="8"/>
  <c r="L60" i="8"/>
  <c r="I60" i="8"/>
  <c r="B60" i="8" s="1"/>
  <c r="O59" i="8"/>
  <c r="L59" i="8"/>
  <c r="I59" i="8"/>
  <c r="B59" i="8" s="1"/>
  <c r="O58" i="8"/>
  <c r="L58" i="8"/>
  <c r="I58" i="8"/>
  <c r="B58" i="8" s="1"/>
  <c r="O57" i="8"/>
  <c r="L57" i="8"/>
  <c r="I57" i="8"/>
  <c r="B57" i="8" s="1"/>
  <c r="O56" i="8"/>
  <c r="L56" i="8"/>
  <c r="I56" i="8"/>
  <c r="B56" i="8" s="1"/>
  <c r="O55" i="8"/>
  <c r="L55" i="8"/>
  <c r="I55" i="8"/>
  <c r="B55" i="8" s="1"/>
  <c r="O54" i="8"/>
  <c r="L54" i="8"/>
  <c r="I54" i="8"/>
  <c r="B54" i="8" s="1"/>
  <c r="O53" i="8"/>
  <c r="L53" i="8"/>
  <c r="I53" i="8"/>
  <c r="B53" i="8" s="1"/>
  <c r="N52" i="8"/>
  <c r="L52" i="8" s="1"/>
  <c r="K52" i="8"/>
  <c r="J52" i="8"/>
  <c r="O52" i="8" s="1"/>
  <c r="H52" i="8"/>
  <c r="G52" i="8"/>
  <c r="F52" i="8"/>
  <c r="E52" i="8"/>
  <c r="O51" i="8"/>
  <c r="L51" i="8"/>
  <c r="I51" i="8"/>
  <c r="B51" i="8" s="1"/>
  <c r="O50" i="8"/>
  <c r="L50" i="8"/>
  <c r="I50" i="8"/>
  <c r="B50" i="8" s="1"/>
  <c r="O49" i="8"/>
  <c r="L49" i="8"/>
  <c r="I49" i="8"/>
  <c r="B49" i="8" s="1"/>
  <c r="O48" i="8"/>
  <c r="L48" i="8"/>
  <c r="I48" i="8"/>
  <c r="B48" i="8" s="1"/>
  <c r="O47" i="8"/>
  <c r="L47" i="8"/>
  <c r="I47" i="8"/>
  <c r="B47" i="8" s="1"/>
  <c r="O46" i="8"/>
  <c r="L46" i="8"/>
  <c r="I46" i="8"/>
  <c r="B46" i="8" s="1"/>
  <c r="O45" i="8"/>
  <c r="L45" i="8"/>
  <c r="I45" i="8"/>
  <c r="B45" i="8" s="1"/>
  <c r="O44" i="8"/>
  <c r="L44" i="8"/>
  <c r="I44" i="8"/>
  <c r="B44" i="8" s="1"/>
  <c r="O43" i="8"/>
  <c r="L43" i="8"/>
  <c r="I43" i="8"/>
  <c r="B43" i="8" s="1"/>
  <c r="N42" i="8"/>
  <c r="M42" i="8"/>
  <c r="L42" i="8" s="1"/>
  <c r="K42" i="8"/>
  <c r="J42" i="8"/>
  <c r="I42" i="8" s="1"/>
  <c r="H42" i="8"/>
  <c r="G42" i="8"/>
  <c r="F42" i="8"/>
  <c r="E42" i="8"/>
  <c r="E26" i="8" s="1"/>
  <c r="O41" i="8"/>
  <c r="L41" i="8"/>
  <c r="I41" i="8"/>
  <c r="B41" i="8"/>
  <c r="O40" i="8"/>
  <c r="L40" i="8"/>
  <c r="I40" i="8"/>
  <c r="B40" i="8"/>
  <c r="O39" i="8"/>
  <c r="L39" i="8"/>
  <c r="I39" i="8"/>
  <c r="B39" i="8"/>
  <c r="O38" i="8"/>
  <c r="L38" i="8"/>
  <c r="I38" i="8"/>
  <c r="B38" i="8"/>
  <c r="O37" i="8"/>
  <c r="L37" i="8"/>
  <c r="I37" i="8"/>
  <c r="B37" i="8"/>
  <c r="O36" i="8"/>
  <c r="L36" i="8"/>
  <c r="I36" i="8"/>
  <c r="B36" i="8"/>
  <c r="O35" i="8"/>
  <c r="L35" i="8"/>
  <c r="I35" i="8"/>
  <c r="B35" i="8"/>
  <c r="O34" i="8"/>
  <c r="L34" i="8"/>
  <c r="I34" i="8"/>
  <c r="B34" i="8"/>
  <c r="O33" i="8"/>
  <c r="L33" i="8"/>
  <c r="I33" i="8"/>
  <c r="B33" i="8"/>
  <c r="O32" i="8"/>
  <c r="L32" i="8"/>
  <c r="I32" i="8"/>
  <c r="B32" i="8"/>
  <c r="O31" i="8"/>
  <c r="L31" i="8"/>
  <c r="I31" i="8"/>
  <c r="B31" i="8"/>
  <c r="O30" i="8"/>
  <c r="N30" i="8"/>
  <c r="L30" i="8" s="1"/>
  <c r="K30" i="8"/>
  <c r="K26" i="8" s="1"/>
  <c r="J30" i="8"/>
  <c r="H30" i="8"/>
  <c r="G30" i="8"/>
  <c r="F30" i="8"/>
  <c r="E30" i="8"/>
  <c r="O29" i="8"/>
  <c r="L29" i="8"/>
  <c r="I29" i="8"/>
  <c r="O28" i="8"/>
  <c r="L28" i="8"/>
  <c r="B28" i="8" s="1"/>
  <c r="I28" i="8"/>
  <c r="O27" i="8"/>
  <c r="L27" i="8"/>
  <c r="B27" i="8" s="1"/>
  <c r="I27" i="8"/>
  <c r="M26" i="8"/>
  <c r="O25" i="8"/>
  <c r="L25" i="8"/>
  <c r="I25" i="8"/>
  <c r="B25" i="8" s="1"/>
  <c r="O24" i="8"/>
  <c r="L24" i="8"/>
  <c r="B24" i="8" s="1"/>
  <c r="N23" i="8"/>
  <c r="M23" i="8"/>
  <c r="K23" i="8"/>
  <c r="J23" i="8"/>
  <c r="G23" i="8"/>
  <c r="F23" i="8"/>
  <c r="E23" i="8"/>
  <c r="L22" i="8"/>
  <c r="I22" i="8"/>
  <c r="L20" i="8"/>
  <c r="I20" i="8"/>
  <c r="B20" i="8" s="1"/>
  <c r="L19" i="8"/>
  <c r="B19" i="8" s="1"/>
  <c r="I19" i="8"/>
  <c r="O18" i="8"/>
  <c r="N18" i="8"/>
  <c r="M18" i="8"/>
  <c r="K18" i="8"/>
  <c r="J18" i="8"/>
  <c r="H18" i="8"/>
  <c r="G18" i="8"/>
  <c r="F18" i="8"/>
  <c r="E18" i="8"/>
  <c r="I17" i="8"/>
  <c r="I16" i="8"/>
  <c r="I15" i="8"/>
  <c r="I14" i="8"/>
  <c r="I13" i="8"/>
  <c r="I12" i="8"/>
  <c r="L11" i="8"/>
  <c r="I11" i="8"/>
  <c r="B11" i="8" s="1"/>
  <c r="N10" i="8"/>
  <c r="N9" i="8" s="1"/>
  <c r="M10" i="8"/>
  <c r="M9" i="8" s="1"/>
  <c r="K10" i="8"/>
  <c r="J10" i="8"/>
  <c r="J9" i="8" s="1"/>
  <c r="H10" i="8"/>
  <c r="H9" i="8" s="1"/>
  <c r="H8" i="8" s="1"/>
  <c r="G10" i="8"/>
  <c r="G9" i="8" s="1"/>
  <c r="G8" i="8" s="1"/>
  <c r="F10" i="8"/>
  <c r="E10" i="8"/>
  <c r="E9" i="8" s="1"/>
  <c r="E8" i="8" s="1"/>
  <c r="K9" i="8"/>
  <c r="K8" i="8" s="1"/>
  <c r="F9" i="8"/>
  <c r="O6" i="8"/>
  <c r="I6" i="8"/>
  <c r="B6" i="8" s="1"/>
  <c r="O5" i="8"/>
  <c r="B5" i="8"/>
  <c r="O9" i="8" l="1"/>
  <c r="M8" i="8"/>
  <c r="J118" i="8"/>
  <c r="J114" i="8" s="1"/>
  <c r="I119" i="8"/>
  <c r="I153" i="8"/>
  <c r="B155" i="8"/>
  <c r="I10" i="8"/>
  <c r="N8" i="8"/>
  <c r="B22" i="8"/>
  <c r="I23" i="8"/>
  <c r="N26" i="8"/>
  <c r="N21" i="8" s="1"/>
  <c r="B29" i="8"/>
  <c r="G26" i="8"/>
  <c r="O42" i="8"/>
  <c r="B91" i="8"/>
  <c r="G114" i="8"/>
  <c r="G113" i="8" s="1"/>
  <c r="J146" i="8"/>
  <c r="O146" i="8"/>
  <c r="F193" i="8"/>
  <c r="F192" i="8" s="1"/>
  <c r="K194" i="8"/>
  <c r="I197" i="8"/>
  <c r="H208" i="8"/>
  <c r="H193" i="8" s="1"/>
  <c r="H192" i="8" s="1"/>
  <c r="G319" i="8"/>
  <c r="B343" i="8"/>
  <c r="O10" i="8"/>
  <c r="O91" i="8"/>
  <c r="M90" i="8"/>
  <c r="O90" i="8" s="1"/>
  <c r="I18" i="8"/>
  <c r="K21" i="8"/>
  <c r="B42" i="8"/>
  <c r="O66" i="8"/>
  <c r="L66" i="8"/>
  <c r="B66" i="8" s="1"/>
  <c r="B92" i="8"/>
  <c r="G106" i="8"/>
  <c r="L119" i="8"/>
  <c r="L158" i="8"/>
  <c r="L157" i="8" s="1"/>
  <c r="B157" i="8" s="1"/>
  <c r="K186" i="8"/>
  <c r="K156" i="8" s="1"/>
  <c r="I187" i="8"/>
  <c r="K268" i="8"/>
  <c r="K259" i="8" s="1"/>
  <c r="I259" i="8" s="1"/>
  <c r="I269" i="8"/>
  <c r="B340" i="8"/>
  <c r="L337" i="8"/>
  <c r="L334" i="8" s="1"/>
  <c r="L331" i="8" s="1"/>
  <c r="I9" i="8"/>
  <c r="G21" i="8"/>
  <c r="F8" i="8"/>
  <c r="L23" i="8"/>
  <c r="I30" i="8"/>
  <c r="H26" i="8"/>
  <c r="H113" i="8"/>
  <c r="H106" i="8" s="1"/>
  <c r="K130" i="8"/>
  <c r="I186" i="8"/>
  <c r="N192" i="8"/>
  <c r="K193" i="8"/>
  <c r="K192" i="8" s="1"/>
  <c r="O216" i="8"/>
  <c r="M208" i="8"/>
  <c r="M259" i="8"/>
  <c r="O259" i="8" s="1"/>
  <c r="I268" i="8"/>
  <c r="I303" i="8"/>
  <c r="J296" i="8"/>
  <c r="I296" i="8" s="1"/>
  <c r="B346" i="8"/>
  <c r="I99" i="8"/>
  <c r="N98" i="8"/>
  <c r="M114" i="8"/>
  <c r="B132" i="8"/>
  <c r="F130" i="8"/>
  <c r="F113" i="8" s="1"/>
  <c r="F106" i="8" s="1"/>
  <c r="B137" i="8"/>
  <c r="K146" i="8"/>
  <c r="B149" i="8"/>
  <c r="B151" i="8"/>
  <c r="I157" i="8"/>
  <c r="I158" i="8"/>
  <c r="I166" i="8"/>
  <c r="B166" i="8" s="1"/>
  <c r="N156" i="8"/>
  <c r="B168" i="8"/>
  <c r="B189" i="8"/>
  <c r="B197" i="8"/>
  <c r="B195" i="8"/>
  <c r="B201" i="8"/>
  <c r="B205" i="8"/>
  <c r="B212" i="8"/>
  <c r="I239" i="8"/>
  <c r="I242" i="8"/>
  <c r="K276" i="8"/>
  <c r="K275" i="8" s="1"/>
  <c r="H276" i="8"/>
  <c r="I332" i="8"/>
  <c r="B337" i="8"/>
  <c r="G338" i="8"/>
  <c r="E338" i="8"/>
  <c r="F156" i="8"/>
  <c r="I194" i="8"/>
  <c r="G276" i="8"/>
  <c r="G275" i="8" s="1"/>
  <c r="H296" i="8"/>
  <c r="O315" i="8"/>
  <c r="B334" i="8"/>
  <c r="H338" i="8"/>
  <c r="H318" i="8" s="1"/>
  <c r="N338" i="8"/>
  <c r="K98" i="8"/>
  <c r="I115" i="8"/>
  <c r="K114" i="8"/>
  <c r="K113" i="8" s="1"/>
  <c r="K106" i="8" s="1"/>
  <c r="K7" i="8" s="1"/>
  <c r="K4" i="8" s="1"/>
  <c r="B129" i="8"/>
  <c r="I135" i="8"/>
  <c r="B135" i="8" s="1"/>
  <c r="B136" i="8"/>
  <c r="I150" i="8"/>
  <c r="B153" i="8"/>
  <c r="L166" i="8"/>
  <c r="N296" i="8"/>
  <c r="N275" i="8" s="1"/>
  <c r="N318" i="8"/>
  <c r="K318" i="8"/>
  <c r="H319" i="8"/>
  <c r="K338" i="8"/>
  <c r="B349" i="8"/>
  <c r="H21" i="8"/>
  <c r="B23" i="8"/>
  <c r="B30" i="8"/>
  <c r="B131" i="8"/>
  <c r="G7" i="8"/>
  <c r="H156" i="8"/>
  <c r="L107" i="8"/>
  <c r="L124" i="8"/>
  <c r="L123" i="8" s="1"/>
  <c r="B123" i="8" s="1"/>
  <c r="B125" i="8"/>
  <c r="N130" i="8"/>
  <c r="N113" i="8" s="1"/>
  <c r="N106" i="8" s="1"/>
  <c r="I141" i="8"/>
  <c r="B141" i="8" s="1"/>
  <c r="J140" i="8"/>
  <c r="I140" i="8" s="1"/>
  <c r="E165" i="8"/>
  <c r="L191" i="8"/>
  <c r="L207" i="8"/>
  <c r="B207" i="8" s="1"/>
  <c r="B210" i="8"/>
  <c r="L209" i="8"/>
  <c r="G238" i="8"/>
  <c r="F319" i="8"/>
  <c r="E21" i="8"/>
  <c r="M21" i="8"/>
  <c r="F26" i="8"/>
  <c r="J26" i="8"/>
  <c r="I26" i="8" s="1"/>
  <c r="I21" i="8" s="1"/>
  <c r="L18" i="8"/>
  <c r="O23" i="8"/>
  <c r="I52" i="8"/>
  <c r="B52" i="8" s="1"/>
  <c r="F98" i="8"/>
  <c r="J98" i="8"/>
  <c r="I98" i="8" s="1"/>
  <c r="O107" i="8"/>
  <c r="B110" i="8"/>
  <c r="M130" i="8"/>
  <c r="J156" i="8"/>
  <c r="I156" i="8" s="1"/>
  <c r="I165" i="8"/>
  <c r="B196" i="8"/>
  <c r="B194" i="8"/>
  <c r="E193" i="8"/>
  <c r="O194" i="8"/>
  <c r="M193" i="8"/>
  <c r="G296" i="8"/>
  <c r="L328" i="8"/>
  <c r="B331" i="8"/>
  <c r="O209" i="8"/>
  <c r="J208" i="8"/>
  <c r="G208" i="8"/>
  <c r="B216" i="8"/>
  <c r="I284" i="8"/>
  <c r="J276" i="8"/>
  <c r="B356" i="8"/>
  <c r="L353" i="8"/>
  <c r="J8" i="8"/>
  <c r="B109" i="8"/>
  <c r="B111" i="8"/>
  <c r="E114" i="8"/>
  <c r="B120" i="8"/>
  <c r="B124" i="8"/>
  <c r="I124" i="8"/>
  <c r="B133" i="8"/>
  <c r="I134" i="8"/>
  <c r="E130" i="8"/>
  <c r="I147" i="8"/>
  <c r="E186" i="8"/>
  <c r="B186" i="8" s="1"/>
  <c r="M296" i="8"/>
  <c r="O296" i="8" s="1"/>
  <c r="O303" i="8"/>
  <c r="B142" i="8"/>
  <c r="L147" i="8"/>
  <c r="L146" i="8" s="1"/>
  <c r="L150" i="8"/>
  <c r="E296" i="8"/>
  <c r="M319" i="8"/>
  <c r="O335" i="8"/>
  <c r="L345" i="8"/>
  <c r="B348" i="8"/>
  <c r="B167" i="8"/>
  <c r="B199" i="8"/>
  <c r="B203" i="8"/>
  <c r="E276" i="8"/>
  <c r="I297" i="8"/>
  <c r="E319" i="8"/>
  <c r="I355" i="8"/>
  <c r="B355" i="8" s="1"/>
  <c r="J338" i="8"/>
  <c r="I338" i="8" s="1"/>
  <c r="O355" i="8"/>
  <c r="B198" i="8"/>
  <c r="B202" i="8"/>
  <c r="B206" i="8"/>
  <c r="F276" i="8"/>
  <c r="O293" i="8"/>
  <c r="M276" i="8"/>
  <c r="F296" i="8"/>
  <c r="I323" i="8"/>
  <c r="J319" i="8"/>
  <c r="O323" i="8"/>
  <c r="O284" i="8"/>
  <c r="O290" i="8"/>
  <c r="F338" i="8"/>
  <c r="J238" i="8"/>
  <c r="O242" i="8"/>
  <c r="O281" i="8"/>
  <c r="H275" i="8"/>
  <c r="O306" i="8"/>
  <c r="I312" i="8"/>
  <c r="O312" i="8"/>
  <c r="I326" i="8"/>
  <c r="O326" i="8"/>
  <c r="O352" i="8"/>
  <c r="M338" i="8"/>
  <c r="O338" i="8" s="1"/>
  <c r="B354" i="8"/>
  <c r="I114" i="8" l="1"/>
  <c r="O114" i="8"/>
  <c r="B150" i="8"/>
  <c r="I118" i="8"/>
  <c r="B18" i="8"/>
  <c r="N7" i="8"/>
  <c r="N4" i="8" s="1"/>
  <c r="H7" i="8"/>
  <c r="H4" i="8" s="1"/>
  <c r="L26" i="8"/>
  <c r="B26" i="8" s="1"/>
  <c r="F318" i="8"/>
  <c r="B158" i="8"/>
  <c r="G318" i="8"/>
  <c r="I146" i="8"/>
  <c r="B146" i="8" s="1"/>
  <c r="B119" i="8"/>
  <c r="I238" i="8"/>
  <c r="O238" i="8"/>
  <c r="E318" i="8"/>
  <c r="E275" i="8"/>
  <c r="L342" i="8"/>
  <c r="B345" i="8"/>
  <c r="J275" i="8"/>
  <c r="I275" i="8" s="1"/>
  <c r="I276" i="8"/>
  <c r="J130" i="8"/>
  <c r="B328" i="8"/>
  <c r="L325" i="8"/>
  <c r="L140" i="8"/>
  <c r="B140" i="8" s="1"/>
  <c r="M192" i="8"/>
  <c r="O130" i="8"/>
  <c r="B147" i="8"/>
  <c r="L350" i="8"/>
  <c r="B353" i="8"/>
  <c r="G193" i="8"/>
  <c r="G192" i="8" s="1"/>
  <c r="E192" i="8"/>
  <c r="J21" i="8"/>
  <c r="O21" i="8" s="1"/>
  <c r="I319" i="8"/>
  <c r="J318" i="8"/>
  <c r="I318" i="8" s="1"/>
  <c r="I208" i="8"/>
  <c r="O208" i="8"/>
  <c r="J193" i="8"/>
  <c r="E156" i="8"/>
  <c r="F21" i="8"/>
  <c r="F7" i="8" s="1"/>
  <c r="F275" i="8"/>
  <c r="M318" i="8"/>
  <c r="O319" i="8"/>
  <c r="B107" i="8"/>
  <c r="L21" i="8"/>
  <c r="O276" i="8"/>
  <c r="M275" i="8"/>
  <c r="E113" i="8"/>
  <c r="I8" i="8"/>
  <c r="O8" i="8"/>
  <c r="B209" i="8"/>
  <c r="L208" i="8"/>
  <c r="L188" i="8"/>
  <c r="B191" i="8"/>
  <c r="G4" i="8"/>
  <c r="M113" i="8"/>
  <c r="F4" i="8" l="1"/>
  <c r="M106" i="8"/>
  <c r="I193" i="8"/>
  <c r="J192" i="8"/>
  <c r="I192" i="8" s="1"/>
  <c r="B192" i="8" s="1"/>
  <c r="L347" i="8"/>
  <c r="B350" i="8"/>
  <c r="B325" i="8"/>
  <c r="L322" i="8"/>
  <c r="L192" i="8"/>
  <c r="B21" i="8"/>
  <c r="O275" i="8"/>
  <c r="O193" i="8"/>
  <c r="I130" i="8"/>
  <c r="J113" i="8"/>
  <c r="O318" i="8"/>
  <c r="B208" i="8"/>
  <c r="L185" i="8"/>
  <c r="B188" i="8"/>
  <c r="E106" i="8"/>
  <c r="L339" i="8"/>
  <c r="B342" i="8"/>
  <c r="C4" i="3"/>
  <c r="B185" i="8" l="1"/>
  <c r="L165" i="8"/>
  <c r="L336" i="8"/>
  <c r="B339" i="8"/>
  <c r="I113" i="8"/>
  <c r="J106" i="8"/>
  <c r="B322" i="8"/>
  <c r="L319" i="8"/>
  <c r="L134" i="8"/>
  <c r="O113" i="8"/>
  <c r="E7" i="8"/>
  <c r="O192" i="8"/>
  <c r="L344" i="8"/>
  <c r="B347" i="8"/>
  <c r="M7" i="8"/>
  <c r="F6" i="3"/>
  <c r="G6" i="3" s="1"/>
  <c r="C57" i="3"/>
  <c r="E59" i="3"/>
  <c r="F59" i="3" s="1"/>
  <c r="G59" i="3" s="1"/>
  <c r="E20" i="3"/>
  <c r="F20" i="3" s="1"/>
  <c r="G20" i="3" s="1"/>
  <c r="M4" i="8" l="1"/>
  <c r="L7" i="8"/>
  <c r="L130" i="8"/>
  <c r="B130" i="8" s="1"/>
  <c r="B134" i="8"/>
  <c r="L333" i="8"/>
  <c r="B336" i="8"/>
  <c r="L341" i="8"/>
  <c r="B344" i="8"/>
  <c r="I106" i="8"/>
  <c r="J7" i="8"/>
  <c r="J4" i="8" s="1"/>
  <c r="I4" i="8" s="1"/>
  <c r="O106" i="8"/>
  <c r="O7" i="8" s="1"/>
  <c r="E4" i="8"/>
  <c r="L316" i="8"/>
  <c r="B319" i="8"/>
  <c r="L156" i="8"/>
  <c r="B156" i="8" s="1"/>
  <c r="B165" i="8"/>
  <c r="C33" i="3"/>
  <c r="C37" i="3"/>
  <c r="C48" i="3"/>
  <c r="C29" i="3"/>
  <c r="C25" i="3"/>
  <c r="C21" i="3"/>
  <c r="C66" i="3"/>
  <c r="E69" i="3"/>
  <c r="F69" i="3" s="1"/>
  <c r="G69" i="3" s="1"/>
  <c r="E68" i="3"/>
  <c r="F68" i="3" s="1"/>
  <c r="G68" i="3" s="1"/>
  <c r="E67" i="3"/>
  <c r="F67" i="3" s="1"/>
  <c r="G67" i="3" s="1"/>
  <c r="E51" i="3"/>
  <c r="F51" i="3" s="1"/>
  <c r="G51" i="3" s="1"/>
  <c r="E50" i="3"/>
  <c r="F50" i="3" s="1"/>
  <c r="G50" i="3" s="1"/>
  <c r="E49" i="3"/>
  <c r="F49" i="3" s="1"/>
  <c r="G49" i="3" s="1"/>
  <c r="E36" i="3"/>
  <c r="F36" i="3" s="1"/>
  <c r="G36" i="3" s="1"/>
  <c r="E35" i="3"/>
  <c r="F35" i="3" s="1"/>
  <c r="G35" i="3" s="1"/>
  <c r="E34" i="3"/>
  <c r="F34" i="3" s="1"/>
  <c r="G34" i="3" s="1"/>
  <c r="B341" i="8" l="1"/>
  <c r="L338" i="8"/>
  <c r="L313" i="8"/>
  <c r="B316" i="8"/>
  <c r="I7" i="8"/>
  <c r="L330" i="8"/>
  <c r="B333" i="8"/>
  <c r="O4" i="8"/>
  <c r="C19" i="3"/>
  <c r="C17" i="3" s="1"/>
  <c r="F48" i="3"/>
  <c r="G48" i="3" s="1"/>
  <c r="F66" i="3"/>
  <c r="G66" i="3" s="1"/>
  <c r="F33" i="3"/>
  <c r="G33" i="3" s="1"/>
  <c r="L327" i="8" l="1"/>
  <c r="B330" i="8"/>
  <c r="B313" i="8"/>
  <c r="L310" i="8"/>
  <c r="L335" i="8"/>
  <c r="B338" i="8"/>
  <c r="C62" i="3"/>
  <c r="C55" i="3" s="1"/>
  <c r="E65" i="3"/>
  <c r="F65" i="3" s="1"/>
  <c r="G65" i="3" s="1"/>
  <c r="E64" i="3"/>
  <c r="F64" i="3" s="1"/>
  <c r="G64" i="3" s="1"/>
  <c r="E63" i="3"/>
  <c r="F63" i="3" s="1"/>
  <c r="G63" i="3" s="1"/>
  <c r="E61" i="3"/>
  <c r="F61" i="3" s="1"/>
  <c r="G61" i="3" s="1"/>
  <c r="E60" i="3"/>
  <c r="F60" i="3" s="1"/>
  <c r="G60" i="3" s="1"/>
  <c r="E58" i="3"/>
  <c r="F58" i="3" s="1"/>
  <c r="E39" i="3"/>
  <c r="F39" i="3" s="1"/>
  <c r="G39" i="3" s="1"/>
  <c r="L307" i="8" l="1"/>
  <c r="L122" i="8"/>
  <c r="B310" i="8"/>
  <c r="L332" i="8"/>
  <c r="B335" i="8"/>
  <c r="B327" i="8"/>
  <c r="L324" i="8"/>
  <c r="G58" i="3"/>
  <c r="G57" i="3" s="1"/>
  <c r="F57" i="3"/>
  <c r="F62" i="3"/>
  <c r="G62" i="3" s="1"/>
  <c r="B122" i="8" l="1"/>
  <c r="L118" i="8"/>
  <c r="B118" i="8" s="1"/>
  <c r="L329" i="8"/>
  <c r="B332" i="8"/>
  <c r="B324" i="8"/>
  <c r="L321" i="8"/>
  <c r="L304" i="8"/>
  <c r="B307" i="8"/>
  <c r="E83" i="3"/>
  <c r="F83" i="3" s="1"/>
  <c r="G83" i="3" s="1"/>
  <c r="E82" i="3"/>
  <c r="F82" i="3" s="1"/>
  <c r="G82" i="3" s="1"/>
  <c r="E81" i="3"/>
  <c r="F81" i="3" s="1"/>
  <c r="G81" i="3" s="1"/>
  <c r="C80" i="3"/>
  <c r="E79" i="3"/>
  <c r="F79" i="3" s="1"/>
  <c r="G79" i="3" s="1"/>
  <c r="E78" i="3"/>
  <c r="F78" i="3" s="1"/>
  <c r="G78" i="3" s="1"/>
  <c r="E77" i="3"/>
  <c r="F77" i="3" s="1"/>
  <c r="G77" i="3" s="1"/>
  <c r="C76" i="3"/>
  <c r="E75" i="3"/>
  <c r="F75" i="3" s="1"/>
  <c r="G75" i="3" s="1"/>
  <c r="E74" i="3"/>
  <c r="F74" i="3" s="1"/>
  <c r="G74" i="3" s="1"/>
  <c r="E73" i="3"/>
  <c r="F73" i="3" s="1"/>
  <c r="G73" i="3" s="1"/>
  <c r="C72" i="3"/>
  <c r="C70" i="3" s="1"/>
  <c r="E71" i="3"/>
  <c r="F71" i="3" s="1"/>
  <c r="L301" i="8" l="1"/>
  <c r="L116" i="8"/>
  <c r="B304" i="8"/>
  <c r="L326" i="8"/>
  <c r="B329" i="8"/>
  <c r="B321" i="8"/>
  <c r="L318" i="8"/>
  <c r="G71" i="3"/>
  <c r="G72" i="3"/>
  <c r="F72" i="3"/>
  <c r="F76" i="3"/>
  <c r="G76" i="3" s="1"/>
  <c r="F80" i="3"/>
  <c r="G80" i="3" s="1"/>
  <c r="L323" i="8" l="1"/>
  <c r="B326" i="8"/>
  <c r="L315" i="8"/>
  <c r="B318" i="8"/>
  <c r="L113" i="8"/>
  <c r="B113" i="8" s="1"/>
  <c r="B116" i="8"/>
  <c r="L298" i="8"/>
  <c r="B301" i="8"/>
  <c r="F70" i="3"/>
  <c r="G70" i="3"/>
  <c r="E56" i="3"/>
  <c r="F56" i="3" s="1"/>
  <c r="F55" i="3" s="1"/>
  <c r="E54" i="3"/>
  <c r="F54" i="3" s="1"/>
  <c r="G54" i="3" s="1"/>
  <c r="E53" i="3"/>
  <c r="F53" i="3" s="1"/>
  <c r="G53" i="3" s="1"/>
  <c r="C44" i="3"/>
  <c r="E47" i="3"/>
  <c r="F47" i="3" s="1"/>
  <c r="G47" i="3" s="1"/>
  <c r="E45" i="3"/>
  <c r="F45" i="3" s="1"/>
  <c r="E46" i="3"/>
  <c r="F46" i="3" s="1"/>
  <c r="G46" i="3" s="1"/>
  <c r="L312" i="8" l="1"/>
  <c r="B315" i="8"/>
  <c r="L295" i="8"/>
  <c r="B298" i="8"/>
  <c r="L320" i="8"/>
  <c r="B323" i="8"/>
  <c r="G56" i="3"/>
  <c r="G55" i="3" s="1"/>
  <c r="F44" i="3"/>
  <c r="G45" i="3"/>
  <c r="G44" i="3" s="1"/>
  <c r="F52" i="3"/>
  <c r="C14" i="3"/>
  <c r="E16" i="3"/>
  <c r="F16" i="3" s="1"/>
  <c r="G16" i="3" s="1"/>
  <c r="E15" i="3"/>
  <c r="F15" i="3" s="1"/>
  <c r="C10" i="3"/>
  <c r="E13" i="3"/>
  <c r="F13" i="3" s="1"/>
  <c r="E12" i="3"/>
  <c r="F12" i="3" s="1"/>
  <c r="G12" i="3" s="1"/>
  <c r="E11" i="3"/>
  <c r="F11" i="3" s="1"/>
  <c r="G11" i="3" s="1"/>
  <c r="E9" i="3"/>
  <c r="F9" i="3" s="1"/>
  <c r="E41" i="3"/>
  <c r="F41" i="3" s="1"/>
  <c r="G41" i="3" s="1"/>
  <c r="E40" i="3"/>
  <c r="F40" i="3" s="1"/>
  <c r="G40" i="3" s="1"/>
  <c r="E38" i="3"/>
  <c r="F38" i="3" s="1"/>
  <c r="E32" i="3"/>
  <c r="F32" i="3" s="1"/>
  <c r="G32" i="3" s="1"/>
  <c r="E28" i="3"/>
  <c r="F28" i="3" s="1"/>
  <c r="G28" i="3" s="1"/>
  <c r="E24" i="3"/>
  <c r="F24" i="3" s="1"/>
  <c r="G24" i="3" s="1"/>
  <c r="E31" i="3"/>
  <c r="F31" i="3" s="1"/>
  <c r="G31" i="3" s="1"/>
  <c r="E30" i="3"/>
  <c r="E27" i="3"/>
  <c r="F27" i="3" s="1"/>
  <c r="G27" i="3" s="1"/>
  <c r="E26" i="3"/>
  <c r="E23" i="3"/>
  <c r="F23" i="3" s="1"/>
  <c r="G23" i="3" s="1"/>
  <c r="E22" i="3"/>
  <c r="E18" i="3"/>
  <c r="L292" i="8" l="1"/>
  <c r="B295" i="8"/>
  <c r="B320" i="8"/>
  <c r="L317" i="8"/>
  <c r="L309" i="8"/>
  <c r="B312" i="8"/>
  <c r="C8" i="3"/>
  <c r="F37" i="3"/>
  <c r="G37" i="3" s="1"/>
  <c r="F14" i="3"/>
  <c r="G15" i="3"/>
  <c r="G14" i="3" s="1"/>
  <c r="F10" i="3"/>
  <c r="G13" i="3"/>
  <c r="G10" i="3" s="1"/>
  <c r="G9" i="3"/>
  <c r="G38" i="3"/>
  <c r="C52" i="3"/>
  <c r="C42" i="3" s="1"/>
  <c r="E43" i="3"/>
  <c r="F43" i="3" s="1"/>
  <c r="F42" i="3" s="1"/>
  <c r="F30" i="3"/>
  <c r="F26" i="3"/>
  <c r="F22" i="3"/>
  <c r="F18" i="3"/>
  <c r="F7" i="3"/>
  <c r="G7" i="3" s="1"/>
  <c r="F5" i="3"/>
  <c r="F4" i="3" s="1"/>
  <c r="L314" i="8" l="1"/>
  <c r="B317" i="8"/>
  <c r="L306" i="8"/>
  <c r="B309" i="8"/>
  <c r="L289" i="8"/>
  <c r="B292" i="8"/>
  <c r="L104" i="8"/>
  <c r="C3" i="3"/>
  <c r="F8" i="3"/>
  <c r="G8" i="3"/>
  <c r="G18" i="3"/>
  <c r="G5" i="3"/>
  <c r="G4" i="3" s="1"/>
  <c r="G43" i="3"/>
  <c r="G52" i="3"/>
  <c r="G26" i="3"/>
  <c r="F25" i="3"/>
  <c r="G25" i="3" s="1"/>
  <c r="G22" i="3"/>
  <c r="F21" i="3"/>
  <c r="G30" i="3"/>
  <c r="F29" i="3"/>
  <c r="G29" i="3" s="1"/>
  <c r="L101" i="8" l="1"/>
  <c r="B104" i="8"/>
  <c r="L102" i="8"/>
  <c r="B102" i="8" s="1"/>
  <c r="L303" i="8"/>
  <c r="B306" i="8"/>
  <c r="L286" i="8"/>
  <c r="B289" i="8"/>
  <c r="B314" i="8"/>
  <c r="L311" i="8"/>
  <c r="G21" i="3"/>
  <c r="G19" i="3" s="1"/>
  <c r="F19" i="3"/>
  <c r="F17" i="3" s="1"/>
  <c r="G17" i="3" s="1"/>
  <c r="G42" i="3"/>
  <c r="L300" i="8" l="1"/>
  <c r="B303" i="8"/>
  <c r="B286" i="8"/>
  <c r="L283" i="8"/>
  <c r="L15" i="8"/>
  <c r="L308" i="8"/>
  <c r="B311" i="8"/>
  <c r="L99" i="8"/>
  <c r="L98" i="8"/>
  <c r="B98" i="8" s="1"/>
  <c r="B101" i="8"/>
  <c r="G3" i="3"/>
  <c r="H3" i="3" s="1"/>
  <c r="F3" i="3"/>
  <c r="L280" i="8" l="1"/>
  <c r="B283" i="8"/>
  <c r="B308" i="8"/>
  <c r="L305" i="8"/>
  <c r="B99" i="8"/>
  <c r="B15" i="8"/>
  <c r="L12" i="8"/>
  <c r="L297" i="8"/>
  <c r="B300" i="8"/>
  <c r="B12" i="8" l="1"/>
  <c r="L302" i="8"/>
  <c r="B305" i="8"/>
  <c r="L117" i="8"/>
  <c r="L294" i="8"/>
  <c r="B297" i="8"/>
  <c r="L277" i="8"/>
  <c r="B280" i="8"/>
  <c r="L299" i="8" l="1"/>
  <c r="B302" i="8"/>
  <c r="B294" i="8"/>
  <c r="L291" i="8"/>
  <c r="L106" i="8"/>
  <c r="B106" i="8" s="1"/>
  <c r="L274" i="8"/>
  <c r="L89" i="8"/>
  <c r="B89" i="8" s="1"/>
  <c r="B277" i="8"/>
  <c r="L114" i="8"/>
  <c r="B114" i="8" s="1"/>
  <c r="B117" i="8"/>
  <c r="L115" i="8"/>
  <c r="B115" i="8" s="1"/>
  <c r="B291" i="8" l="1"/>
  <c r="L288" i="8"/>
  <c r="L271" i="8"/>
  <c r="B274" i="8"/>
  <c r="L296" i="8"/>
  <c r="B299" i="8"/>
  <c r="L268" i="8" l="1"/>
  <c r="B271" i="8"/>
  <c r="B288" i="8"/>
  <c r="L285" i="8"/>
  <c r="L17" i="8"/>
  <c r="L293" i="8"/>
  <c r="B296" i="8"/>
  <c r="L282" i="8" l="1"/>
  <c r="B285" i="8"/>
  <c r="L290" i="8"/>
  <c r="L105" i="8"/>
  <c r="B105" i="8" s="1"/>
  <c r="B293" i="8"/>
  <c r="L14" i="8"/>
  <c r="B14" i="8" s="1"/>
  <c r="B17" i="8"/>
  <c r="L265" i="8"/>
  <c r="B268" i="8"/>
  <c r="L262" i="8" l="1"/>
  <c r="B265" i="8"/>
  <c r="L287" i="8"/>
  <c r="B290" i="8"/>
  <c r="L279" i="8"/>
  <c r="B282" i="8"/>
  <c r="L284" i="8" l="1"/>
  <c r="B287" i="8"/>
  <c r="L16" i="8"/>
  <c r="L276" i="8"/>
  <c r="L8" i="8"/>
  <c r="B8" i="8" s="1"/>
  <c r="B279" i="8"/>
  <c r="L259" i="8"/>
  <c r="B262" i="8"/>
  <c r="L273" i="8" l="1"/>
  <c r="B276" i="8"/>
  <c r="L256" i="8"/>
  <c r="B259" i="8"/>
  <c r="L13" i="8"/>
  <c r="B16" i="8"/>
  <c r="L281" i="8"/>
  <c r="B284" i="8"/>
  <c r="L96" i="8"/>
  <c r="L278" i="8" l="1"/>
  <c r="B281" i="8"/>
  <c r="L253" i="8"/>
  <c r="B256" i="8"/>
  <c r="L90" i="8"/>
  <c r="B90" i="8" s="1"/>
  <c r="B96" i="8"/>
  <c r="B13" i="8"/>
  <c r="L10" i="8"/>
  <c r="L270" i="8"/>
  <c r="B273" i="8"/>
  <c r="L250" i="8" l="1"/>
  <c r="B253" i="8"/>
  <c r="L9" i="8"/>
  <c r="B9" i="8" s="1"/>
  <c r="B10" i="8"/>
  <c r="L267" i="8"/>
  <c r="B270" i="8"/>
  <c r="L275" i="8"/>
  <c r="B278" i="8"/>
  <c r="L272" i="8" l="1"/>
  <c r="B275" i="8"/>
  <c r="L4" i="8"/>
  <c r="B4" i="8" s="1"/>
  <c r="B7" i="8"/>
  <c r="L264" i="8"/>
  <c r="B267" i="8"/>
  <c r="B250" i="8"/>
  <c r="L247" i="8"/>
  <c r="B247" i="8" l="1"/>
  <c r="L244" i="8"/>
  <c r="L261" i="8"/>
  <c r="B264" i="8"/>
  <c r="L269" i="8"/>
  <c r="B272" i="8"/>
  <c r="L266" i="8" l="1"/>
  <c r="B269" i="8"/>
  <c r="L258" i="8"/>
  <c r="B261" i="8"/>
  <c r="B244" i="8"/>
  <c r="L241" i="8"/>
  <c r="B241" i="8" l="1"/>
  <c r="L238" i="8"/>
  <c r="L255" i="8"/>
  <c r="B258" i="8"/>
  <c r="L263" i="8"/>
  <c r="B266" i="8"/>
  <c r="L252" i="8" l="1"/>
  <c r="B255" i="8"/>
  <c r="B238" i="8"/>
  <c r="L260" i="8"/>
  <c r="B263" i="8"/>
  <c r="L257" i="8" l="1"/>
  <c r="B260" i="8"/>
  <c r="B252" i="8"/>
  <c r="L249" i="8"/>
  <c r="B249" i="8" l="1"/>
  <c r="L246" i="8"/>
  <c r="L254" i="8"/>
  <c r="B257" i="8"/>
  <c r="L251" i="8" l="1"/>
  <c r="B254" i="8"/>
  <c r="B246" i="8"/>
  <c r="L243" i="8"/>
  <c r="L240" i="8" l="1"/>
  <c r="B240" i="8" s="1"/>
  <c r="B243" i="8"/>
  <c r="L248" i="8"/>
  <c r="B251" i="8"/>
  <c r="L193" i="8"/>
  <c r="B248" i="8" l="1"/>
  <c r="L245" i="8"/>
  <c r="L190" i="8"/>
  <c r="B193" i="8"/>
  <c r="L187" i="8" l="1"/>
  <c r="B187" i="8" s="1"/>
  <c r="B190" i="8"/>
  <c r="B245" i="8"/>
  <c r="L242" i="8"/>
  <c r="L239" i="8" l="1"/>
  <c r="B239" i="8" s="1"/>
  <c r="B242" i="8"/>
</calcChain>
</file>

<file path=xl/sharedStrings.xml><?xml version="1.0" encoding="utf-8"?>
<sst xmlns="http://schemas.openxmlformats.org/spreadsheetml/2006/main" count="2398" uniqueCount="744">
  <si>
    <t>N</t>
  </si>
  <si>
    <t>შტატით გათვალიწინებული თანამდებობების დასახელება</t>
  </si>
  <si>
    <t>2021 წლის გეგმა (ზღვრული მოცულობის ფარგლებში)</t>
  </si>
  <si>
    <t>რაოდენობა</t>
  </si>
  <si>
    <t>ერთ ერთეულზე, თვეში</t>
  </si>
  <si>
    <t>თვეში</t>
  </si>
  <si>
    <t>წლიური ფონდი</t>
  </si>
  <si>
    <t xml:space="preserve">თანამდებობრივი სარგოს კოეფიციენტი </t>
  </si>
  <si>
    <t>თანამდებობრივი სარგო</t>
  </si>
  <si>
    <t>წოდებრივი სარგო</t>
  </si>
  <si>
    <t>კომპენსაცია</t>
  </si>
  <si>
    <t>თანამდებობრივი , წოდებრივი სარგო და კომპენსაცია</t>
  </si>
  <si>
    <t>დანამატი</t>
  </si>
  <si>
    <t>პრემია</t>
  </si>
  <si>
    <t>ჰონორარი</t>
  </si>
  <si>
    <t>სულ შრომის ანაზღაურება</t>
  </si>
  <si>
    <t>დირექტორი</t>
  </si>
  <si>
    <t>მრჩეველი</t>
  </si>
  <si>
    <t>დეპარტამენტის უფროსი</t>
  </si>
  <si>
    <t>2,8</t>
  </si>
  <si>
    <t>სამმართველოს უფროსი</t>
  </si>
  <si>
    <t>მთავარი სპეციალისტი</t>
  </si>
  <si>
    <t>2,2</t>
  </si>
  <si>
    <t>უფროსი სპეციალისტი</t>
  </si>
  <si>
    <t>სულ</t>
  </si>
  <si>
    <t>დანართი N3</t>
  </si>
  <si>
    <t>ინფორმაცია მოსამსახურეთა რიცხოვნობისა და შრომის ანაზღაურების შესახებ</t>
  </si>
  <si>
    <t>2021 წლის გეგმა (ზღვრული მოცულობის ზემოთ)</t>
  </si>
  <si>
    <t>დირექტორის მოადგილე</t>
  </si>
  <si>
    <t xml:space="preserve"> საშტატო ნუსხა და სახელფასო ფონდი</t>
  </si>
  <si>
    <t xml:space="preserve">შტატით გათვალისწინებული თანამდებობის დასახელება  </t>
  </si>
  <si>
    <t xml:space="preserve"> რაოდენობა</t>
  </si>
  <si>
    <t>თანამდებობრივი სარგოს კოეფიციენტი ერთ ერთეულზე</t>
  </si>
  <si>
    <t>თანამდებობრივი სარგო თვეში ერთ ერთეულზე</t>
  </si>
  <si>
    <t>სულ თანამდებობრივი სარგო თვეში</t>
  </si>
  <si>
    <t>სულ თანამდებობრივი სარგო წელიწადში</t>
  </si>
  <si>
    <t>სულ წლიური შრომის ანაზღაურება</t>
  </si>
  <si>
    <t>ხელმძღვანელობა</t>
  </si>
  <si>
    <t>I</t>
  </si>
  <si>
    <t>ინსპექტორი</t>
  </si>
  <si>
    <t>II</t>
  </si>
  <si>
    <t>III</t>
  </si>
  <si>
    <t>IV</t>
  </si>
  <si>
    <t>სამართლებრივი უზრუნველყოფის დეპარტამენტი</t>
  </si>
  <si>
    <t>V</t>
  </si>
  <si>
    <t>შრომის პირობების ინსპექტირების დეპარტამენტი</t>
  </si>
  <si>
    <t>რეგიონული ინსპექტირების კორდინირების სამმართველო</t>
  </si>
  <si>
    <t>შრომითი უფლებების ზედამხედველობის სამმართველო</t>
  </si>
  <si>
    <t>მონიტორინგისა და ზედამხედველობის დეპარტამენტი</t>
  </si>
  <si>
    <t>ოპერატიული ინფორმაციისა და მონიტორინგის სამმართველო</t>
  </si>
  <si>
    <t>მოკვლევისა და დავების განხილვის სამმართველო</t>
  </si>
  <si>
    <t>ადმინისტრაციული დეპარტამენტი</t>
  </si>
  <si>
    <t>ფინანსური რესურსების მართვისა და აღრიცხვის სამმართველო</t>
  </si>
  <si>
    <t>მატერიალურ-ტექნიკური უზრუნველყოფის სამმართველო</t>
  </si>
  <si>
    <t>შესყიდვების სამმართველო</t>
  </si>
  <si>
    <t>საფინანსო-ეკონომიკური დეპარტამენტი</t>
  </si>
  <si>
    <t>4,000,000.00 ლარი</t>
  </si>
  <si>
    <t>3,5</t>
  </si>
  <si>
    <t>5,6</t>
  </si>
  <si>
    <t>დირექტორის  მოადგილე</t>
  </si>
  <si>
    <t>4,5</t>
  </si>
  <si>
    <t>1,8</t>
  </si>
  <si>
    <t>2,0</t>
  </si>
  <si>
    <t>1,6</t>
  </si>
  <si>
    <t>განყოფილების უფროსი</t>
  </si>
  <si>
    <t>დოკუმენტაციის სამართლებრივი რევიზიისა და ვიზირების სამმართველო</t>
  </si>
  <si>
    <t xml:space="preserve">ადმინისტრაციული საჩივრების განხილვის სამმართველო
</t>
  </si>
  <si>
    <t>სასამართლო დავები წარმართვისა და წარმომადგენლობის სამმართველო</t>
  </si>
  <si>
    <t>2,4</t>
  </si>
  <si>
    <t>შრომის უსაფრთხოების სპეციალისტის აკრედიტებულ პროგრამაზე ზედამხედველობის ცენტრი</t>
  </si>
  <si>
    <t>შრომის უსაფრთხოებაზე ზედამხედველობის სამმართველო</t>
  </si>
  <si>
    <t>სამშენებლო ზედამხედველობის განყოფილება</t>
  </si>
  <si>
    <t>სამთომოპოვებით და მძიმე მრეწველობაზე ზედამხედველობის განყოფილება</t>
  </si>
  <si>
    <t>მსუბუქ  მრეწველობასა და მომსახურების სექტორზე ზედამხედველობის განყოფილება</t>
  </si>
  <si>
    <t>საქმისწარმოების, ადამიანური რესურსების მართვისა და ინფორმაციული ტექნოლოგიების მართვის სამმართველო</t>
  </si>
  <si>
    <t>მთავარი სპეციალისტი (IT)</t>
  </si>
  <si>
    <t>საერთაშორისო/საზოგადოებასთან ურთიერთობისა და  სტატისტიკისა/ანალიტიკის სამმართველო</t>
  </si>
  <si>
    <t>5,4</t>
  </si>
  <si>
    <t>3,3</t>
  </si>
  <si>
    <t>4,2</t>
  </si>
  <si>
    <t>3,0</t>
  </si>
  <si>
    <t>2,5</t>
  </si>
  <si>
    <t>დანართი N4</t>
  </si>
  <si>
    <t>ინფორმაცია არაფინანსური აქტივების ზრდის მუხლით დაგეგმილი ღონისძიებების შესახებ</t>
  </si>
  <si>
    <t>პროგრამული კოდი</t>
  </si>
  <si>
    <t>სსიპ-ის/პროგრამის/ქვეპროგრამის დასახელება</t>
  </si>
  <si>
    <t>დაგეგმილი ღონისძიებების მოკლე აღწერა</t>
  </si>
  <si>
    <t>დონორების დაფინანსება</t>
  </si>
  <si>
    <t>1. -------------------------------</t>
  </si>
  <si>
    <t>2. ------------------------------</t>
  </si>
  <si>
    <t>3. ------------------------------</t>
  </si>
  <si>
    <t>4. ------------------------------</t>
  </si>
  <si>
    <t>ინფორმაცია სხვა ხარჯების მუხლით დაგეგმილი ღონისძიებების შესახებ</t>
  </si>
  <si>
    <t>საფინანსო/ეკონომიკური სამსახურის უფროსი:</t>
  </si>
  <si>
    <t>ლარებში</t>
  </si>
  <si>
    <t>დასახელება</t>
  </si>
  <si>
    <t>2019 წლის საკასო</t>
  </si>
  <si>
    <t>2020 წლის</t>
  </si>
  <si>
    <t xml:space="preserve">2021 წლის გეგმა ჭერის ფარგლებში </t>
  </si>
  <si>
    <t xml:space="preserve">2021 წლის გეგმა ჭერს ზევით ფარგლებში </t>
  </si>
  <si>
    <t>გადახრა 2020 წლის საბიუჯეტო სახსრების ჭერის ფარგლებში გეგმასა და და ჭერს ზევით გეგმას შორის</t>
  </si>
  <si>
    <t>დამტკიცებული გეგმა (საბიუჯეტო)</t>
  </si>
  <si>
    <t>დაზუსტებული გეგმა (საბიუჯეტო)</t>
  </si>
  <si>
    <t>საკასო ხარჯი (საბიუჯეტო) 01.08.2020 წლის მდგომარეობით</t>
  </si>
  <si>
    <t>საბიუჯეტო სახსრები</t>
  </si>
  <si>
    <t>საკუთარი სახსრები</t>
  </si>
  <si>
    <t>გადახრა</t>
  </si>
  <si>
    <t>m</t>
  </si>
  <si>
    <t>შტატით გათვალისწინებული მომუშავეთა რიცხოვნობა</t>
  </si>
  <si>
    <t>შრომითი ხელშეკრულებით დასაქმებულ პირთა რიცხოვნობა</t>
  </si>
  <si>
    <t>ხარჯები</t>
  </si>
  <si>
    <t>2.1</t>
  </si>
  <si>
    <t>შრომის ანაზღაურება</t>
  </si>
  <si>
    <t>2.1.1</t>
  </si>
  <si>
    <t>ხელფასები</t>
  </si>
  <si>
    <t>2.1.1.1</t>
  </si>
  <si>
    <t>ხელფასები ფულადი ფორმით</t>
  </si>
  <si>
    <t>2.1.1.1.1</t>
  </si>
  <si>
    <t>2.1.1.1.2</t>
  </si>
  <si>
    <t>2.1.1.1.3</t>
  </si>
  <si>
    <t>ჯილდო/პრემია</t>
  </si>
  <si>
    <t>2.1.1.1.4</t>
  </si>
  <si>
    <t>2.1.1.1.5</t>
  </si>
  <si>
    <t>2.1.1.1.6</t>
  </si>
  <si>
    <t>2.1.1.2</t>
  </si>
  <si>
    <t>ხელფასები სასაქონლო ფორმით</t>
  </si>
  <si>
    <t>2.1.2</t>
  </si>
  <si>
    <t>სოციალური შენატანები</t>
  </si>
  <si>
    <t>2.1.2.1</t>
  </si>
  <si>
    <t>ფაქტიური სოციალური შენატანები</t>
  </si>
  <si>
    <t>2.1.2.2</t>
  </si>
  <si>
    <t>დარიცხული სოციალური შენატანები</t>
  </si>
  <si>
    <t>2.2</t>
  </si>
  <si>
    <t>საქონელი და მომსახურება</t>
  </si>
  <si>
    <t>2.2.1</t>
  </si>
  <si>
    <t>შრომითი ხელშეკრულებით დასაქმებულ პირთა ანაზღაურება</t>
  </si>
  <si>
    <t>2.2.2</t>
  </si>
  <si>
    <t>მივლინება</t>
  </si>
  <si>
    <t>2.2.2.1</t>
  </si>
  <si>
    <t>მივლინება ქვეყნის შიგნით</t>
  </si>
  <si>
    <t>2.2.2.2</t>
  </si>
  <si>
    <t>მივლინება ქვეყნის გარეთ</t>
  </si>
  <si>
    <t>2.2.3</t>
  </si>
  <si>
    <t>ოფისის ხარჯები</t>
  </si>
  <si>
    <t>2.2.3.1</t>
  </si>
  <si>
    <t>საკანცელარიო , საწერ-სახაზავი ქაღალდის, საბუღალტრო ბლანკების, ბიულეტენების, საკანცელარიო წიგნების და სხვა ანალოგიური მასალების შეძენა</t>
  </si>
  <si>
    <t>2.2.3.2</t>
  </si>
  <si>
    <t>კომპიუტერული პროგრამების შეძენის და განახლების ხარჯი</t>
  </si>
  <si>
    <t>2.2.3.3</t>
  </si>
  <si>
    <t>ნორმატიული აქტების, საცნობარო და სპეციალური ლიტერატურის, ჟურნალ-გაზეთების შეძენა და ყველა სახის საგამომცემლო-სასტამბო (არაძირითადი საქმიანობის) ხარჯი</t>
  </si>
  <si>
    <t>2.2.3.4</t>
  </si>
  <si>
    <t>მცირეფასიანი საოფისე ტექნიკის შეძენა და დამონტაჟების /დემონტაჟის ხარჯი</t>
  </si>
  <si>
    <t>2.2.3.4.1</t>
  </si>
  <si>
    <t>ტელევიზორი</t>
  </si>
  <si>
    <t>2.2.3.4.2</t>
  </si>
  <si>
    <t>მაცივარი</t>
  </si>
  <si>
    <t>2.2.3.4.3</t>
  </si>
  <si>
    <t>კომპიუტერული ტექნიკა</t>
  </si>
  <si>
    <t>2.2.3.4.4</t>
  </si>
  <si>
    <t>ასლგადამღები</t>
  </si>
  <si>
    <t>2.2.3.4.5</t>
  </si>
  <si>
    <t>კარტრიჯების შეძენა და დატუმბვა</t>
  </si>
  <si>
    <t>2.2.3.4.6</t>
  </si>
  <si>
    <t>ფოტო-ვიდეო-აუდიო აპარატურა</t>
  </si>
  <si>
    <t>2.2.3.4.7</t>
  </si>
  <si>
    <t>მობილური ტელეფონი</t>
  </si>
  <si>
    <t>2.2.3.4.8</t>
  </si>
  <si>
    <t>ტელეფონის, ფაქსის აპარატი</t>
  </si>
  <si>
    <t>2.2.3.4.9</t>
  </si>
  <si>
    <t>მუსიკალური ინსტრუმენტი</t>
  </si>
  <si>
    <t>2.2.3.4.10</t>
  </si>
  <si>
    <t>გამათბობელი და გამაგრილებელი ტექნიკა</t>
  </si>
  <si>
    <t>2.2.3.4.11</t>
  </si>
  <si>
    <t>სხვა მცირეფასიანი საოფისე ტექნიკის შეძენასა და დამონტაჟებასთან/დემონტაჟთან დაკავშირებული ხარჯი</t>
  </si>
  <si>
    <t>2.2.3.5</t>
  </si>
  <si>
    <t>საოფისე ინვენტარის შეძენა და დამონტაჟების ხარჯი</t>
  </si>
  <si>
    <t>2.2.3.5.1</t>
  </si>
  <si>
    <t>საოფისე ავეჯი</t>
  </si>
  <si>
    <t>2.2.3.5.2</t>
  </si>
  <si>
    <t>რბილი ავეჯი</t>
  </si>
  <si>
    <t>2.2.3.5.3</t>
  </si>
  <si>
    <t>სხვა საოფისე მცირეფასიანი ინვენტარის შეძენასა და დამონტაჟებასთან დაკავშირებული ხარჯი</t>
  </si>
  <si>
    <t>2.2.3.6</t>
  </si>
  <si>
    <t>ოფისისათვის საჭირო საგნებისა და მასალების შეძენის ხარჯი</t>
  </si>
  <si>
    <t>2.2.3.7</t>
  </si>
  <si>
    <t>რეცხვის, ქიმწმენდისა და სანიტარული საგნების შეძენის ხარჯი</t>
  </si>
  <si>
    <t>2.2.3.8</t>
  </si>
  <si>
    <t>შენობა-ნაგებობების და მათი მიმდებარე ტერიტორიების მიმდინარე რემონტის ხარჯი</t>
  </si>
  <si>
    <t>2.2.3.9</t>
  </si>
  <si>
    <t>საოფისე ტექნიკის, ინვენტარის, მანქანა-დანადგარების მოვლა-შენახვის, ექსპლუატაციისა და  მიმდინარე რემონტის ხარჯი</t>
  </si>
  <si>
    <t>2.2.3.10</t>
  </si>
  <si>
    <t>კავშირგაბმულობის ხარჯი</t>
  </si>
  <si>
    <t>2.2.3.11</t>
  </si>
  <si>
    <t>საფოსტო მომსახურების ხარჯი</t>
  </si>
  <si>
    <t>2.2.3.12</t>
  </si>
  <si>
    <t>კომუნალური ხარჯი</t>
  </si>
  <si>
    <t>2.2.3.12.1</t>
  </si>
  <si>
    <t>ელექტროენერგიის ხარჯი</t>
  </si>
  <si>
    <t>2.2.3.12.2</t>
  </si>
  <si>
    <t>წყლის ხარჯი</t>
  </si>
  <si>
    <t>2.2.3.12.3</t>
  </si>
  <si>
    <t>ბუნებრივი და თხევადი აირის ხარჯი</t>
  </si>
  <si>
    <t>2.2.3.12.4</t>
  </si>
  <si>
    <t>კანალიზაციისა და ასინილიზაციის ხარჯი</t>
  </si>
  <si>
    <t>2.2.3.12.5</t>
  </si>
  <si>
    <t>გათბობისა და გათბობის მიზნით სხვა საწვავისა და ნედლეულის, ასევე გენერატორის საწვავის შეძენის ხარჯი</t>
  </si>
  <si>
    <t>2.2.3.12.6</t>
  </si>
  <si>
    <t>შენობა-ნაგებობების და მათი მიმდებარე ტერიტორიების მოვლა/დასუფთავების ხარჯი</t>
  </si>
  <si>
    <t>2.2.3.12.7</t>
  </si>
  <si>
    <t>სამსახურებრივ მოვალეობასთან დაკავშირებული ბინით სარგებლობის კომუნალური ხარჯი</t>
  </si>
  <si>
    <t>2.2.3.13</t>
  </si>
  <si>
    <t>სამსახურებრივი ცხოველების მოვლა-შენახვასთან და აღკაზმულობასთან დაკავშირებული ხარჯი</t>
  </si>
  <si>
    <t>2.2.3.14</t>
  </si>
  <si>
    <t>ოფისის ხარჯი რომელიც არ არის კლასიფიცირებული</t>
  </si>
  <si>
    <t>2.2.4</t>
  </si>
  <si>
    <t xml:space="preserve">წარმომადგენლობითი ხარჯები </t>
  </si>
  <si>
    <t>2.2.5</t>
  </si>
  <si>
    <t xml:space="preserve">კვების ხარჯები </t>
  </si>
  <si>
    <t>2.2.6</t>
  </si>
  <si>
    <t>სამედიცინო ხარჯები</t>
  </si>
  <si>
    <t>2.2.7</t>
  </si>
  <si>
    <t xml:space="preserve">რბილი ინვენტარისა და უნიფორმის შეძენის და პირად ჰიგიენასთან დაკავშირებული ხარჯები </t>
  </si>
  <si>
    <t>2.2.8</t>
  </si>
  <si>
    <t xml:space="preserve">ტრანსპორტის, ტექნიკისა და იარაღის ექსპლოატაციისა და მოვლა-შენახვის ხარჯები </t>
  </si>
  <si>
    <t>2.2.8.1</t>
  </si>
  <si>
    <t>საწვავ/საპოხი მასალების შეძენის ხარჯი</t>
  </si>
  <si>
    <t>2.2.8.2</t>
  </si>
  <si>
    <t>მიმდინარე რემონტის ხარჯი</t>
  </si>
  <si>
    <t>2.2.8.3</t>
  </si>
  <si>
    <t>ექსპლოატაციის,  მოვლა-შენახვისა და სათადარიგო ნაწილების შეძენის ხარჯი</t>
  </si>
  <si>
    <t>2.2.8.4</t>
  </si>
  <si>
    <t>ტრანსპორტის დაქირავების (გადაზიდვა-გადაყვანის) ხარჯი</t>
  </si>
  <si>
    <t>2.2.8.5</t>
  </si>
  <si>
    <t>მცირეფასიანი ინსტრუმენტებისა და ხელსაწყოების შეძენა შენახვის ხარჯი</t>
  </si>
  <si>
    <t>2.2.8.6</t>
  </si>
  <si>
    <t>ტრანსპორტის, ტექნიკისა და იარაღის ექსპლოატაციის და მოვლა-შენახვის არაკლასიფიცირებული ხარჯები</t>
  </si>
  <si>
    <t>2.2.9</t>
  </si>
  <si>
    <t>სამხედრო ტექნიკისა და ტყვია-წამლის შეძენის ხარჯები</t>
  </si>
  <si>
    <t>2.2.10</t>
  </si>
  <si>
    <t xml:space="preserve">სხვა დანარჩენი საქონელი და მომსახურება </t>
  </si>
  <si>
    <t>2.2.10.1</t>
  </si>
  <si>
    <t>ბანკის მომსახურების ხარჯი</t>
  </si>
  <si>
    <t>2.2.10.2</t>
  </si>
  <si>
    <t>დიპლომატიური დაწესებულებების შენახვისა და ატაშატის ხარჯი</t>
  </si>
  <si>
    <t>2.2.10.3</t>
  </si>
  <si>
    <t>ექსპერტიზის და შემოწმებების ხარჯი</t>
  </si>
  <si>
    <t>2.2.10.4</t>
  </si>
  <si>
    <t>კადრების მომზადება-გადამზადებასთან, კვალიფიკაციის ამაღლებასა და სტაჟირებასთან დაკავშირებული ხარჯი</t>
  </si>
  <si>
    <t>2.2.10.5</t>
  </si>
  <si>
    <t>რეკლამის ხარჯი</t>
  </si>
  <si>
    <t>2.2.10.6</t>
  </si>
  <si>
    <t>სესიების, კონფერენციების, ყრილობების, სემინარების და სხვა სამუშაო შეხვედრების ორგანიზების ხარჯი</t>
  </si>
  <si>
    <t>2.2.10.7</t>
  </si>
  <si>
    <t>საკონსულტაციო, სანოტარო, თარჯიმნის და თარგმნის მომსახურების ხარჯი</t>
  </si>
  <si>
    <t>2.2.10.8</t>
  </si>
  <si>
    <t>აუდიტორიული მომსახურების ხარჯი</t>
  </si>
  <si>
    <t>2.2.10.9</t>
  </si>
  <si>
    <t>საარქივო მომსახურების ხარჯი</t>
  </si>
  <si>
    <t>2.2.10.10</t>
  </si>
  <si>
    <t>შენობა-ნაგებობების დაცვის ხარჯი</t>
  </si>
  <si>
    <t>2.2.10.11</t>
  </si>
  <si>
    <t>ბინის ქირა</t>
  </si>
  <si>
    <t>2.2.10.12</t>
  </si>
  <si>
    <t>კულტურული, სპორტული, საგანმანათლებლო და საგამოფენო ღონისძიებების ხარჯები</t>
  </si>
  <si>
    <t>2.2.10.13</t>
  </si>
  <si>
    <t>მაუწყებლობის ხარჯები</t>
  </si>
  <si>
    <t>2.2.10.14</t>
  </si>
  <si>
    <t>სხვა დანარჩენ საქონელსა და მომსახურებაზე გაწეული დანარჩენი ხარჯი</t>
  </si>
  <si>
    <t>2.3</t>
  </si>
  <si>
    <t>ძირითადი კაპიტალის მოხმარება</t>
  </si>
  <si>
    <t>2.4</t>
  </si>
  <si>
    <t>პროცენტი</t>
  </si>
  <si>
    <t>2.4.1</t>
  </si>
  <si>
    <t>საგარეო ვალდებულებებზე</t>
  </si>
  <si>
    <t>2.4.1.1</t>
  </si>
  <si>
    <t>ორმხრივ კრედიტორებზე</t>
  </si>
  <si>
    <t>2.4.1.2</t>
  </si>
  <si>
    <t>მრავალმხრივ კრედიტორებზე</t>
  </si>
  <si>
    <t>2.4.1.3</t>
  </si>
  <si>
    <t>კომერციულ ორგანიზაციებზე</t>
  </si>
  <si>
    <t>2.4.1.4</t>
  </si>
  <si>
    <t>სხვა საგარეო ვალდებულებებზე</t>
  </si>
  <si>
    <t>2.4.2</t>
  </si>
  <si>
    <t>საშინაო ერთეულებზე გარდა სახელმწიფო ერთეულებისა</t>
  </si>
  <si>
    <t>2.4.3</t>
  </si>
  <si>
    <t>სახელმწიფო ერთეულებიდან აღებულ საშინაო ვალდებულებებზე</t>
  </si>
  <si>
    <t>2.5</t>
  </si>
  <si>
    <t>სუბსიდიები</t>
  </si>
  <si>
    <t>2.5.1</t>
  </si>
  <si>
    <t>სახელმწიფო საწაარმოებს</t>
  </si>
  <si>
    <t>2.5.1.1</t>
  </si>
  <si>
    <t>სახელმწიფო არაფინანსური საწარმოები</t>
  </si>
  <si>
    <t>2.5.1.2</t>
  </si>
  <si>
    <t>სახელმწიფო ფინანსური საწარმოები</t>
  </si>
  <si>
    <t>2.5.2</t>
  </si>
  <si>
    <t>კერძო საწარმოებს</t>
  </si>
  <si>
    <t>2.5.2.1</t>
  </si>
  <si>
    <t>კერძო არაფინანსური საწარმოები</t>
  </si>
  <si>
    <t>კერძო ფინანსური საწარმოები</t>
  </si>
  <si>
    <t>2.5.3</t>
  </si>
  <si>
    <t>სხვა სექტორებს</t>
  </si>
  <si>
    <t>გრანტები</t>
  </si>
  <si>
    <t>2.6.1</t>
  </si>
  <si>
    <t>გრანტები უცხო სახელმწიფოთა მთავრობებს</t>
  </si>
  <si>
    <t>2.6.1.1</t>
  </si>
  <si>
    <t>მიმდინარე</t>
  </si>
  <si>
    <t>2.6.1.2</t>
  </si>
  <si>
    <t>კაპიტალური</t>
  </si>
  <si>
    <t>2.6.2</t>
  </si>
  <si>
    <t>გრანტები საერთაშორისო ორგანიზაციებს</t>
  </si>
  <si>
    <t>2.6.2.1</t>
  </si>
  <si>
    <t>2.6.2.2</t>
  </si>
  <si>
    <t>2.6.3</t>
  </si>
  <si>
    <t>გრანტები სხვა დონის სახელმწიფო ერთეულებს</t>
  </si>
  <si>
    <t>2.6.3.1</t>
  </si>
  <si>
    <t>2.6.3.1.1</t>
  </si>
  <si>
    <t>გრანტები ცენტრალურ ბიუჯეტს</t>
  </si>
  <si>
    <t>2.6.3.1.1.1</t>
  </si>
  <si>
    <t>გრანტები სახელმწიფო ბიუჯეტს</t>
  </si>
  <si>
    <t>2.6.3.1.1.2</t>
  </si>
  <si>
    <t>გრანტები ცენტრალური ბიუჯეტის სსიპ(ებ)-ს/ა(ა)იპ(ებ)-ს</t>
  </si>
  <si>
    <t>2.6.3.1.2</t>
  </si>
  <si>
    <t>გრანტები ავტონომიური რესპუბლიკის ერთიან ბიუჯეტს</t>
  </si>
  <si>
    <t>2.6.3.1.2.1</t>
  </si>
  <si>
    <t>გრანტები ავტონომიური რესპუბლიკის რესპუბლიკურ ბიუჯეტს</t>
  </si>
  <si>
    <t>2.6.3.1.2.1.1</t>
  </si>
  <si>
    <t>სპეციალური ტრანსფერი</t>
  </si>
  <si>
    <t>2.6.3.1.2.1.2</t>
  </si>
  <si>
    <t>სხვა</t>
  </si>
  <si>
    <t>2.6.3.1.2.2</t>
  </si>
  <si>
    <t>გრანტები ავტონომიური რესპუბლიკის სსიპ(ებ)-ს/ა(ა)იპ(ბ)-ს</t>
  </si>
  <si>
    <t>2.6.3.1.3</t>
  </si>
  <si>
    <t>გრანტები ერთიან მუნიციპალურ ბიუჯეტს</t>
  </si>
  <si>
    <t>2.6.3.1.3.1</t>
  </si>
  <si>
    <t>გრანტები თვითმმართველი ერთეულის ბიუჯეტს</t>
  </si>
  <si>
    <t>2.6.3.1.3.1.1</t>
  </si>
  <si>
    <t>გათანაბრებითი ტრანსფერი</t>
  </si>
  <si>
    <t>2.6.3.1.3.1.2</t>
  </si>
  <si>
    <t>მიზნობრივი ტრანსფერი</t>
  </si>
  <si>
    <t>2.6.3.1.3.1.3</t>
  </si>
  <si>
    <t>2.6.3.1.3.1.4</t>
  </si>
  <si>
    <t>2.6.3.1.3.2</t>
  </si>
  <si>
    <t>გრანტები თვითმმართველი ერთეულის სსიპ(ებ)-ს/ა(ა)იპ(ბ)-ს</t>
  </si>
  <si>
    <t>2.6.3.2</t>
  </si>
  <si>
    <t>2.6.3.2.1</t>
  </si>
  <si>
    <t>2.6.3.2.1.1</t>
  </si>
  <si>
    <t>2.6.3.2.1.2</t>
  </si>
  <si>
    <t>2.6.3.2.2</t>
  </si>
  <si>
    <t>2.6.3.2.2.1</t>
  </si>
  <si>
    <t>2.6.3.2.2.1.1</t>
  </si>
  <si>
    <t>2.6.3.2.2.1.2</t>
  </si>
  <si>
    <t>კაპიტალური ტრანსფერი</t>
  </si>
  <si>
    <t>2.6.3.2.2.1.3</t>
  </si>
  <si>
    <t>2.6.3.2.2.2</t>
  </si>
  <si>
    <t>2.6.3.2.3</t>
  </si>
  <si>
    <t>2.6.3.2.3.1</t>
  </si>
  <si>
    <t>2.6.3.2.3.1.1</t>
  </si>
  <si>
    <t>2.6.3.2.3.1.2</t>
  </si>
  <si>
    <t>2.6.3.2.3.1.3</t>
  </si>
  <si>
    <t>2.6.3.2.3.2</t>
  </si>
  <si>
    <t>სოციალური უზრუნველყოფა</t>
  </si>
  <si>
    <t>2.7.1</t>
  </si>
  <si>
    <t>სოციალური დაზღვევა</t>
  </si>
  <si>
    <t>2.7.1.1</t>
  </si>
  <si>
    <t>ფულადი ფორმით</t>
  </si>
  <si>
    <t>2.7.1.2</t>
  </si>
  <si>
    <t>სასაქონლო ფორმით</t>
  </si>
  <si>
    <t>2.7.2</t>
  </si>
  <si>
    <t>სოციალური დახმარება</t>
  </si>
  <si>
    <t>2.7.2.1</t>
  </si>
  <si>
    <t>2.7.2.2</t>
  </si>
  <si>
    <t>2.7.3</t>
  </si>
  <si>
    <t>დამქირავებლის მიერ გაწეული სოციალური დახმარება</t>
  </si>
  <si>
    <t>2.7.3.1</t>
  </si>
  <si>
    <t>2.7.3.2</t>
  </si>
  <si>
    <t>სხვა ხარჯები</t>
  </si>
  <si>
    <t>2.8.1</t>
  </si>
  <si>
    <t>ქონებასთან დაკავშირებული ხარჯები, გარდა პროცენტისა</t>
  </si>
  <si>
    <t>2.8.1.1</t>
  </si>
  <si>
    <t>დივიდენდები</t>
  </si>
  <si>
    <t>2.8.1.1.1</t>
  </si>
  <si>
    <t>არარეზიდენტებს</t>
  </si>
  <si>
    <t>2.8.1.1.2</t>
  </si>
  <si>
    <t>რეზიდენტებს</t>
  </si>
  <si>
    <t>2.8.1.2</t>
  </si>
  <si>
    <t>კვაზი-კორპორაციების მიერ გადახდილი მოგება</t>
  </si>
  <si>
    <t>2.8.1.3</t>
  </si>
  <si>
    <t>ინვესტირებულ საკუთრებაზე გადახდილი სარგებელი</t>
  </si>
  <si>
    <t>2.8.1.4</t>
  </si>
  <si>
    <t>რენტა</t>
  </si>
  <si>
    <t>2.8.1.5</t>
  </si>
  <si>
    <t>ხარჯები რეინვესტირებულ პირდაპირ უცხოურ ინვესტიციებზე</t>
  </si>
  <si>
    <t>2.8.2</t>
  </si>
  <si>
    <t xml:space="preserve">ტრანსფერები, რომელიც სხვაგან არ არის კლასიფიცირებული </t>
  </si>
  <si>
    <t>2.8.2.1</t>
  </si>
  <si>
    <t>სხვადასმიმდინარე ტრანსფერები, რომელიც სხვაგან არ არის კლასიფიცირებული</t>
  </si>
  <si>
    <t>2.8.2.1.1</t>
  </si>
  <si>
    <t>სასამართლოებისა და სხვა კვაზი-სასამართლო ორგანოების გადაწყვეტილებით დაკისრებული სააღსრულებო ხარჯი</t>
  </si>
  <si>
    <t>2.8.2.1.2</t>
  </si>
  <si>
    <t>შენობა-ნაგებობების დაზღვევის ხარჯი</t>
  </si>
  <si>
    <t>2.8.2.1.3</t>
  </si>
  <si>
    <t>დანადგარების დაზღვევის ხარჯი</t>
  </si>
  <si>
    <t>2.8.2.1.4</t>
  </si>
  <si>
    <t>სატრანსპორტო საშუალებების დაზღვევის ხარჯი</t>
  </si>
  <si>
    <t>2.8.2.1.5</t>
  </si>
  <si>
    <t>პერსონალის დაზღვევის ხარჯი</t>
  </si>
  <si>
    <t>2.8.2.1.6</t>
  </si>
  <si>
    <t>დაზღვევის სხვა ხარჯები</t>
  </si>
  <si>
    <t>2.8.2.1.7</t>
  </si>
  <si>
    <t xml:space="preserve">მოსწავლეთა ვაუჩერების ხარჯი </t>
  </si>
  <si>
    <t>2.8.2.1.8</t>
  </si>
  <si>
    <t>სახელმწიფო სასწავლო გრანტების ხარჯი</t>
  </si>
  <si>
    <t>2.8.2.1.9</t>
  </si>
  <si>
    <t>სახელმწიფო სასწავლო სტიპენდიების ხარჯი</t>
  </si>
  <si>
    <t>2.8.2.1.10</t>
  </si>
  <si>
    <t>პრეზიდენტის სახელობის გრანტების ხარჯი</t>
  </si>
  <si>
    <t>2.8.2.1.11</t>
  </si>
  <si>
    <t>პრეზიდენტის სახელობის სტიპენდიების ხარჯი</t>
  </si>
  <si>
    <t>2.8.2.1.12</t>
  </si>
  <si>
    <t>პრეზიდენტის სახელობის სამეცნიერო გრანტების ხარჯი</t>
  </si>
  <si>
    <t>2.8.2.1.13</t>
  </si>
  <si>
    <t>სხვა სახელობის სტიპენდიებისა და გრანტების ხარჯი</t>
  </si>
  <si>
    <t>2.8.2.1.14</t>
  </si>
  <si>
    <t>სტიქიური უბედურებების შედეგად მიყენებული ზიანის ხარჯი</t>
  </si>
  <si>
    <t>2.8.2.1.15</t>
  </si>
  <si>
    <t>გადასახადები (გარდა საშემომოსავლო და საქონლის ღირებულებაში აღრიცხული დღგ-ისა)</t>
  </si>
  <si>
    <t>2.8.2.1.16</t>
  </si>
  <si>
    <t>მოსაკრებლები</t>
  </si>
  <si>
    <t>2.8.2.1.17</t>
  </si>
  <si>
    <t>საკომისიოები</t>
  </si>
  <si>
    <t>2.8.2.1.18</t>
  </si>
  <si>
    <t xml:space="preserve">სხვა დანარჩენი მიმდინარე ტრანსფერები, რომელიც სხვაგან არ არის კლასიფიცირებული </t>
  </si>
  <si>
    <t>2.8.2.2</t>
  </si>
  <si>
    <t>კაპიტალური ტრანსფერები, რომელიც სხვაგან არ არის კლასიფიცირებული</t>
  </si>
  <si>
    <t>2.8.3</t>
  </si>
  <si>
    <t>დაზღვევის (სიცოცხლის დაზღვევის გარდა) და სტანდარტული გარანტიის სქემით გადასახდელი  პრემიები, გადახდები და მოთხოვნები</t>
  </si>
  <si>
    <t>2.8.3.1</t>
  </si>
  <si>
    <t xml:space="preserve">სადაზღვევო პრემიები, ჩარიცხვები და მოთხოვნები </t>
  </si>
  <si>
    <t>2.8.3.1.1</t>
  </si>
  <si>
    <t xml:space="preserve">სადაზღვევო პრემიები </t>
  </si>
  <si>
    <t>2.8.3.1.2</t>
  </si>
  <si>
    <t xml:space="preserve">სტანდარტული გარანტიის სქემის გადახდები </t>
  </si>
  <si>
    <t>2.8.3.1.3</t>
  </si>
  <si>
    <t xml:space="preserve">მიმდინარე მოთხოვნები  </t>
  </si>
  <si>
    <t>2.8.3.2</t>
  </si>
  <si>
    <t>კაპიტალური მოთხოვნები</t>
  </si>
  <si>
    <t>არაფინანსური აქტივები</t>
  </si>
  <si>
    <t>ძირითადი აქტივები</t>
  </si>
  <si>
    <t>31.1.1</t>
  </si>
  <si>
    <t xml:space="preserve">შენობა ნაგებობები </t>
  </si>
  <si>
    <t>31.1.1.1</t>
  </si>
  <si>
    <t>საცხოვრებელი შენობები</t>
  </si>
  <si>
    <t>31.1.1.2</t>
  </si>
  <si>
    <t>არასაცხოვრებელი შენობები</t>
  </si>
  <si>
    <t>31.1.1.3</t>
  </si>
  <si>
    <t>სხვა ნაგებობები</t>
  </si>
  <si>
    <t>31.1.1.3.1</t>
  </si>
  <si>
    <t>საგზაო მაგისტრალები</t>
  </si>
  <si>
    <t>31.1.1.3.2</t>
  </si>
  <si>
    <t>ქუჩები</t>
  </si>
  <si>
    <t>31.1.1.3.3</t>
  </si>
  <si>
    <t>გზები</t>
  </si>
  <si>
    <t>31.1.1.3.4</t>
  </si>
  <si>
    <t>ხიდები</t>
  </si>
  <si>
    <t>31.1.1.3.5</t>
  </si>
  <si>
    <t>გვირაბები</t>
  </si>
  <si>
    <t>31.1.1.3.6</t>
  </si>
  <si>
    <t>საკანალიზაციო და წყლის მომარაგების სისტემები</t>
  </si>
  <si>
    <t>31.1.1.3.7</t>
  </si>
  <si>
    <t>ელექტროგადამცემი ხაზები</t>
  </si>
  <si>
    <t>31.1.1.3.8</t>
  </si>
  <si>
    <t>მილსადენები</t>
  </si>
  <si>
    <t>31.1.1.3.9</t>
  </si>
  <si>
    <t>სხვა ნაგებობები რომელიც არ არის კლასიფიცირებული</t>
  </si>
  <si>
    <t>31.1.1.4</t>
  </si>
  <si>
    <t>მიწის გაუმჯობესება</t>
  </si>
  <si>
    <t>31.1.2</t>
  </si>
  <si>
    <t xml:space="preserve">მანქანა დანადგარები და ინვენტარი </t>
  </si>
  <si>
    <t>31.1.2.1</t>
  </si>
  <si>
    <t>სატრანსპორტო საშუალებები</t>
  </si>
  <si>
    <t>31.2.1.1</t>
  </si>
  <si>
    <t>სატვირთო ავტომობილი</t>
  </si>
  <si>
    <t>31.2.1.2</t>
  </si>
  <si>
    <t>მაღალი გამავლობის მსუბუქი ავტომობილი</t>
  </si>
  <si>
    <t>31.2.1.3</t>
  </si>
  <si>
    <t>მსუბუქი ავტომობილი</t>
  </si>
  <si>
    <t>31.2.1.4</t>
  </si>
  <si>
    <t>ტრაქტორები, კომბაინები და სხვა სასოფლო-სამეურნეო ტექნიკა</t>
  </si>
  <si>
    <t>31.2.1.5</t>
  </si>
  <si>
    <t>ბულდოზერები და სხვა დანარჩენი სპეციალური ტექნიკა</t>
  </si>
  <si>
    <t>31.2.1.6</t>
  </si>
  <si>
    <t>სხვა სატრანსპორტო საშუალებები</t>
  </si>
  <si>
    <t>31.1.2.2</t>
  </si>
  <si>
    <t>სხვა მანქანა-დანადგარები და ინვენტარი სატრანსპორტო საშუალებების გარდა</t>
  </si>
  <si>
    <t>31.1.2.2.1</t>
  </si>
  <si>
    <t>საინფორმაციო, კომპიუტერული, სატელეკომუნიკაციო და სხვა დანადგარები, ავეჯი და აღჭურვა </t>
  </si>
  <si>
    <t>31.1.2.2.1.1</t>
  </si>
  <si>
    <t>31.1.2.2.1.2</t>
  </si>
  <si>
    <t>31.1.2.2.1.3</t>
  </si>
  <si>
    <t>კომპიუტერი</t>
  </si>
  <si>
    <t>31.1.2.2.1.4</t>
  </si>
  <si>
    <t>31.1.2.2.1.5</t>
  </si>
  <si>
    <t>პრინტერი, სკანერი, ასლგადამღები</t>
  </si>
  <si>
    <t>31.1.2.2.1.6</t>
  </si>
  <si>
    <t>უწყვეტი კვების წყარო</t>
  </si>
  <si>
    <t>31.1.2.2.1.7</t>
  </si>
  <si>
    <t>ხმის ჩამწერი აპარატურა</t>
  </si>
  <si>
    <t>31.1.2.2.1.8</t>
  </si>
  <si>
    <t>ფოტოაპარატი</t>
  </si>
  <si>
    <t>31.1.2.2.1.9</t>
  </si>
  <si>
    <t>ვიდეო-აუდიო აპარატურა</t>
  </si>
  <si>
    <t>31.1.2.2.1.10</t>
  </si>
  <si>
    <t>31.1.2.2.1.11</t>
  </si>
  <si>
    <t>მუსიკალური ინსტრუმენტები</t>
  </si>
  <si>
    <t>31.1.2.2.1.12</t>
  </si>
  <si>
    <t>სამედიცინო აპარატურა და ხელსაწყოები</t>
  </si>
  <si>
    <t>31.1.2.2.1.13</t>
  </si>
  <si>
    <t>ოპტიკური ხელსაწყო</t>
  </si>
  <si>
    <t>31.1.2.2.1.14</t>
  </si>
  <si>
    <t>ავეჯი</t>
  </si>
  <si>
    <t>31.1.2.2.1.15</t>
  </si>
  <si>
    <t>31.1.2.2.1.16</t>
  </si>
  <si>
    <t>მაჯის და სხვა ტიპის საათი</t>
  </si>
  <si>
    <t>31.1.2.2.1.17</t>
  </si>
  <si>
    <t>სპორტული საქონელი</t>
  </si>
  <si>
    <t>31.1.2.2.1.18</t>
  </si>
  <si>
    <t>ნახატი, ქანდაკება, ხელოვნების სხვა ნიმუშები, ანტიკვარიატი და ძვირადღირებული კოლექციები</t>
  </si>
  <si>
    <t>31.1.2.2.1.19</t>
  </si>
  <si>
    <t>კოსტიუმები</t>
  </si>
  <si>
    <t>31.1.2.2.2</t>
  </si>
  <si>
    <t>სხვა მანქანა-დანადგარები და ინვენტარი, რომელიც არ არის კლასიფიცირებული</t>
  </si>
  <si>
    <t>31.1.3</t>
  </si>
  <si>
    <t>სხვა ძირითადი აქტივები</t>
  </si>
  <si>
    <t>31.1.3.1</t>
  </si>
  <si>
    <t xml:space="preserve">კულტივირებული აქტივები </t>
  </si>
  <si>
    <t>31.1.3.1.1</t>
  </si>
  <si>
    <t xml:space="preserve">ცხოველური რესურსები </t>
  </si>
  <si>
    <t>31.1.3.1.2</t>
  </si>
  <si>
    <t>მცენარეები, ხეები და ნარგავები</t>
  </si>
  <si>
    <t>31.1.3.2</t>
  </si>
  <si>
    <t>ინტელექტუალური საკუთრების პროდუქტები</t>
  </si>
  <si>
    <t>31.1.3.2.1</t>
  </si>
  <si>
    <t>მეცნიერული კვლევები და განვითარება</t>
  </si>
  <si>
    <t>31.1.3.2.2</t>
  </si>
  <si>
    <t>წიაღისეულის მოპოვება და შეფასებები</t>
  </si>
  <si>
    <t>31.1.3.2.3</t>
  </si>
  <si>
    <t>კომპიუტერული პროგრამები და მონაცემთა ბაზები</t>
  </si>
  <si>
    <t>31.1.3.2.3.1</t>
  </si>
  <si>
    <t>კომპიუტერული პროგრამები</t>
  </si>
  <si>
    <t>31.1.3.2.3.2</t>
  </si>
  <si>
    <t>მონაცემთა ბაზები</t>
  </si>
  <si>
    <t>31.1.3.2.4</t>
  </si>
  <si>
    <t>გასართობი, ლიტერატურული და მხატვრული ორიგინალი ნიმუშები</t>
  </si>
  <si>
    <t>31.1.3.2.5</t>
  </si>
  <si>
    <t>სხვა ინტელექტუალური და საკუთრების პროდუქტები</t>
  </si>
  <si>
    <t>31.1.3.3</t>
  </si>
  <si>
    <t>არაწარმოებული აქტივების საკუთრების უფლების გადაცემის ხარჯები (მიწის გარდა)</t>
  </si>
  <si>
    <t>31.1.4</t>
  </si>
  <si>
    <t>სამხედრო იარაღის სისტემები</t>
  </si>
  <si>
    <t>31.2</t>
  </si>
  <si>
    <t xml:space="preserve">მატერიალური მარაგები </t>
  </si>
  <si>
    <t>31.2.1</t>
  </si>
  <si>
    <t>ნედლეული და მასალები</t>
  </si>
  <si>
    <t>31.2.2</t>
  </si>
  <si>
    <t>დაუმთავრებელი წარმოება</t>
  </si>
  <si>
    <t>31.2.3</t>
  </si>
  <si>
    <t>მზა პროდუქცია</t>
  </si>
  <si>
    <t>31.2.4</t>
  </si>
  <si>
    <t>შემდგომი რეალიზაციისათვის შეძენილი საქონელი</t>
  </si>
  <si>
    <t>31.2.5</t>
  </si>
  <si>
    <t>სამხედრო მარაგები</t>
  </si>
  <si>
    <t>ფასეულობები</t>
  </si>
  <si>
    <t xml:space="preserve">არაწარმოებული აქტივები </t>
  </si>
  <si>
    <t>31.4.1</t>
  </si>
  <si>
    <t>მიწა</t>
  </si>
  <si>
    <t>31.4.2</t>
  </si>
  <si>
    <t>წიაღისეული</t>
  </si>
  <si>
    <t>31.4.3</t>
  </si>
  <si>
    <t>სხვა ბუნებრივი აქტივები</t>
  </si>
  <si>
    <t>31.4.3.1</t>
  </si>
  <si>
    <t>არაკულტივირებული ბიოლოგიური რესურსები</t>
  </si>
  <si>
    <t>31.4.3.2</t>
  </si>
  <si>
    <t>წყლის რესურსები</t>
  </si>
  <si>
    <t>31.4.3.3</t>
  </si>
  <si>
    <t>31.4.3.3.1</t>
  </si>
  <si>
    <t>რადიოსიხშირული სპექტრით სარგებლობის ლიცენზია</t>
  </si>
  <si>
    <t>31.4.3.3.2</t>
  </si>
  <si>
    <t>ბუნებრივი აქტივები, რომლებიც სხვაგან არ არის კლასიფიცირებული</t>
  </si>
  <si>
    <t>31.4.4</t>
  </si>
  <si>
    <t>არაწარმოებული არამატერიალური აქტივები</t>
  </si>
  <si>
    <t>31.4.4.1</t>
  </si>
  <si>
    <t>ხელშეკრულებები, იჯარა და ლიცენზიები</t>
  </si>
  <si>
    <t>31.4.4.1.1</t>
  </si>
  <si>
    <t>ლიზინგის ხელშეკრულებები, რომელიც იყიდება ბაზარზე</t>
  </si>
  <si>
    <t>31.4.4.1.2</t>
  </si>
  <si>
    <t>ბუნებრივი რესურსების გამოყენების ნებართვები</t>
  </si>
  <si>
    <t>31.4.4.1.3</t>
  </si>
  <si>
    <t>სპეციფიკური საქმიანობის განხორციელიების ნებართვები</t>
  </si>
  <si>
    <t>31.4.4.1.4</t>
  </si>
  <si>
    <t xml:space="preserve">საქონლისა და მომსახურების მომავალში ექსკლუზიურად წარმოების უფლება </t>
  </si>
  <si>
    <t>31.4.4.2</t>
  </si>
  <si>
    <t>გუდვილი და მარკეტინგული აქტივები</t>
  </si>
  <si>
    <t>ფინანსური აქტივები</t>
  </si>
  <si>
    <t>საშინაო დებიტორები</t>
  </si>
  <si>
    <t>32.1.1</t>
  </si>
  <si>
    <t>ნასესხობის სპეციალური უფლება (SDR)</t>
  </si>
  <si>
    <t>32.1.2</t>
  </si>
  <si>
    <t xml:space="preserve">ვალუტა და დეპოზიტები </t>
  </si>
  <si>
    <t>32.1.3</t>
  </si>
  <si>
    <t xml:space="preserve">ფასიანი ქაღალდები, გარდა აქციებისა </t>
  </si>
  <si>
    <t>32.1.4</t>
  </si>
  <si>
    <t xml:space="preserve">სესხები </t>
  </si>
  <si>
    <t>32.1.5</t>
  </si>
  <si>
    <t xml:space="preserve">აქციები და სხვა კაპიტალი </t>
  </si>
  <si>
    <t>32.1.5.1</t>
  </si>
  <si>
    <t>აქციები და წილები</t>
  </si>
  <si>
    <t>32.1.5.2</t>
  </si>
  <si>
    <t>სხვა საინვესტიციო ფონდების წილები</t>
  </si>
  <si>
    <t>32.1.6</t>
  </si>
  <si>
    <t>დაზღვევა, პენსიები და სტანდარტული გარანტიის სქემები</t>
  </si>
  <si>
    <t>32.1.6.1</t>
  </si>
  <si>
    <t>სადაზღვევო ტექნიკური რეზერვები სიცოცხლის დაზღვევის გარდა</t>
  </si>
  <si>
    <t>32.1.6.2</t>
  </si>
  <si>
    <t>სიცოცხლის დაზღვევა და ანუიტეტის უფლებები</t>
  </si>
  <si>
    <t>32.1.6.3</t>
  </si>
  <si>
    <t>საპენსიო შენატანები</t>
  </si>
  <si>
    <t>32.1.6.4</t>
  </si>
  <si>
    <t>საპენსიო ფონდების საჩივრები მენეჯერების მიმართ</t>
  </si>
  <si>
    <t>32.1.6.5</t>
  </si>
  <si>
    <t xml:space="preserve">სტანდარტული გარანტიის სქემების მოთხოვნები </t>
  </si>
  <si>
    <t>32.1.7</t>
  </si>
  <si>
    <t>წარმოებული ფინანსური ინსტრუმენტები და თანამშრომელთა ოფციონები აქციებზე</t>
  </si>
  <si>
    <t>32.1.7.1</t>
  </si>
  <si>
    <t>წარმოებული ფინანსური ინსტრუმენტები</t>
  </si>
  <si>
    <t>32.1.7.2</t>
  </si>
  <si>
    <t>თანამშრომელთა ოფციონები აქციებზე</t>
  </si>
  <si>
    <t>32.1.8</t>
  </si>
  <si>
    <t>სხვა დებიტორული დავალიანებები</t>
  </si>
  <si>
    <t>32.1.8.1</t>
  </si>
  <si>
    <t>სავაჭრო კრედიტები და ავანსები</t>
  </si>
  <si>
    <t>32.1.8.2</t>
  </si>
  <si>
    <t>სხვა დანარჩენი დებიტორული დავალიანებები</t>
  </si>
  <si>
    <t>საგარეო დებიტორები</t>
  </si>
  <si>
    <t>32.2.1</t>
  </si>
  <si>
    <t>მონეტარული ოქრო და ნასესხობის სპეციალური უფლება (SDR)</t>
  </si>
  <si>
    <t>32.2.1.1</t>
  </si>
  <si>
    <t>მონეტარული ოქრო</t>
  </si>
  <si>
    <t>32.2.1.2</t>
  </si>
  <si>
    <t>ნასესხობის სპეციალური უფლება</t>
  </si>
  <si>
    <t>32.2.2</t>
  </si>
  <si>
    <t>32.2.3</t>
  </si>
  <si>
    <t>32.2.4</t>
  </si>
  <si>
    <t>სესხები</t>
  </si>
  <si>
    <t>32.2.5</t>
  </si>
  <si>
    <t>აქციები და სხვა კაპიტალი</t>
  </si>
  <si>
    <t>32.2.5.1</t>
  </si>
  <si>
    <t>32.2.5.2</t>
  </si>
  <si>
    <t>32.2.6</t>
  </si>
  <si>
    <t xml:space="preserve">დაზღვევა, პენსიები და სტანდარტული გარანტიის სქემები 
</t>
  </si>
  <si>
    <t>32.2.6.1</t>
  </si>
  <si>
    <t>32.2.6.2</t>
  </si>
  <si>
    <t>32.2.6.3</t>
  </si>
  <si>
    <t>32.2.6.4</t>
  </si>
  <si>
    <t>32.2.6.5</t>
  </si>
  <si>
    <t xml:space="preserve">სტანდარტული გარანტიის სქემების მოთხოვნების უზრუნველყოფა </t>
  </si>
  <si>
    <t>32.2.7</t>
  </si>
  <si>
    <t>32.2.7.1</t>
  </si>
  <si>
    <t>32.2.7.2</t>
  </si>
  <si>
    <t>32.2.8</t>
  </si>
  <si>
    <t>ვალდებულებები</t>
  </si>
  <si>
    <t>საშინაო კრედიტორები</t>
  </si>
  <si>
    <t>33.1.2</t>
  </si>
  <si>
    <t>33.1.3</t>
  </si>
  <si>
    <t>ფასიანი ქაღალდები, გარდა აქციებისა</t>
  </si>
  <si>
    <t>33.1.4</t>
  </si>
  <si>
    <t>33.1.5</t>
  </si>
  <si>
    <t>33.1.5.1</t>
  </si>
  <si>
    <t>33.1.5.2</t>
  </si>
  <si>
    <t>საინვესტიციო ფონდებში წილები</t>
  </si>
  <si>
    <t>33.1.6</t>
  </si>
  <si>
    <t>33.1.6.1</t>
  </si>
  <si>
    <t>33.1.6.2</t>
  </si>
  <si>
    <t>33.1.6.3</t>
  </si>
  <si>
    <t>საპენსიო შენატანები(უფლებები)</t>
  </si>
  <si>
    <t>33.1.6.4</t>
  </si>
  <si>
    <t>33.1.6.5</t>
  </si>
  <si>
    <t>33.1.7</t>
  </si>
  <si>
    <t>წარმოებული ფინასური ინსტრუმენტები და თანამშრომელთა ოფციონები აქციებზე</t>
  </si>
  <si>
    <t>33.1.7.1</t>
  </si>
  <si>
    <t>33.1.7.2</t>
  </si>
  <si>
    <t>33.1.8</t>
  </si>
  <si>
    <t>სხვა კრედიტორული დავალიანებები</t>
  </si>
  <si>
    <t>33.1.8.1</t>
  </si>
  <si>
    <t>33.1.8.2</t>
  </si>
  <si>
    <t>სხვა დანარჩენი კრედიტორული დავალიანებები</t>
  </si>
  <si>
    <t>საგარეო კრედიტორები</t>
  </si>
  <si>
    <t>33.2.1</t>
  </si>
  <si>
    <t>33.2.2</t>
  </si>
  <si>
    <t>ვალუტა და დეპოზიტები</t>
  </si>
  <si>
    <t>33.2.3</t>
  </si>
  <si>
    <t>33.2.4</t>
  </si>
  <si>
    <t>33.2.5</t>
  </si>
  <si>
    <t>33.2.5.1</t>
  </si>
  <si>
    <t>33.2.5.2</t>
  </si>
  <si>
    <t>წილები საინვესტიციო ფონდებში</t>
  </si>
  <si>
    <t>33.2.6</t>
  </si>
  <si>
    <t>33.2.6.1</t>
  </si>
  <si>
    <t>33.2.6.2</t>
  </si>
  <si>
    <t>33.2.6.3</t>
  </si>
  <si>
    <t>33.2.6.4</t>
  </si>
  <si>
    <t>საპენსიო ფონდების საჩივრები მენეჯერის მიმართ</t>
  </si>
  <si>
    <t>33.2.6.5</t>
  </si>
  <si>
    <t>33.2.7</t>
  </si>
  <si>
    <t>33.2.7.1</t>
  </si>
  <si>
    <t>33.2.7.2</t>
  </si>
  <si>
    <t>33.2.8</t>
  </si>
  <si>
    <t>33.2.8.1</t>
  </si>
  <si>
    <t>33.2.8.2</t>
  </si>
  <si>
    <t>გადახრა 2021 წლის საბიუჯეტო სახსრების ჭერის ფარგლებში გეგმასა და და ჭერს ზევით გეგმას შორის</t>
  </si>
  <si>
    <t xml:space="preserve"> და სხვა</t>
  </si>
  <si>
    <t>ჭერში გათვალისწინებულია 30 კაცზე, არსებული ადამიანური რესურსებიდან გამომდინარე (100 პირი) სასურველია რომ 2 კაციანი ჯგუფების შემთხვევაში სულ მცირე 50 კომპიუტერით სარგებლობდეს ინდივიდუალურად ჯგუფი  (1200 ლარიანი კომპლექტი)</t>
  </si>
  <si>
    <t>დირექტორის პირველი მოადგილე</t>
  </si>
  <si>
    <t>4,8</t>
  </si>
  <si>
    <t>2020 წლის პროგნოზი (ლარი)</t>
  </si>
  <si>
    <t>27 01 09</t>
  </si>
  <si>
    <t xml:space="preserve">სსიპ-ის აპარატი - შრომის ინსპექტირების ზედამხედველობა და მართვა </t>
  </si>
  <si>
    <t>პროგრამა/ქვეპროგრამა</t>
  </si>
  <si>
    <t>ჭერში 70 ლარიანი პაკეტის შემთხვევაში; ჭერს ზემოთ ბაზრის მოკვლევის საფუძველზე 100%-იანი სადაზღვევო პაკეტის  სავარაუდო მინიმალური ფასი 130 ლარის შემტხვევაში</t>
  </si>
  <si>
    <t xml:space="preserve">15 პირი (მძღოლი, დამლაგებელი და სხვა) 1500ლ.  </t>
  </si>
  <si>
    <t xml:space="preserve"> „შრომის უსაფრთოების შესახებ“ საქართველოს  ორგანული კანონიდან გამომდინარე,   შრომის საერთაშორისო ორგანიზაციის მხარდაჭერით, პარლამენტის მიერ მომზადდა და 2020 წლის 29 სექტემბერს დამტკიცდა საქართველოს კანონი შრომის ინსპექციის შესახებ, რომლის მიხედვითაც 2021 წლის 1 იანვრიდან შრომის ინსპექცია საჯაროს სამართლის იურიდიულ პირად ყალიბდება. კანონის მიხედვით  იზრდება შრომის ინსპექციის მანდატი, რაც გამოიხატება როგორც ეკონომიკური საქმიანობის ყველა დარგზე უპირობო დაშვების მექანიზმით, ასევე არაფორმალური ეკონომიკის გარკვეული ნაწილის შემოწმების მანდატითაც, სადაც შესაძლოა არსებობდეს იძულებითი შრომის სავარაუდო ნიშნები. გარდა ამისა შრომის ინსპექციის კანონთან ერათად პარლამენტმა დაამტკიცა ცვლილებების პაკეტი საქართველოს ორგანულ კანონში „საქართველოს შრომის კოდექსი“. ცვლილებები გულისხმობს შრომის უფლებების მიმართულებით შრომის ინსპექციის სააღსრულებლო მანდატის მინიჭებას, რაც გამოიხატება მთელი ქვეყნის მასშტაბით, წინასწარი შეტყობინების გარეშე, დღე-ღამის ნებისმიერ დროს ბიზნეს სუბიექტის ზედამხედველობაში. 
ახალი მანდატი  გულისხმობს გაზრდილ ინსპექტირებებს მთელი ქვეყნის მაშტაბით, რომელიც პირდაპირპროპურციულად აისახება ბიუჯეტზე. აქვე უნდა აღინიშნოს, რომ დღეის მდგომარეობით, გარდა შრომის უსაფრთხოებისა, დეპარტამენტი ახორციელებს ზედამხედველობას კორონავირუსული ინფექციის პრევენციის მიზნით შემუშავებული რეკომენდაციების აღსრულების კუთხითაც, რაც გამოიხატება არამხოლოდ საქმიანობის ნებართვის მოსაპოვებლად განხორციელებულ ინსპექტირებებში, ასევე ცნობიერების ასამაღლებელ აქტივობებშიც.  
გაზრდილი ვალდებულების შესაბამისად 2020 წლისთვის მიზანშეწონილია ჩამოყალიბდეს შრომის ინსპექციის რეგიონალური წარმომადგენლობა,  საქართველოს რამდენიმე რეგიონში, რაც ხელს შეუწყობს როგორც ეფექტური და მობილური ინსპექტირებების განხორციელების პროცესს, ასევე წაადგება ბიზნესს, ვინაიდან შეჩერების შემთხვევაში, გარკვეულ დროს მოითხოვს თბილისიდან ინსპექტირების ჯგუფის გამგზავრება.
აღნიშნულიდან  გამომდინარე 2021 წლისათვის გაიზრდება ინსპექტირებას დაქვემდებარებული ობიექტების რაოდენობა, ასევე ინსპექტორებისთვის საჭირო იქნება დამატებითი მატერიალურ-ტექნიკური უზრუნველყოფა, რომელიც აუცილებელი იქნება ახალი საჯარო სამართლის იურიდიული პირის ეფექტური ფუნქციონირებისთვის.
როგორც უკვე აღინიშნა, შრომის პირობებისა და კორონავირუსული ინფექციის საზედამხედველოდ შრომის ინსპექციაში ინსპექტორთა რაოდენობა განსაზღვრულია 100 საშტატო ერთეულით. უნდა აღინიშნოს,  რომ დღეის მდგომარეობით საკმაოდ გაზრდილია მოთხოვნა კვალიფიციურ უსაფრთხოების სპეციალისტებზე, ხოლო ამავე დროს შრომის ბაზარზე ძალზედ რთულია კვალიფიციური კადრების მოძიება და უკვე დასაქმებული, გადამზადებული, გამოცდილი პირების შენარჩუნება მიმდინარე თანამდებობრივი სარგოს ფონზე, რომელიც დღეისათვის, მოქმედი შრომის ინსპექტორებისთვის საშუალოდ შეადგენს 1800 ლარს. შესაბამისად კვალიფიციური კადრის მოზიდვისა და შენარჩუნების მიზნით აუცილებელია თანამდებობრივი სარგოს გაზრდა,  რომელიც შეამცირებს არსებულ რისკებს და უზრუნველყოფს კადრების  სტაბილურიბას. შრომის კოდექსის ცვლილებების შესაბამისად, მანდატის ზრდის პარალელურად დაგეგმილია ინსპექტორთა წოდების შესაბამისად  50 ინსპექტორისთვის 1900ლარისა და 50 ინსპექტორისთვის- 1700ლარის განსაზღვრა 2021 წლისთვის. წარმოდგენილი სხვაობა ინსპექტორთათვის არ იქება იმ რისკების მინიმუმამდე დამყვანი, რომელსაც კორუფციული საფრთხე ქმნის. აღნიშნული რისკებისა და პასუხისმგებლობების გათვალისწინებით მიზანშეწონილია უშუალოდ სახელფასო ფონდის ზრდა  (50 ინსპექტორი-2200, რიგითი 50 ინსპექტორი-2000) 
ზემოხსენებულიდან გამომდინარე ინსტიტუტის გამართული ფუნქციონირებისთვის საჭიროა მისი აპარატის გამართული ფუნქციონირება, შესაბამისად უნდა განისაზღვროს აპარატში როგორც  ადამიანური რესურსები, ასევე მასთან დაკავშირებული შრომის ანაზღაურების, ასევე საქონლის და მომსახურების, სოციალური უზრუნველყოფის, არაფინანსური აქტივების  და სხვა ხარჯების გამოყოფა. ამ მიზნის უზრუნველსაყოფად მხოლოდ სახელფასო ფონდისთვის სულ მცირე 168 პირისთვის აუცილებელია 3,934,800.00 ლარის მობილიზება, თუმცა სააგენტოს საქმიანობის სპეციფიკისა და მადატით გათვალისწინებული ვალდებულებების ეფექტურად აღსრულების მიზნით შემუშავებული სააგენტოს სტრუქტურისთვის სულ მცირე 178 თანამშრომლისთვის 4,807,200.00 ლარის მობილიზება იქნება აუცილებელი. გარდა ამისა, გასათვალისწინებელია ის ფაქტი, რომ სააგენტოს შექმნისას აუცილებებლი იქნება იმ მატერიალურ ტექნიკური ბაზის შეძენა, რომელიც სასიცოცხლოდ მნიშვნელოვანია ფუნქციონირებისთვის. გარდა ამისა შრომის ინსპექციის კანონით (მხული 11(3)) განისაზღვრა ინსპექტორთა დაზღვევის ვალდებულებაც. აქვე გასათვალისწინებელია ინსპექტორთა რაოდენობის ზრდის პარალელურად მივლინებისთვის განსასაზღვრი ხარჯების, ავტომობილების საწვავისა ად მოვლა შენახვისთვის  გასათვალისწინებელი ხარჯების უზრინველყოფაც.
შრომის პირობების ინსპექტირების სახელმწიფო პროგრამის ფარგლებში დეპარტამენტი, ასევე ახდენს იძულებითი შრომის/შრომითი ექსპლუატაციის/ტრეფიკინგის საფრთხეების გამოვლენის მიზნით ინსპექტირებას. 2020  წლის დასასრულს საქართველოს ყველა რეგიონში (განსაკუთრებით მოწყვლად ჯგუფებთან მაგ. ეთნიკურ უმცირესობებთან, იძულებით გადაადგილებულ პირებთან და სხვა) იგეგმება  საინფორმაციო კამპანიის წარმოება შრომითი ტრეფიკინგის თემაზე. ასევე იგეგმება შემოწმების ინდიკატორების მიმართულებით საკანონმდებლო ჩარჩოს გაუმჯობესება და შინაგან საქმეთა სამინისტროსა და შრომის პირობების ინსპექტირების დეპარტამენტის  მიერ ერთობლივი მობილური  ჯგუფ(ებ)ის შექმნა. რაც  გამოიწვევს ამ მიმართულებით მომუშავე ინსპექტორთა ჯგუფის წევრთა რაოდენობრივ ზრდასა და მატერიალურ ტექნიკური ბაზის გაუმჯობესებას.
გარდა ამისა, შრომის საერთაშორისო ორგანიზაციის მხარდაჭერის დასრულების ფაზაშია შრომის ინსპექციის საქმიანობის/მართვის ელექტრონული სისტემის (LIMS) შემუშავების პროცესი, რომელიც ინსპექირებების დაგეგმვისა და შედეგების აღრიცხვის ნაწილს მანუალური რეჟიმიდან ავტომატურზე გადაიყვანს შესაბამისად შემუშავებული ალგორითმის მეშვეობით, რაც პირდაპირპროპორციულად აისახება ინსპექტირებების რაოდნობაზე და ფინანსურ რესურსებზე.    
ასევე, მიმდინარე საკანონმდებლო ცვლილებების ფონზე 2021-2022 წლებისთვის იგეგმება  საინფორმაციო კამპანიის წარმოება შრომითი უფლებებისა და შრომის უსაფრთხოების თემაზე. ზემოაღნიშნულიდან გამომდინარე 2021 წლისათვის გაიზრდება  შრომის პირობების ინსპექტირების დეპარტამენტის  დატვირთვა, რომლისთვისაც სასიცოცხლოდ მნიშვნელოვაია 2021 წლიდან მოთხოვნილი ფინანსურ-მატერიალურ და ადამიანურ რესურსები.         
</t>
  </si>
  <si>
    <t>15 შრომითი ხელშეკრულებით დასაქმებული პირი (გათვლილია მძღოლებსა და  დიასახლისებზე)</t>
  </si>
  <si>
    <r>
      <t xml:space="preserve">ჭერში შტატით განსაზღვრულია 100  შრომის ინსპექტორი  და 68 თანამშრომელი (შრომის ინსპექციის კანონის მე-3 მუხლი (განმარტება შრომის ინსპექტორი- </t>
    </r>
    <r>
      <rPr>
        <b/>
        <sz val="10"/>
        <rFont val="Arial"/>
        <family val="2"/>
      </rPr>
      <t>მთავარი შრომის ინსპექტორის მიერ საქართველოს კანონმდებლობით დადგენილი წესით დანიშნული პირი .</t>
    </r>
    <r>
      <rPr>
        <sz val="10"/>
        <rFont val="Arial"/>
        <charset val="204"/>
      </rPr>
      <t xml:space="preserve"> საქმიანობის სპეციფიკიდან და შრომის ინსპექციის მანდატიდან გამომდინარე ჭერს ზევით ფარგლებში მოთხოვნილია ის მინიმალური რაციონალური რაოდენობა, რომელიც სტრუქტურას სრულყოფილი ფუნქიონირების მიმართულებით დასჭირდება სრულიად საქართველოს მასშტაბით. ( ჭერს ზემოთ მოთხოვნილია 150 შრომითი  შრომის ინსპექტორი)</t>
    </r>
  </si>
  <si>
    <t>თანამდებობრივი სარგოს ზრდა გამოიწვია შემდეგმა  (ჭერში შრომის ინსპექტორთა თანამდებობრივი სარგო შეაქდგენს 50 პირისთვის-1900,50პირისთვის-1700ლ; ჭ.ზ (150 შრომის ინსპექტორის შემთხვევაში- 75-2000, 75-2200ლ.) ჭერში სხვა შტატიანი თანამშრომლების რაოდენობა არის 68 - 1,768,800.00 სარგოთი, ხოლო ჭერს ზემოთ მათი რაოდენობა იზრდება 78-მდე, სარგო კი შეადგენს 2,287,200.00 ლარს</t>
  </si>
  <si>
    <r>
      <t>დღიური ნორმის გათვალისწინებით (მძღოლების ჩათვლით) წელიწადში 378000 (105*60*60 -თვეში 5დღეზე,60 თანამშრომელი), გარდა ამისა გასათვალისწინებელი მძღოლების შემთხვევაც (სულ მც100800), რომელიც გაზრდის მივლინებისთვის გათვალისწინებულ ხარჯებს. გარდა ამისა, სსიპ-ის უფროსისა და მოადგილეების მივლინების შემთხვევაში უხეში გათვლით (165*12*4) 8000 ლ უნდა გავითვალისწინოთ. ასევე სპეციალისტების მივლინების შემთხვევაშიც  მინიმალური თანხა - 25000ლ (</t>
    </r>
    <r>
      <rPr>
        <b/>
        <sz val="10"/>
        <rFont val="Arial"/>
        <family val="2"/>
      </rPr>
      <t>ჯამში 511,800.00)</t>
    </r>
  </si>
  <si>
    <t>ზემოხსენებული არგუმენტაციის გათვალისწინებით დეპარტამენტის სრულყოფილი დატვირთვის შემთხვევაში გასათვალისწინებელია  მინიმუმ 511,800.00ლარი, რაც უფლებრივ ნაწილსა და ტრეფიკინგის მიმართულებით მოთხოვნილი ზედამხედველობის ფარგლებში გამოიწვევს მივლინების ხარჯის ზრდასაც</t>
  </si>
  <si>
    <t>455 ლარიანი 10 ც/12ც</t>
  </si>
  <si>
    <t>ტელეფონი ფასი 115ლ (30/70 ცალი)</t>
  </si>
  <si>
    <t>არაბრენდი (TCL 1250ლ.) ჭერში გათვლილია  4 პირზე (დირექტორი, 2 მოადგილე და PR) ხოლო ჭერს ზემოთ გათვლილია 10 პირზე (დირექტორი, 3 მოადგილე, 5 დეპ უფროსი და PR)</t>
  </si>
  <si>
    <t>1) 7ც 400 ლარიანი,5ც 850 ლარიანი       2) 22ც 400 ლარიანი,   2  ცალი 850 ლარიანი(რეგიონებში)</t>
  </si>
  <si>
    <t xml:space="preserve">30 და 70 კაცზე 1200 ლარიანი კომპლექტი; </t>
  </si>
  <si>
    <t xml:space="preserve">მაგიდა 150ლ სკამი 60ლ 1)220 სკამი (50საკონფერენციო,70 აპარატი, 50 პროგრამა) და 120 მაგიდა + საკონფერენციო მაგიდა 1500ლ  2) 220 სკამი და 170 მაგიდა+ საკონფერენციო მაგიდა 1500ლ </t>
  </si>
  <si>
    <t>შრომის ინსპექტორთა რაოდენობის ზრდის პარალელურად დაგეგმილია სტრუქტურის სრული ბრენდინგი, მათ შორის უნიფორმების შეძენა, შეძენილი ავტომობილების დაბრენდვა.  ელექტრონულად შემუშავებული კონცეფციის შესაბამისად, აქვე ჭერს ზემოთ გათვალისწინებულია ავეჯის ხარჯი 228 თანამშრომლის შემთხვევაში  (იმ შემთხვევაში თუ წელს ვერ მოახერხებს დეპარტამენტი კონკრეტული რაოდენობის შეძენას)</t>
  </si>
  <si>
    <t>შრომის ინსპექტორი</t>
  </si>
  <si>
    <t>გარდა იმისა რომ დეპარტამენტი ფლობს 14 მაღალი გამავლობის ავტომობილს, გარდა ამისა 4 მოძველებულ ავტომობილს, შრომის ინსპექტორთა მივლინების შესაბამისად იზრდება ავტომობილის ჩვეთისთვის გასათვალისწინებელი ხარჯების რაოდენობაც, ჭერს ზემოთ დაგეგმილი 1 მსუბუქი და 4 მაღალი გამავლობის ავტომობილის ყიდვა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</si>
</sst>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2">
    <font>
      <sz val="11"/>
      <color theme="1"/>
      <name val="Calibri"/>
      <family val="2"/>
      <scheme val="minor"/>
    </font>
    <font>
      <sz val="10"/>
      <color theme="3" tint="-0.249977111117893"/>
      <name val="Arial"/>
      <family val="2"/>
      <charset val="204"/>
    </font>
    <font>
      <b/>
      <sz val="10"/>
      <color theme="3" tint="-0.249977111117893"/>
      <name val="Arial"/>
      <family val="2"/>
      <charset val="204"/>
    </font>
    <font>
      <b/>
      <sz val="12"/>
      <color theme="3" tint="-0.249977111117893"/>
      <name val="Arial"/>
      <family val="2"/>
      <charset val="204"/>
    </font>
    <font>
      <b/>
      <sz val="9"/>
      <color theme="3" tint="-0.249977111117893"/>
      <name val="Sylfaen"/>
      <family val="1"/>
      <charset val="204"/>
    </font>
    <font>
      <sz val="9"/>
      <color theme="3" tint="-0.249977111117893"/>
      <name val="Sylfaen"/>
      <family val="1"/>
      <charset val="204"/>
    </font>
    <font>
      <b/>
      <u/>
      <sz val="14"/>
      <color theme="3" tint="-0.249977111117893"/>
      <name val="Arial"/>
      <family val="2"/>
      <charset val="204"/>
    </font>
    <font>
      <b/>
      <sz val="12"/>
      <color theme="3" tint="-0.249977111117893"/>
      <name val="Arial"/>
      <family val="2"/>
    </font>
    <font>
      <sz val="9"/>
      <name val="LitNusx"/>
      <family val="2"/>
    </font>
    <font>
      <b/>
      <sz val="12"/>
      <color theme="1"/>
      <name val="Sylfaen"/>
      <family val="1"/>
    </font>
    <font>
      <b/>
      <sz val="12"/>
      <name val="Sylfaen"/>
      <family val="1"/>
      <charset val="204"/>
    </font>
    <font>
      <b/>
      <sz val="12"/>
      <name val="Sylfaen"/>
      <family val="1"/>
    </font>
    <font>
      <b/>
      <sz val="10"/>
      <name val="Sylfaen"/>
      <family val="1"/>
      <charset val="204"/>
    </font>
    <font>
      <sz val="10"/>
      <name val="Sylfaen"/>
      <family val="1"/>
    </font>
    <font>
      <sz val="10"/>
      <name val="Sylfaen"/>
      <family val="1"/>
      <charset val="204"/>
    </font>
    <font>
      <sz val="10"/>
      <name val="Arial"/>
      <family val="2"/>
    </font>
    <font>
      <sz val="10"/>
      <name val="Arial"/>
      <family val="2"/>
      <charset val="204"/>
    </font>
    <font>
      <b/>
      <sz val="10"/>
      <name val="Arial"/>
      <family val="2"/>
    </font>
    <font>
      <sz val="10"/>
      <color theme="1"/>
      <name val="Calibri"/>
      <family val="2"/>
      <scheme val="minor"/>
    </font>
    <font>
      <sz val="11"/>
      <name val="Arial"/>
      <family val="2"/>
    </font>
    <font>
      <b/>
      <sz val="9"/>
      <name val="LitNusx"/>
      <family val="2"/>
    </font>
    <font>
      <b/>
      <sz val="10"/>
      <name val="Sylfaen"/>
      <family val="1"/>
    </font>
    <font>
      <b/>
      <sz val="11"/>
      <color theme="1"/>
      <name val="Calibri"/>
      <family val="1"/>
      <charset val="204"/>
      <scheme val="minor"/>
    </font>
    <font>
      <sz val="11"/>
      <color theme="1"/>
      <name val="Calibri"/>
      <family val="1"/>
      <charset val="204"/>
      <scheme val="minor"/>
    </font>
    <font>
      <b/>
      <sz val="20"/>
      <color rgb="FFFF0000"/>
      <name val="Sylfaen"/>
      <family val="1"/>
    </font>
    <font>
      <b/>
      <sz val="9"/>
      <name val="LitNusx"/>
    </font>
    <font>
      <b/>
      <u/>
      <sz val="12"/>
      <color theme="3" tint="-0.249977111117893"/>
      <name val="Arial"/>
      <family val="2"/>
      <charset val="204"/>
    </font>
    <font>
      <b/>
      <sz val="16"/>
      <color theme="3" tint="-0.249977111117893"/>
      <name val="Arial"/>
      <family val="2"/>
      <charset val="204"/>
    </font>
    <font>
      <b/>
      <u/>
      <sz val="11"/>
      <color theme="3" tint="-0.249977111117893"/>
      <name val="Arial"/>
      <family val="2"/>
      <charset val="204"/>
    </font>
    <font>
      <i/>
      <sz val="10"/>
      <color theme="3" tint="-0.249977111117893"/>
      <name val="Sylfaen"/>
      <family val="1"/>
      <charset val="204"/>
    </font>
    <font>
      <i/>
      <sz val="12"/>
      <color theme="3" tint="-0.249977111117893"/>
      <name val="Calibri"/>
      <family val="2"/>
      <charset val="204"/>
      <scheme val="minor"/>
    </font>
    <font>
      <b/>
      <i/>
      <sz val="10"/>
      <color theme="3" tint="-0.249977111117893"/>
      <name val="Sylfaen"/>
      <family val="1"/>
      <charset val="204"/>
    </font>
    <font>
      <sz val="10"/>
      <name val="Arial"/>
      <charset val="204"/>
    </font>
    <font>
      <sz val="10"/>
      <color theme="6" tint="-0.499984740745262"/>
      <name val="Sylfaen"/>
      <family val="1"/>
      <charset val="204"/>
    </font>
    <font>
      <b/>
      <sz val="9"/>
      <name val="Galibri"/>
    </font>
    <font>
      <b/>
      <sz val="10"/>
      <name val="Galibri"/>
    </font>
    <font>
      <b/>
      <sz val="11"/>
      <name val="Galibri"/>
    </font>
    <font>
      <sz val="10"/>
      <color theme="9" tint="-0.249977111117893"/>
      <name val="Sylfaen"/>
      <family val="1"/>
      <charset val="204"/>
    </font>
    <font>
      <b/>
      <sz val="10"/>
      <color theme="9" tint="-0.249977111117893"/>
      <name val="Galibri"/>
    </font>
    <font>
      <b/>
      <sz val="10"/>
      <color theme="9" tint="-0.249977111117893"/>
      <name val="Sylfaen"/>
      <family val="1"/>
      <charset val="204"/>
    </font>
    <font>
      <b/>
      <sz val="9"/>
      <color theme="9" tint="-0.249977111117893"/>
      <name val="Galibri"/>
    </font>
    <font>
      <b/>
      <sz val="10"/>
      <color theme="6" tint="-0.499984740745262"/>
      <name val="Sylfaen"/>
      <family val="1"/>
      <charset val="204"/>
    </font>
    <font>
      <b/>
      <i/>
      <sz val="9"/>
      <color rgb="FF2C2C90"/>
      <name val="Galibri"/>
    </font>
    <font>
      <b/>
      <i/>
      <sz val="9"/>
      <color rgb="FF2C2C90"/>
      <name val="Sylfaen"/>
      <family val="1"/>
      <charset val="204"/>
    </font>
    <font>
      <b/>
      <sz val="9"/>
      <color rgb="FF2C2C90"/>
      <name val="Galibri"/>
    </font>
    <font>
      <i/>
      <sz val="9"/>
      <color rgb="FF7030A0"/>
      <name val="Galibri"/>
    </font>
    <font>
      <i/>
      <sz val="9"/>
      <color rgb="FF7030A0"/>
      <name val="Sylfaen"/>
      <family val="1"/>
      <charset val="204"/>
    </font>
    <font>
      <b/>
      <sz val="9"/>
      <color rgb="FF7030A0"/>
      <name val="Galibri"/>
    </font>
    <font>
      <i/>
      <sz val="9"/>
      <color rgb="FF8A3A0C"/>
      <name val="Galibri"/>
    </font>
    <font>
      <i/>
      <sz val="9"/>
      <color rgb="FF8A3A0C"/>
      <name val="Sylfaen"/>
      <family val="1"/>
      <charset val="204"/>
    </font>
    <font>
      <sz val="9"/>
      <color rgb="FF8A3A0C"/>
      <name val="Galibri"/>
    </font>
    <font>
      <i/>
      <sz val="9"/>
      <color rgb="FF428306"/>
      <name val="Galibri"/>
    </font>
    <font>
      <i/>
      <sz val="9"/>
      <color rgb="FF428306"/>
      <name val="Sylfaen"/>
      <family val="1"/>
      <charset val="204"/>
    </font>
    <font>
      <sz val="9"/>
      <color rgb="FF428306"/>
      <name val="Galibri"/>
    </font>
    <font>
      <i/>
      <sz val="9"/>
      <color rgb="FF000000"/>
      <name val="Galibri"/>
    </font>
    <font>
      <i/>
      <sz val="9"/>
      <color rgb="FF000000"/>
      <name val="Sylfaen"/>
      <family val="1"/>
      <charset val="204"/>
    </font>
    <font>
      <sz val="9"/>
      <color rgb="FF000000"/>
      <name val="Galibri"/>
    </font>
    <font>
      <b/>
      <sz val="9"/>
      <color rgb="FF428306"/>
      <name val="Galibri"/>
    </font>
    <font>
      <sz val="9"/>
      <color rgb="FF7030A0"/>
      <name val="Galibri"/>
    </font>
    <font>
      <i/>
      <sz val="8"/>
      <color rgb="FF000000"/>
      <name val="Sylfaen"/>
      <family val="1"/>
      <charset val="204"/>
    </font>
    <font>
      <sz val="8"/>
      <color rgb="FF000000"/>
      <name val="Galibri"/>
    </font>
    <font>
      <b/>
      <sz val="12"/>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6" tint="-0.249977111117893"/>
        <bgColor indexed="64"/>
      </patternFill>
    </fill>
    <fill>
      <patternFill patternType="solid">
        <fgColor theme="5" tint="0.79998168889431442"/>
        <bgColor indexed="64"/>
      </patternFill>
    </fill>
    <fill>
      <patternFill patternType="solid">
        <fgColor theme="9" tint="0.59999389629810485"/>
        <bgColor indexed="64"/>
      </patternFill>
    </fill>
    <fill>
      <gradientFill degree="90">
        <stop position="0">
          <color theme="0"/>
        </stop>
        <stop position="1">
          <color theme="4" tint="0.40000610370189521"/>
        </stop>
      </gradientFill>
    </fill>
    <fill>
      <patternFill patternType="solid">
        <fgColor theme="2" tint="-9.9978637043366805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C000"/>
        <bgColor indexed="64"/>
      </patternFill>
    </fill>
  </fills>
  <borders count="17">
    <border>
      <left/>
      <right/>
      <top/>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indexed="64"/>
      </left>
      <right style="thin">
        <color indexed="64"/>
      </right>
      <top style="thin">
        <color indexed="64"/>
      </top>
      <bottom style="thin">
        <color indexed="64"/>
      </bottom>
      <diagonal/>
    </border>
    <border>
      <left/>
      <right/>
      <top/>
      <bottom style="thin">
        <color theme="3" tint="-0.49998474074526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3" tint="-0.24994659260841701"/>
      </left>
      <right style="thin">
        <color theme="3" tint="-0.24994659260841701"/>
      </right>
      <top style="thin">
        <color indexed="64"/>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style="thin">
        <color theme="3" tint="-0.24994659260841701"/>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s>
  <cellStyleXfs count="4">
    <xf numFmtId="0" fontId="0" fillId="0" borderId="0"/>
    <xf numFmtId="0" fontId="15" fillId="0" borderId="0"/>
    <xf numFmtId="0" fontId="32" fillId="0" borderId="0"/>
    <xf numFmtId="0" fontId="15" fillId="0" borderId="0"/>
  </cellStyleXfs>
  <cellXfs count="196">
    <xf numFmtId="0" fontId="0" fillId="0" borderId="0" xfId="0"/>
    <xf numFmtId="0" fontId="1" fillId="0" borderId="7" xfId="0" applyFont="1" applyFill="1" applyBorder="1" applyAlignment="1">
      <alignment vertical="center" wrapText="1"/>
    </xf>
    <xf numFmtId="3" fontId="1" fillId="0" borderId="7" xfId="0" applyNumberFormat="1" applyFont="1" applyFill="1" applyBorder="1" applyAlignment="1">
      <alignment horizontal="center" vertical="center" wrapText="1"/>
    </xf>
    <xf numFmtId="164" fontId="1" fillId="0" borderId="7" xfId="0" applyNumberFormat="1" applyFont="1" applyFill="1" applyBorder="1" applyAlignment="1">
      <alignment horizontal="center" vertical="center" wrapText="1"/>
    </xf>
    <xf numFmtId="0" fontId="8" fillId="0" borderId="0" xfId="0" applyFont="1"/>
    <xf numFmtId="0" fontId="10" fillId="0" borderId="7" xfId="0" applyFont="1" applyBorder="1" applyAlignment="1">
      <alignment horizontal="center" vertical="center" wrapText="1"/>
    </xf>
    <xf numFmtId="0" fontId="9" fillId="0" borderId="7" xfId="0" applyFont="1" applyBorder="1" applyAlignment="1">
      <alignment horizontal="center" vertical="center" wrapText="1"/>
    </xf>
    <xf numFmtId="0" fontId="8" fillId="0" borderId="0" xfId="0" applyFont="1" applyAlignment="1">
      <alignment horizontal="center"/>
    </xf>
    <xf numFmtId="3" fontId="10" fillId="0" borderId="7" xfId="0" applyNumberFormat="1" applyFont="1" applyBorder="1" applyAlignment="1">
      <alignment horizontal="center" vertical="center" wrapText="1"/>
    </xf>
    <xf numFmtId="3" fontId="11" fillId="0" borderId="7" xfId="0" applyNumberFormat="1" applyFont="1" applyBorder="1" applyAlignment="1">
      <alignment horizontal="center" vertical="center" wrapText="1"/>
    </xf>
    <xf numFmtId="0" fontId="12" fillId="6" borderId="7" xfId="0" applyFont="1" applyFill="1" applyBorder="1" applyAlignment="1">
      <alignment horizontal="center" vertical="center" wrapText="1"/>
    </xf>
    <xf numFmtId="3" fontId="12" fillId="6" borderId="7" xfId="0" applyNumberFormat="1" applyFont="1" applyFill="1" applyBorder="1" applyAlignment="1">
      <alignment horizontal="center" vertical="center" wrapText="1"/>
    </xf>
    <xf numFmtId="0" fontId="0" fillId="0" borderId="7" xfId="0" applyBorder="1" applyAlignment="1">
      <alignment horizontal="center" vertical="center"/>
    </xf>
    <xf numFmtId="0" fontId="14" fillId="0" borderId="7" xfId="0" applyFont="1" applyBorder="1" applyAlignment="1">
      <alignment horizontal="left" vertical="center" wrapText="1"/>
    </xf>
    <xf numFmtId="3" fontId="0" fillId="0" borderId="7" xfId="0" applyNumberFormat="1" applyBorder="1" applyAlignment="1">
      <alignment horizontal="center" vertical="center"/>
    </xf>
    <xf numFmtId="3" fontId="15" fillId="2" borderId="7" xfId="0" applyNumberFormat="1" applyFont="1" applyFill="1" applyBorder="1" applyAlignment="1">
      <alignment horizontal="center" vertical="center"/>
    </xf>
    <xf numFmtId="3" fontId="15" fillId="0" borderId="7" xfId="0" applyNumberFormat="1" applyFont="1" applyFill="1" applyBorder="1" applyAlignment="1">
      <alignment horizontal="center" vertical="center"/>
    </xf>
    <xf numFmtId="0" fontId="12" fillId="7" borderId="7" xfId="0" applyFont="1" applyFill="1" applyBorder="1" applyAlignment="1">
      <alignment horizontal="center" vertical="center" wrapText="1"/>
    </xf>
    <xf numFmtId="3" fontId="12" fillId="7" borderId="7" xfId="0" applyNumberFormat="1" applyFont="1" applyFill="1" applyBorder="1" applyAlignment="1">
      <alignment horizontal="center" vertical="center" wrapText="1"/>
    </xf>
    <xf numFmtId="0" fontId="8" fillId="7" borderId="0" xfId="0" applyFont="1" applyFill="1"/>
    <xf numFmtId="164" fontId="0" fillId="0" borderId="7" xfId="0" applyNumberFormat="1" applyBorder="1" applyAlignment="1">
      <alignment horizontal="center" vertical="center"/>
    </xf>
    <xf numFmtId="0" fontId="0" fillId="2" borderId="7" xfId="0" applyFill="1" applyBorder="1" applyAlignment="1">
      <alignment horizontal="center" vertical="center"/>
    </xf>
    <xf numFmtId="0" fontId="12" fillId="4" borderId="7" xfId="0" applyFont="1" applyFill="1" applyBorder="1" applyAlignment="1">
      <alignment horizontal="center" vertical="center" wrapText="1"/>
    </xf>
    <xf numFmtId="0" fontId="8" fillId="2" borderId="0" xfId="0" applyFont="1" applyFill="1"/>
    <xf numFmtId="3" fontId="0" fillId="2" borderId="7" xfId="0" applyNumberFormat="1" applyFill="1" applyBorder="1" applyAlignment="1">
      <alignment horizontal="center" vertical="center"/>
    </xf>
    <xf numFmtId="164" fontId="0" fillId="2" borderId="7" xfId="0" applyNumberFormat="1" applyFill="1" applyBorder="1" applyAlignment="1">
      <alignment horizontal="center" vertical="center"/>
    </xf>
    <xf numFmtId="0" fontId="0" fillId="8" borderId="7" xfId="0" applyFill="1" applyBorder="1" applyAlignment="1">
      <alignment horizontal="center" vertical="center"/>
    </xf>
    <xf numFmtId="3" fontId="0" fillId="8" borderId="7" xfId="0" applyNumberFormat="1" applyFill="1" applyBorder="1" applyAlignment="1">
      <alignment horizontal="center" vertical="center"/>
    </xf>
    <xf numFmtId="164" fontId="0" fillId="8" borderId="7" xfId="0" applyNumberFormat="1" applyFill="1" applyBorder="1" applyAlignment="1">
      <alignment horizontal="center" vertical="center"/>
    </xf>
    <xf numFmtId="3" fontId="15" fillId="8" borderId="7" xfId="0" applyNumberFormat="1" applyFont="1" applyFill="1" applyBorder="1" applyAlignment="1">
      <alignment horizontal="center" vertical="center"/>
    </xf>
    <xf numFmtId="0" fontId="8" fillId="8" borderId="0" xfId="0" applyFont="1" applyFill="1"/>
    <xf numFmtId="164" fontId="16" fillId="8" borderId="7" xfId="0" applyNumberFormat="1" applyFont="1" applyFill="1" applyBorder="1" applyAlignment="1">
      <alignment horizontal="center" vertical="center"/>
    </xf>
    <xf numFmtId="3" fontId="0" fillId="4" borderId="7" xfId="0" applyNumberFormat="1" applyFill="1" applyBorder="1" applyAlignment="1">
      <alignment horizontal="center" vertical="center"/>
    </xf>
    <xf numFmtId="164" fontId="0" fillId="4" borderId="7" xfId="0" applyNumberFormat="1" applyFill="1" applyBorder="1" applyAlignment="1">
      <alignment horizontal="center" vertical="center"/>
    </xf>
    <xf numFmtId="3" fontId="17" fillId="4" borderId="7" xfId="0" applyNumberFormat="1" applyFont="1" applyFill="1" applyBorder="1" applyAlignment="1">
      <alignment horizontal="center" vertical="center"/>
    </xf>
    <xf numFmtId="0" fontId="12" fillId="2" borderId="7" xfId="0" applyFont="1" applyFill="1" applyBorder="1" applyAlignment="1">
      <alignment horizontal="center" vertical="center" wrapText="1"/>
    </xf>
    <xf numFmtId="0" fontId="18" fillId="2" borderId="7" xfId="0" applyFont="1" applyFill="1" applyBorder="1" applyAlignment="1">
      <alignment horizontal="center" vertical="center"/>
    </xf>
    <xf numFmtId="0" fontId="14" fillId="2" borderId="7" xfId="0" applyFont="1" applyFill="1" applyBorder="1" applyAlignment="1">
      <alignment horizontal="left" vertical="center" wrapText="1"/>
    </xf>
    <xf numFmtId="3" fontId="0" fillId="0" borderId="7" xfId="0" applyNumberFormat="1" applyFill="1" applyBorder="1" applyAlignment="1">
      <alignment horizontal="center" vertical="center"/>
    </xf>
    <xf numFmtId="3" fontId="12" fillId="4" borderId="7" xfId="0" applyNumberFormat="1" applyFont="1" applyFill="1" applyBorder="1" applyAlignment="1">
      <alignment horizontal="center" vertical="center" wrapText="1"/>
    </xf>
    <xf numFmtId="3" fontId="19" fillId="2" borderId="7" xfId="0" applyNumberFormat="1" applyFont="1" applyFill="1" applyBorder="1" applyAlignment="1">
      <alignment horizontal="center" vertical="center" wrapText="1"/>
    </xf>
    <xf numFmtId="164" fontId="19" fillId="2" borderId="7" xfId="0" applyNumberFormat="1" applyFont="1" applyFill="1" applyBorder="1" applyAlignment="1">
      <alignment horizontal="center" vertical="center" wrapText="1"/>
    </xf>
    <xf numFmtId="0" fontId="8" fillId="0" borderId="0" xfId="0" applyFont="1" applyFill="1"/>
    <xf numFmtId="3" fontId="15" fillId="0" borderId="7" xfId="0" applyNumberFormat="1" applyFont="1" applyBorder="1" applyAlignment="1">
      <alignment horizontal="center" vertical="center"/>
    </xf>
    <xf numFmtId="164" fontId="15" fillId="0" borderId="7" xfId="0" applyNumberFormat="1" applyFont="1" applyBorder="1" applyAlignment="1">
      <alignment horizontal="center" vertical="center"/>
    </xf>
    <xf numFmtId="0" fontId="18" fillId="8" borderId="7" xfId="0" applyFont="1" applyFill="1" applyBorder="1" applyAlignment="1">
      <alignment horizontal="center" vertical="center"/>
    </xf>
    <xf numFmtId="0" fontId="20" fillId="0" borderId="0" xfId="0" applyFont="1"/>
    <xf numFmtId="0" fontId="18" fillId="5" borderId="7" xfId="0" applyFont="1" applyFill="1" applyBorder="1" applyAlignment="1">
      <alignment horizontal="center" vertical="center"/>
    </xf>
    <xf numFmtId="0" fontId="18" fillId="2" borderId="0" xfId="0" applyFont="1" applyFill="1" applyBorder="1" applyAlignment="1">
      <alignment horizontal="center" vertical="center"/>
    </xf>
    <xf numFmtId="0" fontId="14" fillId="2" borderId="0" xfId="0" applyFont="1" applyFill="1" applyBorder="1" applyAlignment="1">
      <alignment horizontal="left" vertical="center" wrapText="1"/>
    </xf>
    <xf numFmtId="3" fontId="0" fillId="0" borderId="0" xfId="0" applyNumberFormat="1" applyBorder="1" applyAlignment="1">
      <alignment horizontal="center" vertical="center"/>
    </xf>
    <xf numFmtId="164" fontId="0" fillId="0" borderId="0" xfId="0" applyNumberFormat="1" applyBorder="1" applyAlignment="1">
      <alignment horizontal="center" vertical="center"/>
    </xf>
    <xf numFmtId="3" fontId="15" fillId="2" borderId="0" xfId="0" applyNumberFormat="1" applyFont="1" applyFill="1" applyBorder="1" applyAlignment="1">
      <alignment horizontal="center" vertical="center"/>
    </xf>
    <xf numFmtId="3" fontId="0" fillId="0" borderId="0" xfId="0" applyNumberFormat="1" applyFill="1" applyBorder="1" applyAlignment="1">
      <alignment horizontal="center" vertical="center"/>
    </xf>
    <xf numFmtId="3" fontId="12" fillId="6" borderId="0" xfId="0" applyNumberFormat="1" applyFont="1" applyFill="1" applyBorder="1" applyAlignment="1">
      <alignment horizontal="center" vertical="center" wrapText="1"/>
    </xf>
    <xf numFmtId="0" fontId="21" fillId="4" borderId="7" xfId="0" applyFont="1" applyFill="1" applyBorder="1" applyAlignment="1">
      <alignment horizontal="center" vertical="center" wrapText="1"/>
    </xf>
    <xf numFmtId="0" fontId="0" fillId="0" borderId="7" xfId="0" applyFill="1" applyBorder="1" applyAlignment="1">
      <alignment horizontal="center" vertical="center"/>
    </xf>
    <xf numFmtId="3" fontId="22" fillId="4" borderId="7" xfId="0" applyNumberFormat="1" applyFont="1" applyFill="1" applyBorder="1" applyAlignment="1">
      <alignment horizontal="center" vertical="center"/>
    </xf>
    <xf numFmtId="164" fontId="22" fillId="4" borderId="7" xfId="0" applyNumberFormat="1" applyFont="1" applyFill="1" applyBorder="1" applyAlignment="1">
      <alignment horizontal="center" vertical="center"/>
    </xf>
    <xf numFmtId="3" fontId="23" fillId="4" borderId="7" xfId="0" applyNumberFormat="1" applyFont="1" applyFill="1" applyBorder="1" applyAlignment="1">
      <alignment horizontal="center" vertical="center"/>
    </xf>
    <xf numFmtId="164" fontId="15" fillId="2" borderId="7" xfId="0" applyNumberFormat="1" applyFont="1" applyFill="1" applyBorder="1" applyAlignment="1">
      <alignment horizontal="center" vertical="center"/>
    </xf>
    <xf numFmtId="164" fontId="16" fillId="0" borderId="7" xfId="0" applyNumberFormat="1" applyFont="1" applyFill="1" applyBorder="1" applyAlignment="1">
      <alignment horizontal="center" vertical="center"/>
    </xf>
    <xf numFmtId="0" fontId="1" fillId="0" borderId="0" xfId="0" applyFont="1" applyFill="1" applyAlignment="1">
      <alignment vertical="center" wrapText="1"/>
    </xf>
    <xf numFmtId="164" fontId="1" fillId="0" borderId="7" xfId="0" applyNumberFormat="1" applyFont="1" applyFill="1" applyBorder="1" applyAlignment="1">
      <alignment vertical="center" wrapText="1"/>
    </xf>
    <xf numFmtId="0" fontId="12" fillId="9" borderId="7" xfId="0" applyFont="1" applyFill="1" applyBorder="1" applyAlignment="1">
      <alignment horizontal="center" vertical="center" wrapText="1"/>
    </xf>
    <xf numFmtId="3" fontId="12" fillId="9" borderId="7" xfId="0" applyNumberFormat="1" applyFont="1" applyFill="1" applyBorder="1" applyAlignment="1">
      <alignment horizontal="center" vertical="center" wrapText="1"/>
    </xf>
    <xf numFmtId="0" fontId="14" fillId="8" borderId="7" xfId="0" applyFont="1" applyFill="1" applyBorder="1" applyAlignment="1">
      <alignment horizontal="left" vertical="center" wrapText="1"/>
    </xf>
    <xf numFmtId="3" fontId="24" fillId="0" borderId="7" xfId="0" applyNumberFormat="1" applyFont="1" applyBorder="1" applyAlignment="1">
      <alignment horizontal="center" vertical="center" wrapText="1"/>
    </xf>
    <xf numFmtId="3" fontId="13" fillId="6" borderId="10" xfId="0" applyNumberFormat="1" applyFont="1" applyFill="1" applyBorder="1" applyAlignment="1">
      <alignment vertical="center" wrapText="1"/>
    </xf>
    <xf numFmtId="3" fontId="13" fillId="6" borderId="11" xfId="0" applyNumberFormat="1" applyFont="1" applyFill="1" applyBorder="1" applyAlignment="1">
      <alignment vertical="center" wrapText="1"/>
    </xf>
    <xf numFmtId="3" fontId="8" fillId="0" borderId="0" xfId="0" applyNumberFormat="1" applyFont="1" applyAlignment="1">
      <alignment horizontal="center"/>
    </xf>
    <xf numFmtId="0" fontId="14" fillId="0" borderId="7" xfId="0" applyFont="1" applyFill="1" applyBorder="1" applyAlignment="1">
      <alignment horizontal="left" vertical="center" wrapText="1"/>
    </xf>
    <xf numFmtId="3" fontId="25" fillId="3" borderId="0" xfId="0" applyNumberFormat="1" applyFont="1" applyFill="1" applyAlignment="1">
      <alignment vertical="center"/>
    </xf>
    <xf numFmtId="3" fontId="25" fillId="3" borderId="0" xfId="0" applyNumberFormat="1" applyFont="1" applyFill="1"/>
    <xf numFmtId="0" fontId="1" fillId="0" borderId="0" xfId="1" applyFont="1" applyAlignment="1">
      <alignment vertical="center" wrapText="1"/>
    </xf>
    <xf numFmtId="0" fontId="27" fillId="0" borderId="0" xfId="1" applyFont="1" applyAlignment="1">
      <alignment vertical="center" wrapText="1"/>
    </xf>
    <xf numFmtId="0" fontId="2" fillId="10" borderId="12" xfId="1" applyFont="1" applyFill="1" applyBorder="1" applyAlignment="1">
      <alignment horizontal="center" vertical="center" wrapText="1"/>
    </xf>
    <xf numFmtId="0" fontId="29" fillId="0" borderId="13" xfId="1" applyFont="1" applyFill="1" applyBorder="1" applyAlignment="1">
      <alignment horizontal="left" vertical="center" wrapText="1" indent="4"/>
    </xf>
    <xf numFmtId="164" fontId="29" fillId="0" borderId="13" xfId="1" applyNumberFormat="1" applyFont="1" applyBorder="1" applyAlignment="1">
      <alignment horizontal="center" vertical="center" wrapText="1"/>
    </xf>
    <xf numFmtId="0" fontId="30" fillId="0" borderId="14" xfId="1" applyFont="1" applyFill="1" applyBorder="1" applyAlignment="1">
      <alignment horizontal="left" vertical="center" wrapText="1" indent="4"/>
    </xf>
    <xf numFmtId="0" fontId="29" fillId="0" borderId="14" xfId="1" applyFont="1" applyFill="1" applyBorder="1" applyAlignment="1">
      <alignment horizontal="left" vertical="center" wrapText="1" indent="4"/>
    </xf>
    <xf numFmtId="164" fontId="29" fillId="0" borderId="14" xfId="1" applyNumberFormat="1" applyFont="1" applyBorder="1" applyAlignment="1">
      <alignment horizontal="center" vertical="center" wrapText="1"/>
    </xf>
    <xf numFmtId="0" fontId="30" fillId="0" borderId="13" xfId="1" applyFont="1" applyFill="1" applyBorder="1" applyAlignment="1">
      <alignment horizontal="left" vertical="center" wrapText="1" indent="4"/>
    </xf>
    <xf numFmtId="0" fontId="31" fillId="0" borderId="13" xfId="1" applyFont="1" applyFill="1" applyBorder="1" applyAlignment="1">
      <alignment horizontal="center" vertical="center" wrapText="1"/>
    </xf>
    <xf numFmtId="0" fontId="1" fillId="2" borderId="0" xfId="1" applyFont="1" applyFill="1" applyAlignment="1">
      <alignment vertical="center" wrapText="1"/>
    </xf>
    <xf numFmtId="0" fontId="32" fillId="0" borderId="0" xfId="2"/>
    <xf numFmtId="49" fontId="32" fillId="0" borderId="0" xfId="2" applyNumberFormat="1"/>
    <xf numFmtId="0" fontId="16" fillId="0" borderId="0" xfId="2" applyFont="1"/>
    <xf numFmtId="0" fontId="33" fillId="2" borderId="0" xfId="1" applyFont="1" applyFill="1" applyBorder="1" applyAlignment="1">
      <alignment horizontal="center" vertical="center"/>
    </xf>
    <xf numFmtId="0" fontId="33" fillId="0" borderId="0" xfId="1" applyFont="1" applyBorder="1" applyAlignment="1">
      <alignment horizontal="center" vertical="center"/>
    </xf>
    <xf numFmtId="4" fontId="34" fillId="0" borderId="16" xfId="1" applyNumberFormat="1" applyFont="1" applyFill="1" applyBorder="1" applyAlignment="1">
      <alignment horizontal="center" vertical="center" wrapText="1"/>
    </xf>
    <xf numFmtId="4" fontId="34" fillId="11" borderId="16" xfId="1" applyNumberFormat="1" applyFont="1" applyFill="1" applyBorder="1" applyAlignment="1">
      <alignment horizontal="center" vertical="center" wrapText="1"/>
    </xf>
    <xf numFmtId="0" fontId="33" fillId="0" borderId="0" xfId="1" applyFont="1" applyBorder="1" applyAlignment="1">
      <alignment horizontal="center" vertical="center" wrapText="1"/>
    </xf>
    <xf numFmtId="49" fontId="35" fillId="12" borderId="16" xfId="1" applyNumberFormat="1" applyFont="1" applyFill="1" applyBorder="1" applyAlignment="1">
      <alignment horizontal="center" vertical="center" wrapText="1"/>
    </xf>
    <xf numFmtId="0" fontId="12" fillId="12" borderId="16" xfId="1" applyFont="1" applyFill="1" applyBorder="1" applyAlignment="1">
      <alignment horizontal="left" vertical="center" wrapText="1"/>
    </xf>
    <xf numFmtId="4" fontId="34" fillId="12" borderId="16" xfId="1" applyNumberFormat="1" applyFont="1" applyFill="1" applyBorder="1" applyAlignment="1">
      <alignment horizontal="center" vertical="center" wrapText="1"/>
    </xf>
    <xf numFmtId="4" fontId="36" fillId="13" borderId="16" xfId="1" applyNumberFormat="1" applyFont="1" applyFill="1" applyBorder="1" applyAlignment="1">
      <alignment horizontal="center" vertical="center" wrapText="1"/>
    </xf>
    <xf numFmtId="4" fontId="36" fillId="12" borderId="16" xfId="1" applyNumberFormat="1" applyFont="1" applyFill="1" applyBorder="1" applyAlignment="1">
      <alignment horizontal="center" vertical="center" wrapText="1"/>
    </xf>
    <xf numFmtId="0" fontId="37" fillId="0" borderId="0" xfId="1" applyFont="1" applyBorder="1" applyAlignment="1">
      <alignment horizontal="center" vertical="top" wrapText="1"/>
    </xf>
    <xf numFmtId="49" fontId="38" fillId="0" borderId="16" xfId="1" applyNumberFormat="1" applyFont="1" applyBorder="1" applyAlignment="1">
      <alignment horizontal="center" vertical="center" wrapText="1"/>
    </xf>
    <xf numFmtId="0" fontId="39" fillId="0" borderId="16" xfId="1" applyFont="1" applyBorder="1" applyAlignment="1">
      <alignment horizontal="left" vertical="center" wrapText="1"/>
    </xf>
    <xf numFmtId="4" fontId="40" fillId="0" borderId="16" xfId="1" applyNumberFormat="1" applyFont="1" applyBorder="1" applyAlignment="1">
      <alignment horizontal="center" vertical="center" wrapText="1"/>
    </xf>
    <xf numFmtId="4" fontId="40" fillId="11" borderId="16" xfId="1" applyNumberFormat="1" applyFont="1" applyFill="1" applyBorder="1" applyAlignment="1">
      <alignment horizontal="center" vertical="center" wrapText="1"/>
    </xf>
    <xf numFmtId="0" fontId="41" fillId="0" borderId="0" xfId="1" applyFont="1" applyBorder="1" applyAlignment="1">
      <alignment horizontal="center" vertical="center" wrapText="1"/>
    </xf>
    <xf numFmtId="49" fontId="42" fillId="14" borderId="16" xfId="1" applyNumberFormat="1" applyFont="1" applyFill="1" applyBorder="1" applyAlignment="1">
      <alignment horizontal="left" vertical="center" wrapText="1" indent="1"/>
    </xf>
    <xf numFmtId="0" fontId="43" fillId="14" borderId="16" xfId="1" applyFont="1" applyFill="1" applyBorder="1" applyAlignment="1">
      <alignment horizontal="left" vertical="center" wrapText="1" indent="1"/>
    </xf>
    <xf numFmtId="4" fontId="44" fillId="14" borderId="16" xfId="1" applyNumberFormat="1" applyFont="1" applyFill="1" applyBorder="1" applyAlignment="1">
      <alignment horizontal="center" vertical="center" wrapText="1"/>
    </xf>
    <xf numFmtId="4" fontId="44" fillId="11" borderId="16" xfId="1" applyNumberFormat="1" applyFont="1" applyFill="1" applyBorder="1" applyAlignment="1">
      <alignment horizontal="center" vertical="center" wrapText="1"/>
    </xf>
    <xf numFmtId="49" fontId="45" fillId="15" borderId="16" xfId="1" applyNumberFormat="1" applyFont="1" applyFill="1" applyBorder="1" applyAlignment="1">
      <alignment horizontal="left" vertical="center" wrapText="1" indent="2"/>
    </xf>
    <xf numFmtId="0" fontId="46" fillId="15" borderId="16" xfId="1" applyFont="1" applyFill="1" applyBorder="1" applyAlignment="1">
      <alignment horizontal="left" vertical="center" wrapText="1" indent="2"/>
    </xf>
    <xf numFmtId="4" fontId="47" fillId="15" borderId="16" xfId="1" applyNumberFormat="1" applyFont="1" applyFill="1" applyBorder="1" applyAlignment="1">
      <alignment horizontal="center" vertical="center" wrapText="1"/>
    </xf>
    <xf numFmtId="4" fontId="47" fillId="11" borderId="16" xfId="1" applyNumberFormat="1" applyFont="1" applyFill="1" applyBorder="1" applyAlignment="1">
      <alignment horizontal="center" vertical="center" wrapText="1"/>
    </xf>
    <xf numFmtId="49" fontId="48" fillId="16" borderId="16" xfId="1" applyNumberFormat="1" applyFont="1" applyFill="1" applyBorder="1" applyAlignment="1">
      <alignment horizontal="left" vertical="center" wrapText="1" indent="3"/>
    </xf>
    <xf numFmtId="0" fontId="49" fillId="16" borderId="16" xfId="1" applyFont="1" applyFill="1" applyBorder="1" applyAlignment="1">
      <alignment horizontal="left" vertical="center" wrapText="1" indent="3"/>
    </xf>
    <xf numFmtId="4" fontId="50" fillId="16" borderId="16" xfId="1" applyNumberFormat="1" applyFont="1" applyFill="1" applyBorder="1" applyAlignment="1">
      <alignment horizontal="center" vertical="center" wrapText="1"/>
    </xf>
    <xf numFmtId="4" fontId="50" fillId="11" borderId="16" xfId="1" applyNumberFormat="1" applyFont="1" applyFill="1" applyBorder="1" applyAlignment="1">
      <alignment horizontal="center" vertical="center" wrapText="1"/>
    </xf>
    <xf numFmtId="49" fontId="51" fillId="17" borderId="16" xfId="1" applyNumberFormat="1" applyFont="1" applyFill="1" applyBorder="1" applyAlignment="1">
      <alignment horizontal="left" vertical="center" wrapText="1" indent="4"/>
    </xf>
    <xf numFmtId="0" fontId="52" fillId="17" borderId="16" xfId="1" applyFont="1" applyFill="1" applyBorder="1" applyAlignment="1">
      <alignment horizontal="left" vertical="center" wrapText="1" indent="4"/>
    </xf>
    <xf numFmtId="4" fontId="53" fillId="17" borderId="16" xfId="1" applyNumberFormat="1" applyFont="1" applyFill="1" applyBorder="1" applyAlignment="1">
      <alignment horizontal="center" vertical="center" wrapText="1"/>
    </xf>
    <xf numFmtId="4" fontId="53" fillId="11" borderId="16" xfId="1" applyNumberFormat="1" applyFont="1" applyFill="1" applyBorder="1" applyAlignment="1">
      <alignment horizontal="center" vertical="center" wrapText="1"/>
    </xf>
    <xf numFmtId="49" fontId="54" fillId="18" borderId="16" xfId="1" applyNumberFormat="1" applyFont="1" applyFill="1" applyBorder="1" applyAlignment="1">
      <alignment horizontal="left" vertical="center" wrapText="1" indent="5"/>
    </xf>
    <xf numFmtId="0" fontId="55" fillId="18" borderId="16" xfId="1" applyFont="1" applyFill="1" applyBorder="1" applyAlignment="1">
      <alignment horizontal="left" vertical="center" wrapText="1" indent="5"/>
    </xf>
    <xf numFmtId="4" fontId="56" fillId="18" borderId="16" xfId="1" applyNumberFormat="1" applyFont="1" applyFill="1" applyBorder="1" applyAlignment="1">
      <alignment horizontal="center" vertical="center" wrapText="1"/>
    </xf>
    <xf numFmtId="4" fontId="56" fillId="11" borderId="16" xfId="1" applyNumberFormat="1" applyFont="1" applyFill="1" applyBorder="1" applyAlignment="1">
      <alignment horizontal="center" vertical="center" wrapText="1"/>
    </xf>
    <xf numFmtId="49" fontId="46" fillId="15" borderId="16" xfId="1" applyNumberFormat="1" applyFont="1" applyFill="1" applyBorder="1" applyAlignment="1">
      <alignment horizontal="left" vertical="center" wrapText="1" indent="2"/>
    </xf>
    <xf numFmtId="49" fontId="49" fillId="16" borderId="16" xfId="1" applyNumberFormat="1" applyFont="1" applyFill="1" applyBorder="1" applyAlignment="1">
      <alignment horizontal="left" vertical="center" wrapText="1" indent="3"/>
    </xf>
    <xf numFmtId="49" fontId="52" fillId="17" borderId="16" xfId="1" applyNumberFormat="1" applyFont="1" applyFill="1" applyBorder="1" applyAlignment="1">
      <alignment horizontal="left" vertical="center" wrapText="1" indent="4"/>
    </xf>
    <xf numFmtId="4" fontId="57" fillId="11" borderId="16" xfId="1" applyNumberFormat="1" applyFont="1" applyFill="1" applyBorder="1" applyAlignment="1">
      <alignment horizontal="center" vertical="center" wrapText="1"/>
    </xf>
    <xf numFmtId="49" fontId="55" fillId="18" borderId="16" xfId="1" applyNumberFormat="1" applyFont="1" applyFill="1" applyBorder="1" applyAlignment="1">
      <alignment horizontal="left" vertical="center" wrapText="1" indent="5"/>
    </xf>
    <xf numFmtId="0" fontId="14" fillId="0" borderId="0" xfId="1" applyFont="1" applyBorder="1" applyAlignment="1">
      <alignment horizontal="center" vertical="top" wrapText="1"/>
    </xf>
    <xf numFmtId="4" fontId="58" fillId="15" borderId="16" xfId="1" applyNumberFormat="1" applyFont="1" applyFill="1" applyBorder="1" applyAlignment="1">
      <alignment horizontal="center" vertical="center" wrapText="1"/>
    </xf>
    <xf numFmtId="4" fontId="58" fillId="11" borderId="16" xfId="1" applyNumberFormat="1" applyFont="1" applyFill="1" applyBorder="1" applyAlignment="1">
      <alignment horizontal="center" vertical="center" wrapText="1"/>
    </xf>
    <xf numFmtId="49" fontId="55" fillId="6" borderId="16" xfId="1" applyNumberFormat="1" applyFont="1" applyFill="1" applyBorder="1" applyAlignment="1">
      <alignment horizontal="left" vertical="center" wrapText="1" indent="5"/>
    </xf>
    <xf numFmtId="0" fontId="55" fillId="6" borderId="16" xfId="1" applyFont="1" applyFill="1" applyBorder="1" applyAlignment="1">
      <alignment horizontal="left" vertical="center" wrapText="1" indent="5"/>
    </xf>
    <xf numFmtId="4" fontId="56" fillId="6" borderId="16" xfId="1" applyNumberFormat="1" applyFont="1" applyFill="1" applyBorder="1" applyAlignment="1">
      <alignment horizontal="center" vertical="center" wrapText="1"/>
    </xf>
    <xf numFmtId="49" fontId="59" fillId="14" borderId="16" xfId="1" applyNumberFormat="1" applyFont="1" applyFill="1" applyBorder="1" applyAlignment="1">
      <alignment horizontal="left" vertical="center" wrapText="1" indent="6"/>
    </xf>
    <xf numFmtId="0" fontId="59" fillId="14" borderId="16" xfId="1" applyFont="1" applyFill="1" applyBorder="1" applyAlignment="1">
      <alignment horizontal="left" vertical="center" wrapText="1" indent="6"/>
    </xf>
    <xf numFmtId="4" fontId="60" fillId="14" borderId="16" xfId="1" applyNumberFormat="1" applyFont="1" applyFill="1" applyBorder="1" applyAlignment="1">
      <alignment horizontal="center" vertical="center" wrapText="1"/>
    </xf>
    <xf numFmtId="4" fontId="60" fillId="11" borderId="16" xfId="1" applyNumberFormat="1" applyFont="1" applyFill="1" applyBorder="1" applyAlignment="1">
      <alignment horizontal="center" vertical="center" wrapText="1"/>
    </xf>
    <xf numFmtId="49" fontId="55" fillId="18" borderId="16" xfId="1" applyNumberFormat="1" applyFont="1" applyFill="1" applyBorder="1" applyAlignment="1">
      <alignment horizontal="left" vertical="center" wrapText="1" indent="7"/>
    </xf>
    <xf numFmtId="0" fontId="55" fillId="18" borderId="16" xfId="1" applyFont="1" applyFill="1" applyBorder="1" applyAlignment="1">
      <alignment horizontal="left" vertical="center" wrapText="1" indent="7"/>
    </xf>
    <xf numFmtId="4" fontId="60" fillId="18" borderId="16" xfId="1" applyNumberFormat="1" applyFont="1" applyFill="1" applyBorder="1" applyAlignment="1">
      <alignment horizontal="center" vertical="center" wrapText="1"/>
    </xf>
    <xf numFmtId="0" fontId="33" fillId="3" borderId="0" xfId="1" applyFont="1" applyFill="1" applyBorder="1" applyAlignment="1">
      <alignment horizontal="center" vertical="center" wrapText="1"/>
    </xf>
    <xf numFmtId="49" fontId="55" fillId="3" borderId="16" xfId="1" applyNumberFormat="1" applyFont="1" applyFill="1" applyBorder="1" applyAlignment="1">
      <alignment horizontal="left" vertical="center" wrapText="1" indent="5"/>
    </xf>
    <xf numFmtId="0" fontId="55" fillId="3" borderId="16" xfId="1" applyFont="1" applyFill="1" applyBorder="1" applyAlignment="1">
      <alignment horizontal="left" vertical="center" wrapText="1" indent="5"/>
    </xf>
    <xf numFmtId="4" fontId="56" fillId="3" borderId="16" xfId="1" applyNumberFormat="1" applyFont="1" applyFill="1" applyBorder="1" applyAlignment="1">
      <alignment horizontal="center" vertical="center" wrapText="1"/>
    </xf>
    <xf numFmtId="49" fontId="43" fillId="14" borderId="16" xfId="1" applyNumberFormat="1" applyFont="1" applyFill="1" applyBorder="1" applyAlignment="1">
      <alignment horizontal="left" vertical="center" wrapText="1" indent="1"/>
    </xf>
    <xf numFmtId="0" fontId="46" fillId="15" borderId="0" xfId="1" applyFont="1" applyFill="1" applyBorder="1" applyAlignment="1">
      <alignment horizontal="left" vertical="center" wrapText="1" indent="3"/>
    </xf>
    <xf numFmtId="0" fontId="33" fillId="0" borderId="0" xfId="1" applyFont="1" applyFill="1" applyBorder="1" applyAlignment="1">
      <alignment horizontal="center" vertical="center" wrapText="1"/>
    </xf>
    <xf numFmtId="0" fontId="32" fillId="0" borderId="0" xfId="2" applyFill="1"/>
    <xf numFmtId="0" fontId="0" fillId="0" borderId="0" xfId="0" applyFill="1"/>
    <xf numFmtId="4" fontId="7" fillId="0" borderId="0" xfId="0" applyNumberFormat="1" applyFont="1" applyFill="1" applyAlignment="1">
      <alignment vertical="center"/>
    </xf>
    <xf numFmtId="3" fontId="0" fillId="0" borderId="0" xfId="0" applyNumberFormat="1" applyFill="1"/>
    <xf numFmtId="0" fontId="0" fillId="19" borderId="0" xfId="0" applyFill="1"/>
    <xf numFmtId="4" fontId="34" fillId="0" borderId="16" xfId="1" applyNumberFormat="1" applyFont="1" applyFill="1" applyBorder="1" applyAlignment="1">
      <alignment horizontal="center" vertical="center" wrapText="1"/>
    </xf>
    <xf numFmtId="0" fontId="15" fillId="0" borderId="0" xfId="2" applyFont="1" applyAlignment="1">
      <alignment horizontal="center" vertical="center" wrapText="1"/>
    </xf>
    <xf numFmtId="4" fontId="34" fillId="0" borderId="16" xfId="1"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textRotation="180" wrapText="1" readingOrder="1"/>
      <protection locked="0"/>
    </xf>
    <xf numFmtId="0" fontId="5" fillId="0" borderId="2" xfId="0" applyFont="1" applyFill="1" applyBorder="1" applyAlignment="1" applyProtection="1">
      <alignment horizontal="center" vertical="center" wrapText="1" readingOrder="1"/>
      <protection locked="0"/>
    </xf>
    <xf numFmtId="0" fontId="9"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16" fillId="0" borderId="15" xfId="2" applyFont="1" applyBorder="1" applyAlignment="1">
      <alignment horizontal="center"/>
    </xf>
    <xf numFmtId="49" fontId="12" fillId="0" borderId="16" xfId="1" applyNumberFormat="1" applyFont="1" applyFill="1" applyBorder="1" applyAlignment="1">
      <alignment horizontal="center" vertical="center" wrapText="1"/>
    </xf>
    <xf numFmtId="2" fontId="12" fillId="0" borderId="16" xfId="1" applyNumberFormat="1" applyFont="1" applyFill="1" applyBorder="1" applyAlignment="1">
      <alignment horizontal="center" vertical="center"/>
    </xf>
    <xf numFmtId="2" fontId="12" fillId="0" borderId="16" xfId="1" applyNumberFormat="1" applyFont="1" applyFill="1" applyBorder="1" applyAlignment="1">
      <alignment horizontal="center" vertical="center" wrapText="1"/>
    </xf>
    <xf numFmtId="4" fontId="34" fillId="0" borderId="16" xfId="1"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textRotation="180" wrapText="1" readingOrder="1"/>
      <protection locked="0"/>
    </xf>
    <xf numFmtId="0" fontId="4" fillId="0" borderId="1" xfId="0" applyFont="1" applyFill="1" applyBorder="1" applyAlignment="1" applyProtection="1">
      <alignment horizontal="center" vertical="center" textRotation="180" wrapText="1" readingOrder="1"/>
      <protection locked="0"/>
    </xf>
    <xf numFmtId="0" fontId="5" fillId="0" borderId="4" xfId="0" applyFont="1" applyFill="1" applyBorder="1" applyAlignment="1" applyProtection="1">
      <alignment horizontal="center" vertical="center" wrapText="1" readingOrder="1"/>
      <protection locked="0"/>
    </xf>
    <xf numFmtId="0" fontId="5" fillId="0" borderId="5" xfId="0" applyFont="1" applyFill="1" applyBorder="1" applyAlignment="1" applyProtection="1">
      <alignment horizontal="center" vertical="center" wrapText="1" readingOrder="1"/>
      <protection locked="0"/>
    </xf>
    <xf numFmtId="0" fontId="5" fillId="0" borderId="6" xfId="0" applyFont="1" applyFill="1" applyBorder="1" applyAlignment="1" applyProtection="1">
      <alignment horizontal="center" vertical="center" wrapText="1" readingOrder="1"/>
      <protection locked="0"/>
    </xf>
    <xf numFmtId="0" fontId="5" fillId="0" borderId="2" xfId="0" applyFont="1" applyFill="1" applyBorder="1" applyAlignment="1" applyProtection="1">
      <alignment horizontal="center" vertical="center" wrapText="1" readingOrder="1"/>
      <protection locked="0"/>
    </xf>
    <xf numFmtId="0" fontId="1" fillId="0" borderId="2" xfId="0" applyFont="1" applyFill="1" applyBorder="1" applyAlignment="1" applyProtection="1">
      <alignment vertical="top" wrapText="1"/>
      <protection locked="0"/>
    </xf>
    <xf numFmtId="0" fontId="6" fillId="0" borderId="0" xfId="0" applyFont="1" applyFill="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6" fillId="2" borderId="0" xfId="1" applyFont="1" applyFill="1" applyAlignment="1">
      <alignment horizontal="center" vertical="center" wrapText="1"/>
    </xf>
    <xf numFmtId="0" fontId="28" fillId="2" borderId="0" xfId="1" applyFont="1" applyFill="1" applyAlignment="1">
      <alignment horizontal="center" vertical="center" wrapText="1"/>
    </xf>
    <xf numFmtId="0" fontId="2" fillId="2" borderId="0" xfId="1" applyFont="1" applyFill="1" applyAlignment="1">
      <alignment horizontal="left" vertical="center" wrapText="1" indent="1"/>
    </xf>
    <xf numFmtId="0" fontId="15" fillId="0" borderId="0" xfId="3"/>
    <xf numFmtId="0" fontId="15" fillId="0" borderId="0" xfId="3" applyAlignment="1">
      <alignment horizontal="center" vertical="center" wrapText="1"/>
    </xf>
    <xf numFmtId="0" fontId="16" fillId="0" borderId="0" xfId="3" applyFont="1"/>
    <xf numFmtId="49" fontId="15" fillId="0" borderId="0" xfId="3" applyNumberFormat="1"/>
    <xf numFmtId="0" fontId="15" fillId="0" borderId="0" xfId="3" applyFont="1" applyAlignment="1">
      <alignment horizontal="center" vertical="center" wrapText="1"/>
    </xf>
    <xf numFmtId="0" fontId="15" fillId="3" borderId="0" xfId="3" applyFill="1"/>
    <xf numFmtId="0" fontId="15" fillId="3" borderId="0" xfId="3" applyFill="1" applyAlignment="1">
      <alignment horizontal="center" vertical="center" wrapText="1"/>
    </xf>
    <xf numFmtId="0" fontId="16" fillId="0" borderId="15" xfId="3" applyFont="1" applyBorder="1" applyAlignment="1">
      <alignment horizontal="center"/>
    </xf>
    <xf numFmtId="0" fontId="61" fillId="0" borderId="0" xfId="0" applyFont="1" applyFill="1"/>
    <xf numFmtId="164" fontId="3" fillId="0" borderId="7" xfId="0" applyNumberFormat="1" applyFont="1" applyFill="1" applyBorder="1" applyAlignment="1">
      <alignment vertical="center" wrapText="1"/>
    </xf>
    <xf numFmtId="3" fontId="3" fillId="0" borderId="7" xfId="0" applyNumberFormat="1" applyFont="1" applyFill="1" applyBorder="1" applyAlignment="1">
      <alignment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vertical="center" wrapText="1"/>
    </xf>
    <xf numFmtId="0" fontId="7" fillId="0" borderId="7"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cellXfs>
  <cellStyles count="4">
    <cellStyle name="Normal" xfId="0" builtinId="0"/>
    <cellStyle name="Normal 2" xfId="1"/>
    <cellStyle name="Normal 3" xfId="2"/>
    <cellStyle name="Normal 3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50B4241-9DE5-4E38-AFF3-7A460B888CC7}" type="doc">
      <dgm:prSet loTypeId="urn:microsoft.com/office/officeart/2005/8/layout/orgChart1" loCatId="hierarchy" qsTypeId="urn:microsoft.com/office/officeart/2005/8/quickstyle/simple4" qsCatId="simple" csTypeId="urn:microsoft.com/office/officeart/2005/8/colors/colorful2" csCatId="colorful" phldr="1"/>
      <dgm:spPr/>
      <dgm:t>
        <a:bodyPr/>
        <a:lstStyle/>
        <a:p>
          <a:endParaRPr lang="en-US"/>
        </a:p>
      </dgm:t>
    </dgm:pt>
    <dgm:pt modelId="{57C7DAAF-6496-4D59-9F75-D52BE35292CB}">
      <dgm:prSet phldrT="[Text]" custT="1"/>
      <dgm:spPr>
        <a:solidFill>
          <a:srgbClr val="002060"/>
        </a:solidFill>
      </dgm:spPr>
      <dgm:t>
        <a:bodyPr/>
        <a:lstStyle/>
        <a:p>
          <a:r>
            <a:rPr lang="ka-GE" sz="2800" b="1">
              <a:solidFill>
                <a:srgbClr val="FFC000"/>
              </a:solidFill>
            </a:rPr>
            <a:t>სსიპ  შრომის ინსპექციის სააგენტოს უფროსი</a:t>
          </a:r>
          <a:endParaRPr lang="en-US" sz="2800" b="1">
            <a:solidFill>
              <a:srgbClr val="FFC000"/>
            </a:solidFill>
          </a:endParaRPr>
        </a:p>
      </dgm:t>
    </dgm:pt>
    <dgm:pt modelId="{768C3C75-6609-4565-B827-3CB01A13D658}" type="parTrans" cxnId="{5D3F0646-CEF8-4166-AAA5-619BF1E92920}">
      <dgm:prSet/>
      <dgm:spPr/>
      <dgm:t>
        <a:bodyPr/>
        <a:lstStyle/>
        <a:p>
          <a:endParaRPr lang="en-US" sz="2000" b="0"/>
        </a:p>
      </dgm:t>
    </dgm:pt>
    <dgm:pt modelId="{F511FF76-4DA9-44AA-84EC-92481F71D214}" type="sibTrans" cxnId="{5D3F0646-CEF8-4166-AAA5-619BF1E92920}">
      <dgm:prSet/>
      <dgm:spPr/>
      <dgm:t>
        <a:bodyPr/>
        <a:lstStyle/>
        <a:p>
          <a:endParaRPr lang="en-US" sz="2000" b="0"/>
        </a:p>
      </dgm:t>
    </dgm:pt>
    <dgm:pt modelId="{8BC25F30-48E2-4B0E-900B-AA04E91413C6}" type="asst">
      <dgm:prSet phldrT="[Text]" custT="1"/>
      <dgm:spPr>
        <a:solidFill>
          <a:schemeClr val="accent2">
            <a:lumMod val="40000"/>
            <a:lumOff val="60000"/>
          </a:schemeClr>
        </a:solidFill>
      </dgm:spPr>
      <dgm:t>
        <a:bodyPr/>
        <a:lstStyle/>
        <a:p>
          <a:r>
            <a:rPr lang="ka-GE" sz="2000" b="0"/>
            <a:t>მრჩეველი</a:t>
          </a:r>
          <a:endParaRPr lang="en-US" sz="2000" b="0"/>
        </a:p>
      </dgm:t>
    </dgm:pt>
    <dgm:pt modelId="{18BB245D-E658-465B-9800-923BB5465727}" type="parTrans" cxnId="{FD9E2F10-2173-477A-8027-331D8FC41C4F}">
      <dgm:prSet/>
      <dgm:spPr/>
      <dgm:t>
        <a:bodyPr/>
        <a:lstStyle/>
        <a:p>
          <a:endParaRPr lang="en-US" sz="2000" b="0"/>
        </a:p>
      </dgm:t>
    </dgm:pt>
    <dgm:pt modelId="{3DB80633-DBF0-4414-95F9-5A4D5511BD2E}" type="sibTrans" cxnId="{FD9E2F10-2173-477A-8027-331D8FC41C4F}">
      <dgm:prSet/>
      <dgm:spPr/>
      <dgm:t>
        <a:bodyPr/>
        <a:lstStyle/>
        <a:p>
          <a:endParaRPr lang="en-US" sz="2000" b="0"/>
        </a:p>
      </dgm:t>
    </dgm:pt>
    <dgm:pt modelId="{B3966132-4B4B-4117-A0A4-3CB56F50100B}">
      <dgm:prSet phldrT="[Text]" custT="1"/>
      <dgm:spPr/>
      <dgm:t>
        <a:bodyPr/>
        <a:lstStyle/>
        <a:p>
          <a:r>
            <a:rPr lang="ka-GE" sz="2000" b="0"/>
            <a:t>შრომის უსაფრთხოებაზე ზედამხედველობის სამმართველო</a:t>
          </a:r>
          <a:endParaRPr lang="en-US" sz="2000" b="0"/>
        </a:p>
      </dgm:t>
    </dgm:pt>
    <dgm:pt modelId="{2BBAF3A5-7EFD-40FC-A688-212B2496D09B}" type="parTrans" cxnId="{A5C6160F-4439-4443-A180-3485030DBC67}">
      <dgm:prSet/>
      <dgm:spPr/>
      <dgm:t>
        <a:bodyPr/>
        <a:lstStyle/>
        <a:p>
          <a:endParaRPr lang="en-US" sz="2000" b="0"/>
        </a:p>
      </dgm:t>
    </dgm:pt>
    <dgm:pt modelId="{41A209A8-1B40-4B14-8951-DD4B5077D45F}" type="sibTrans" cxnId="{A5C6160F-4439-4443-A180-3485030DBC67}">
      <dgm:prSet/>
      <dgm:spPr/>
      <dgm:t>
        <a:bodyPr/>
        <a:lstStyle/>
        <a:p>
          <a:endParaRPr lang="en-US" sz="2000" b="0"/>
        </a:p>
      </dgm:t>
    </dgm:pt>
    <dgm:pt modelId="{620AFB18-E7D5-496B-A60A-7CAB8E0B3339}">
      <dgm:prSet custT="1"/>
      <dgm:spPr/>
      <dgm:t>
        <a:bodyPr/>
        <a:lstStyle/>
        <a:p>
          <a:r>
            <a:rPr lang="ka-GE" sz="2800" b="1"/>
            <a:t>შრომის პირობების ინსპექტირების</a:t>
          </a:r>
        </a:p>
        <a:p>
          <a:r>
            <a:rPr lang="ka-GE" sz="2800" b="1"/>
            <a:t> დეპარტამენტი</a:t>
          </a:r>
          <a:endParaRPr lang="en-US" sz="2800" b="1"/>
        </a:p>
      </dgm:t>
    </dgm:pt>
    <dgm:pt modelId="{2B7C60C3-028D-4338-B7D5-3A625F5B3CA1}" type="parTrans" cxnId="{316DC804-92F0-4E2D-8365-610AC9A934ED}">
      <dgm:prSet/>
      <dgm:spPr/>
      <dgm:t>
        <a:bodyPr/>
        <a:lstStyle/>
        <a:p>
          <a:endParaRPr lang="en-US" sz="2000" b="0"/>
        </a:p>
      </dgm:t>
    </dgm:pt>
    <dgm:pt modelId="{C4638E46-6890-4ECD-9C5D-8D1DEF8137A1}" type="sibTrans" cxnId="{316DC804-92F0-4E2D-8365-610AC9A934ED}">
      <dgm:prSet/>
      <dgm:spPr/>
      <dgm:t>
        <a:bodyPr/>
        <a:lstStyle/>
        <a:p>
          <a:endParaRPr lang="en-US" sz="2000" b="0"/>
        </a:p>
      </dgm:t>
    </dgm:pt>
    <dgm:pt modelId="{AC83B13D-0B3A-4BEB-BD61-80ED35B7B509}">
      <dgm:prSet custT="1"/>
      <dgm:spPr>
        <a:solidFill>
          <a:schemeClr val="accent4">
            <a:lumMod val="75000"/>
          </a:schemeClr>
        </a:solidFill>
      </dgm:spPr>
      <dgm:t>
        <a:bodyPr/>
        <a:lstStyle/>
        <a:p>
          <a:r>
            <a:rPr lang="ka-GE" sz="2800" b="1"/>
            <a:t>საფინანსო-ეკონომოკური </a:t>
          </a:r>
        </a:p>
        <a:p>
          <a:r>
            <a:rPr lang="ka-GE" sz="2800" b="1"/>
            <a:t>დეპარტამენტი</a:t>
          </a:r>
          <a:endParaRPr lang="en-US" sz="2800" b="1"/>
        </a:p>
      </dgm:t>
    </dgm:pt>
    <dgm:pt modelId="{D9645406-F9CE-42D0-A415-3927AC91CBC3}" type="parTrans" cxnId="{3FF34FAE-B618-461A-8BB0-0336BD599518}">
      <dgm:prSet/>
      <dgm:spPr/>
      <dgm:t>
        <a:bodyPr/>
        <a:lstStyle/>
        <a:p>
          <a:endParaRPr lang="en-US" sz="2000" b="0"/>
        </a:p>
      </dgm:t>
    </dgm:pt>
    <dgm:pt modelId="{0662B6BB-B844-4C02-AF96-190FEFD23752}" type="sibTrans" cxnId="{3FF34FAE-B618-461A-8BB0-0336BD599518}">
      <dgm:prSet/>
      <dgm:spPr/>
      <dgm:t>
        <a:bodyPr/>
        <a:lstStyle/>
        <a:p>
          <a:endParaRPr lang="en-US" sz="2000" b="0"/>
        </a:p>
      </dgm:t>
    </dgm:pt>
    <dgm:pt modelId="{B7EF9278-A1F8-4415-81F1-0F65E4358A69}">
      <dgm:prSet custT="1"/>
      <dgm:spPr>
        <a:solidFill>
          <a:schemeClr val="accent5">
            <a:lumMod val="75000"/>
          </a:schemeClr>
        </a:solidFill>
      </dgm:spPr>
      <dgm:t>
        <a:bodyPr/>
        <a:lstStyle/>
        <a:p>
          <a:r>
            <a:rPr lang="ka-GE" sz="2000" b="0"/>
            <a:t>სახელმწიფო შესყიდვების სამმართველო</a:t>
          </a:r>
          <a:endParaRPr lang="en-US" sz="2000" b="0"/>
        </a:p>
      </dgm:t>
    </dgm:pt>
    <dgm:pt modelId="{67467580-C11D-4321-8DB7-D779EE170EAF}" type="parTrans" cxnId="{49363746-ED8B-470F-B130-FDD5A9F31CD5}">
      <dgm:prSet/>
      <dgm:spPr/>
      <dgm:t>
        <a:bodyPr/>
        <a:lstStyle/>
        <a:p>
          <a:endParaRPr lang="en-US" sz="2000" b="0"/>
        </a:p>
      </dgm:t>
    </dgm:pt>
    <dgm:pt modelId="{78542589-001A-4D24-9642-8FC26F75A327}" type="sibTrans" cxnId="{49363746-ED8B-470F-B130-FDD5A9F31CD5}">
      <dgm:prSet/>
      <dgm:spPr/>
      <dgm:t>
        <a:bodyPr/>
        <a:lstStyle/>
        <a:p>
          <a:endParaRPr lang="en-US" sz="2000" b="0"/>
        </a:p>
      </dgm:t>
    </dgm:pt>
    <dgm:pt modelId="{7AEE5DC8-8119-437B-8E2F-C3DCA278104C}">
      <dgm:prSet custT="1"/>
      <dgm:spPr>
        <a:solidFill>
          <a:schemeClr val="accent5">
            <a:lumMod val="75000"/>
          </a:schemeClr>
        </a:solidFill>
      </dgm:spPr>
      <dgm:t>
        <a:bodyPr/>
        <a:lstStyle/>
        <a:p>
          <a:r>
            <a:rPr lang="ka-GE" sz="2000" b="0"/>
            <a:t>საფინანსო-საბუღალტრო სამმართველო</a:t>
          </a:r>
          <a:endParaRPr lang="en-US" sz="2000" b="0"/>
        </a:p>
      </dgm:t>
    </dgm:pt>
    <dgm:pt modelId="{8459BCE3-ACDB-4333-AAA6-AF108FBFED72}" type="parTrans" cxnId="{EE801A26-D607-4780-A18A-B79A905DAAB8}">
      <dgm:prSet/>
      <dgm:spPr/>
      <dgm:t>
        <a:bodyPr/>
        <a:lstStyle/>
        <a:p>
          <a:endParaRPr lang="en-US" sz="2000" b="0"/>
        </a:p>
      </dgm:t>
    </dgm:pt>
    <dgm:pt modelId="{80454396-CDAA-43E8-B4C0-D59955FD9D2B}" type="sibTrans" cxnId="{EE801A26-D607-4780-A18A-B79A905DAAB8}">
      <dgm:prSet/>
      <dgm:spPr/>
      <dgm:t>
        <a:bodyPr/>
        <a:lstStyle/>
        <a:p>
          <a:endParaRPr lang="en-US" sz="2000" b="0"/>
        </a:p>
      </dgm:t>
    </dgm:pt>
    <dgm:pt modelId="{A2D83DAE-AEC2-47D5-A4E4-62E5BB1E5FF8}">
      <dgm:prSet custT="1"/>
      <dgm:spPr>
        <a:solidFill>
          <a:schemeClr val="accent6">
            <a:lumMod val="75000"/>
          </a:schemeClr>
        </a:solidFill>
      </dgm:spPr>
      <dgm:t>
        <a:bodyPr/>
        <a:lstStyle/>
        <a:p>
          <a:r>
            <a:rPr lang="ka-GE" sz="2000" b="0"/>
            <a:t>სამშენებლო ზედამხედველობის სამმართველო</a:t>
          </a:r>
          <a:endParaRPr lang="en-US" sz="2000" b="0"/>
        </a:p>
      </dgm:t>
    </dgm:pt>
    <dgm:pt modelId="{9F0FFBD9-FBD2-4AA1-BECE-331D110E60B0}" type="parTrans" cxnId="{EED871B8-17FE-4D20-A31A-6B93AEBA0465}">
      <dgm:prSet/>
      <dgm:spPr/>
      <dgm:t>
        <a:bodyPr/>
        <a:lstStyle/>
        <a:p>
          <a:endParaRPr lang="en-US" sz="2000" b="0"/>
        </a:p>
      </dgm:t>
    </dgm:pt>
    <dgm:pt modelId="{401BEC6D-AF50-47B5-8DBB-50EE3F0A2B13}" type="sibTrans" cxnId="{EED871B8-17FE-4D20-A31A-6B93AEBA0465}">
      <dgm:prSet/>
      <dgm:spPr/>
      <dgm:t>
        <a:bodyPr/>
        <a:lstStyle/>
        <a:p>
          <a:endParaRPr lang="en-US" sz="2000" b="0"/>
        </a:p>
      </dgm:t>
    </dgm:pt>
    <dgm:pt modelId="{F1759E5C-4ACA-4A8C-BF88-FE554DA43C23}">
      <dgm:prSet custT="1"/>
      <dgm:spPr>
        <a:solidFill>
          <a:schemeClr val="accent6">
            <a:lumMod val="75000"/>
          </a:schemeClr>
        </a:solidFill>
      </dgm:spPr>
      <dgm:t>
        <a:bodyPr/>
        <a:lstStyle/>
        <a:p>
          <a:r>
            <a:rPr lang="ka-GE" sz="2000" b="0"/>
            <a:t>სამთომოპოვებით და მძიმე მრეწველობაზე ზედამხედველობის განყოფილება</a:t>
          </a:r>
          <a:endParaRPr lang="en-US" sz="2000" b="0"/>
        </a:p>
      </dgm:t>
    </dgm:pt>
    <dgm:pt modelId="{94EBCD78-A06F-4F48-A241-CB89DDD21ADB}" type="parTrans" cxnId="{EF7E000B-7CCF-4BD0-BC85-91285B4CEA53}">
      <dgm:prSet/>
      <dgm:spPr/>
      <dgm:t>
        <a:bodyPr/>
        <a:lstStyle/>
        <a:p>
          <a:endParaRPr lang="en-US" sz="2000" b="0"/>
        </a:p>
      </dgm:t>
    </dgm:pt>
    <dgm:pt modelId="{FB7FAB7F-2E9A-47A2-BD45-DE5079F52455}" type="sibTrans" cxnId="{EF7E000B-7CCF-4BD0-BC85-91285B4CEA53}">
      <dgm:prSet/>
      <dgm:spPr/>
      <dgm:t>
        <a:bodyPr/>
        <a:lstStyle/>
        <a:p>
          <a:endParaRPr lang="en-US" sz="2000" b="0"/>
        </a:p>
      </dgm:t>
    </dgm:pt>
    <dgm:pt modelId="{C37FD1AB-BD33-427E-B76D-00C779B0A814}">
      <dgm:prSet custT="1"/>
      <dgm:spPr>
        <a:solidFill>
          <a:schemeClr val="accent2">
            <a:lumMod val="75000"/>
          </a:schemeClr>
        </a:solidFill>
      </dgm:spPr>
      <dgm:t>
        <a:bodyPr/>
        <a:lstStyle/>
        <a:p>
          <a:r>
            <a:rPr lang="ka-GE" sz="2000" b="0"/>
            <a:t>იმერეთის რეგიონული სამმართველო</a:t>
          </a:r>
          <a:endParaRPr lang="en-US" sz="2000" b="0"/>
        </a:p>
      </dgm:t>
    </dgm:pt>
    <dgm:pt modelId="{C6D8D87E-E9E3-4E5D-BDCF-2E946726CAC8}" type="parTrans" cxnId="{7C50B9AD-951B-455C-9C5A-01DFDAE97A9B}">
      <dgm:prSet/>
      <dgm:spPr/>
      <dgm:t>
        <a:bodyPr/>
        <a:lstStyle/>
        <a:p>
          <a:endParaRPr lang="en-GB" sz="2000" b="0"/>
        </a:p>
      </dgm:t>
    </dgm:pt>
    <dgm:pt modelId="{E96A0A35-DB69-4444-80EF-5109A79DE17C}" type="sibTrans" cxnId="{7C50B9AD-951B-455C-9C5A-01DFDAE97A9B}">
      <dgm:prSet/>
      <dgm:spPr/>
      <dgm:t>
        <a:bodyPr/>
        <a:lstStyle/>
        <a:p>
          <a:endParaRPr lang="en-GB" sz="2000" b="0"/>
        </a:p>
      </dgm:t>
    </dgm:pt>
    <dgm:pt modelId="{289DD6BC-1A65-4801-A6D5-30CFFA170BD0}">
      <dgm:prSet custT="1"/>
      <dgm:spPr>
        <a:solidFill>
          <a:schemeClr val="accent2">
            <a:lumMod val="75000"/>
          </a:schemeClr>
        </a:solidFill>
      </dgm:spPr>
      <dgm:t>
        <a:bodyPr/>
        <a:lstStyle/>
        <a:p>
          <a:r>
            <a:rPr lang="ka-GE" sz="2000" b="0"/>
            <a:t>აჭარის რეგიონული სამმართველო</a:t>
          </a:r>
          <a:endParaRPr lang="en-US" sz="2000" b="0"/>
        </a:p>
      </dgm:t>
    </dgm:pt>
    <dgm:pt modelId="{03A7E1DE-45DE-4CBF-AC9D-9838AD51227F}" type="parTrans" cxnId="{5C4B3B25-4774-4E4C-ADE7-8F36136E2942}">
      <dgm:prSet/>
      <dgm:spPr/>
      <dgm:t>
        <a:bodyPr/>
        <a:lstStyle/>
        <a:p>
          <a:endParaRPr lang="en-GB" sz="2000" b="0"/>
        </a:p>
      </dgm:t>
    </dgm:pt>
    <dgm:pt modelId="{369FC5D8-7F8B-473A-992F-53E38D889AC3}" type="sibTrans" cxnId="{5C4B3B25-4774-4E4C-ADE7-8F36136E2942}">
      <dgm:prSet/>
      <dgm:spPr/>
      <dgm:t>
        <a:bodyPr/>
        <a:lstStyle/>
        <a:p>
          <a:endParaRPr lang="en-GB" sz="2000" b="0"/>
        </a:p>
      </dgm:t>
    </dgm:pt>
    <dgm:pt modelId="{BE814383-0BC5-460A-9C7F-762B556085AC}">
      <dgm:prSet custT="1"/>
      <dgm:spPr>
        <a:solidFill>
          <a:schemeClr val="accent5">
            <a:lumMod val="75000"/>
          </a:schemeClr>
        </a:solidFill>
      </dgm:spPr>
      <dgm:t>
        <a:bodyPr/>
        <a:lstStyle/>
        <a:p>
          <a:r>
            <a:rPr lang="ka-GE" sz="2000" b="0"/>
            <a:t>ლოჯისტიკისა და სამეურნეო მომსახურების სამმართველო </a:t>
          </a:r>
          <a:endParaRPr lang="en-US" sz="2000" b="0"/>
        </a:p>
      </dgm:t>
    </dgm:pt>
    <dgm:pt modelId="{9F80FF3D-F977-42C6-90DC-ABE2F6E5852E}" type="parTrans" cxnId="{AD0426CF-6B48-4EAC-9423-B4E492F860F2}">
      <dgm:prSet/>
      <dgm:spPr/>
      <dgm:t>
        <a:bodyPr/>
        <a:lstStyle/>
        <a:p>
          <a:endParaRPr lang="en-GB" sz="2000" b="0"/>
        </a:p>
      </dgm:t>
    </dgm:pt>
    <dgm:pt modelId="{4044F788-1257-4D83-AF3C-4900F3969A1F}" type="sibTrans" cxnId="{AD0426CF-6B48-4EAC-9423-B4E492F860F2}">
      <dgm:prSet/>
      <dgm:spPr/>
      <dgm:t>
        <a:bodyPr/>
        <a:lstStyle/>
        <a:p>
          <a:endParaRPr lang="en-GB" sz="2000" b="0"/>
        </a:p>
      </dgm:t>
    </dgm:pt>
    <dgm:pt modelId="{7471B192-DDBD-4E05-A720-3A35A0A9E231}">
      <dgm:prSet custT="1"/>
      <dgm:spPr/>
      <dgm:t>
        <a:bodyPr/>
        <a:lstStyle/>
        <a:p>
          <a:r>
            <a:rPr lang="ka-GE" sz="2000" b="0"/>
            <a:t>შრომითი უფლებების ზედამხედველობის სამმართველო </a:t>
          </a:r>
          <a:endParaRPr lang="en-US" sz="2000" b="0"/>
        </a:p>
      </dgm:t>
    </dgm:pt>
    <dgm:pt modelId="{4AEAD4AD-EA58-428B-A40B-63D210FD0AF1}" type="sibTrans" cxnId="{A0607E4B-3804-4A43-886A-D20E149A7CB2}">
      <dgm:prSet/>
      <dgm:spPr/>
      <dgm:t>
        <a:bodyPr/>
        <a:lstStyle/>
        <a:p>
          <a:endParaRPr lang="en-US" sz="2000" b="0"/>
        </a:p>
      </dgm:t>
    </dgm:pt>
    <dgm:pt modelId="{500224DD-1F4E-430E-9A7F-4FF1637D3AA2}" type="parTrans" cxnId="{A0607E4B-3804-4A43-886A-D20E149A7CB2}">
      <dgm:prSet/>
      <dgm:spPr/>
      <dgm:t>
        <a:bodyPr/>
        <a:lstStyle/>
        <a:p>
          <a:endParaRPr lang="en-US" sz="2000" b="0"/>
        </a:p>
      </dgm:t>
    </dgm:pt>
    <dgm:pt modelId="{6AAE351E-B868-4284-8E5C-3B14DCC1756F}">
      <dgm:prSet custT="1"/>
      <dgm:spPr/>
      <dgm:t>
        <a:bodyPr/>
        <a:lstStyle/>
        <a:p>
          <a:r>
            <a:rPr lang="ka-GE" sz="2000" b="0"/>
            <a:t>რეგიონული ინსპექტირების კორდინირების ცენტრი</a:t>
          </a:r>
          <a:endParaRPr lang="en-US" sz="2000" b="0"/>
        </a:p>
      </dgm:t>
    </dgm:pt>
    <dgm:pt modelId="{EDACA277-7FB0-4EFD-990F-DD2EC1EC3200}" type="parTrans" cxnId="{5B615E41-ECE8-4A62-8004-D88424CC8685}">
      <dgm:prSet/>
      <dgm:spPr/>
      <dgm:t>
        <a:bodyPr/>
        <a:lstStyle/>
        <a:p>
          <a:endParaRPr lang="en-GB" sz="2000" b="0"/>
        </a:p>
      </dgm:t>
    </dgm:pt>
    <dgm:pt modelId="{67183E42-AABC-4CF4-B9B4-FB797AFCF7E9}" type="sibTrans" cxnId="{5B615E41-ECE8-4A62-8004-D88424CC8685}">
      <dgm:prSet/>
      <dgm:spPr/>
      <dgm:t>
        <a:bodyPr/>
        <a:lstStyle/>
        <a:p>
          <a:endParaRPr lang="en-GB" sz="2000" b="0"/>
        </a:p>
      </dgm:t>
    </dgm:pt>
    <dgm:pt modelId="{2EF8120F-CE4F-40BD-81C8-B2839689BF38}">
      <dgm:prSet custT="1"/>
      <dgm:spPr/>
      <dgm:t>
        <a:bodyPr/>
        <a:lstStyle/>
        <a:p>
          <a:r>
            <a:rPr lang="ka-GE" sz="2800" b="1"/>
            <a:t>სააგენტოს უფროსის პირველი მოადგილე</a:t>
          </a:r>
          <a:endParaRPr lang="en-US" sz="2800" b="1"/>
        </a:p>
      </dgm:t>
    </dgm:pt>
    <dgm:pt modelId="{42AA6DCC-F0BC-4AB6-B7D6-D3B31CD5E696}" type="sibTrans" cxnId="{5E1C1B15-BCC3-4684-8A7A-0E9ED3911647}">
      <dgm:prSet/>
      <dgm:spPr/>
      <dgm:t>
        <a:bodyPr/>
        <a:lstStyle/>
        <a:p>
          <a:endParaRPr lang="en-US" sz="2000" b="0"/>
        </a:p>
      </dgm:t>
    </dgm:pt>
    <dgm:pt modelId="{3AE4BEDB-ED0B-4725-ADD8-39662D9990A3}" type="parTrans" cxnId="{5E1C1B15-BCC3-4684-8A7A-0E9ED3911647}">
      <dgm:prSet/>
      <dgm:spPr/>
      <dgm:t>
        <a:bodyPr/>
        <a:lstStyle/>
        <a:p>
          <a:endParaRPr lang="en-US" sz="2000" b="0"/>
        </a:p>
      </dgm:t>
    </dgm:pt>
    <dgm:pt modelId="{DFB3405B-D179-4D92-AAD9-437F389D112C}">
      <dgm:prSet custT="1"/>
      <dgm:spPr/>
      <dgm:t>
        <a:bodyPr/>
        <a:lstStyle/>
        <a:p>
          <a:r>
            <a:rPr lang="ka-GE" sz="2800" b="1"/>
            <a:t>სამართლებრივი უზრუნველყოფის დეპარტამენტი</a:t>
          </a:r>
          <a:endParaRPr lang="en-US" sz="2800" b="1"/>
        </a:p>
      </dgm:t>
    </dgm:pt>
    <dgm:pt modelId="{DF14B425-8BC0-4F88-9494-954C0AF1BA90}" type="parTrans" cxnId="{7BDBC10B-C92A-445C-A259-DCC032C6A827}">
      <dgm:prSet/>
      <dgm:spPr/>
      <dgm:t>
        <a:bodyPr/>
        <a:lstStyle/>
        <a:p>
          <a:endParaRPr lang="en-GB" sz="2000" b="0"/>
        </a:p>
      </dgm:t>
    </dgm:pt>
    <dgm:pt modelId="{2F8E6B92-89EE-4C77-937F-5D9FA6ED1CA0}" type="sibTrans" cxnId="{7BDBC10B-C92A-445C-A259-DCC032C6A827}">
      <dgm:prSet/>
      <dgm:spPr/>
      <dgm:t>
        <a:bodyPr/>
        <a:lstStyle/>
        <a:p>
          <a:endParaRPr lang="en-GB" sz="2000" b="0"/>
        </a:p>
      </dgm:t>
    </dgm:pt>
    <dgm:pt modelId="{DE74D0BA-7B9E-4485-9C26-FC2B14702F26}">
      <dgm:prSet custT="1"/>
      <dgm:spPr/>
      <dgm:t>
        <a:bodyPr/>
        <a:lstStyle/>
        <a:p>
          <a:r>
            <a:rPr lang="ka-GE" sz="2000" b="0"/>
            <a:t>სასამართლო დავები წარმართვისა და წარმომადგენლობის სამმართველო</a:t>
          </a:r>
          <a:endParaRPr lang="en-US" sz="2000" b="0"/>
        </a:p>
      </dgm:t>
    </dgm:pt>
    <dgm:pt modelId="{1D1382A1-EDEF-4699-AA37-28D890B9B165}" type="parTrans" cxnId="{0AC985F2-AC47-4809-A5D1-293940F3FEDA}">
      <dgm:prSet/>
      <dgm:spPr/>
      <dgm:t>
        <a:bodyPr/>
        <a:lstStyle/>
        <a:p>
          <a:endParaRPr lang="en-GB" sz="2000" b="0"/>
        </a:p>
      </dgm:t>
    </dgm:pt>
    <dgm:pt modelId="{46D043A8-9052-4A87-9D3E-F779E912F2FB}" type="sibTrans" cxnId="{0AC985F2-AC47-4809-A5D1-293940F3FEDA}">
      <dgm:prSet/>
      <dgm:spPr/>
      <dgm:t>
        <a:bodyPr/>
        <a:lstStyle/>
        <a:p>
          <a:endParaRPr lang="en-GB" sz="2000" b="0"/>
        </a:p>
      </dgm:t>
    </dgm:pt>
    <dgm:pt modelId="{E78BA708-3158-4D70-8DC5-9AB040F14081}">
      <dgm:prSet custT="1"/>
      <dgm:spPr>
        <a:solidFill>
          <a:schemeClr val="accent6">
            <a:lumMod val="75000"/>
          </a:schemeClr>
        </a:solidFill>
      </dgm:spPr>
      <dgm:t>
        <a:bodyPr/>
        <a:lstStyle/>
        <a:p>
          <a:r>
            <a:rPr lang="ka-GE" sz="2000" b="0"/>
            <a:t>მსუბუქ  მრეწველობასა და მომსახურების სექტორზე ზედამხედველობის განყოფილება</a:t>
          </a:r>
          <a:endParaRPr lang="en-US" sz="2000" b="0"/>
        </a:p>
      </dgm:t>
    </dgm:pt>
    <dgm:pt modelId="{1025E2FA-5320-466E-AF46-86CF8B54763E}" type="parTrans" cxnId="{DB3ED1B0-E28C-4E9B-903A-CDA01E418393}">
      <dgm:prSet/>
      <dgm:spPr/>
      <dgm:t>
        <a:bodyPr/>
        <a:lstStyle/>
        <a:p>
          <a:endParaRPr lang="en-US" sz="2000" b="0"/>
        </a:p>
      </dgm:t>
    </dgm:pt>
    <dgm:pt modelId="{C318845F-D3B5-48F8-B8A2-0CAA11E27715}" type="sibTrans" cxnId="{DB3ED1B0-E28C-4E9B-903A-CDA01E418393}">
      <dgm:prSet/>
      <dgm:spPr/>
      <dgm:t>
        <a:bodyPr/>
        <a:lstStyle/>
        <a:p>
          <a:endParaRPr lang="en-US" sz="2000" b="0"/>
        </a:p>
      </dgm:t>
    </dgm:pt>
    <dgm:pt modelId="{9F0D57FE-58CD-441E-8189-15B5BBC6117E}">
      <dgm:prSet custT="1"/>
      <dgm:spPr/>
      <dgm:t>
        <a:bodyPr/>
        <a:lstStyle/>
        <a:p>
          <a:r>
            <a:rPr lang="ka-GE" sz="2800" b="1"/>
            <a:t>სააგენტოს უფროსის  მოადგილე</a:t>
          </a:r>
          <a:endParaRPr lang="en-US" sz="2800" b="1"/>
        </a:p>
      </dgm:t>
    </dgm:pt>
    <dgm:pt modelId="{0D61DB5B-4880-4FF2-87ED-CA4875FAD99C}" type="parTrans" cxnId="{7A9B7C72-B9D0-40E5-8C36-78C4AF4AB752}">
      <dgm:prSet/>
      <dgm:spPr/>
      <dgm:t>
        <a:bodyPr/>
        <a:lstStyle/>
        <a:p>
          <a:endParaRPr lang="en-US" sz="2000" b="0"/>
        </a:p>
      </dgm:t>
    </dgm:pt>
    <dgm:pt modelId="{DE6DF326-E97B-4B14-B138-267142900CB6}" type="sibTrans" cxnId="{7A9B7C72-B9D0-40E5-8C36-78C4AF4AB752}">
      <dgm:prSet/>
      <dgm:spPr/>
      <dgm:t>
        <a:bodyPr/>
        <a:lstStyle/>
        <a:p>
          <a:endParaRPr lang="en-US" sz="2000" b="0"/>
        </a:p>
      </dgm:t>
    </dgm:pt>
    <dgm:pt modelId="{AE4BA2E6-4EDD-46A0-A0A5-CC325458884F}">
      <dgm:prSet custT="1"/>
      <dgm:spPr/>
      <dgm:t>
        <a:bodyPr/>
        <a:lstStyle/>
        <a:p>
          <a:r>
            <a:rPr lang="ka-GE" sz="2000" b="0"/>
            <a:t>ადმინისტრაციული საჩივრების განხილვის სამმართველო</a:t>
          </a:r>
          <a:endParaRPr lang="en-US" sz="2000" b="0"/>
        </a:p>
      </dgm:t>
    </dgm:pt>
    <dgm:pt modelId="{8A8B83E6-3D67-4A59-A308-BC811F19B4D9}" type="parTrans" cxnId="{6CA447CC-CA6F-422D-A08E-BC5736FA1C88}">
      <dgm:prSet/>
      <dgm:spPr/>
      <dgm:t>
        <a:bodyPr/>
        <a:lstStyle/>
        <a:p>
          <a:endParaRPr lang="en-US" sz="2000" b="0"/>
        </a:p>
      </dgm:t>
    </dgm:pt>
    <dgm:pt modelId="{3814C9E4-2F31-48A2-A12B-90FDD707F661}" type="sibTrans" cxnId="{6CA447CC-CA6F-422D-A08E-BC5736FA1C88}">
      <dgm:prSet/>
      <dgm:spPr/>
      <dgm:t>
        <a:bodyPr/>
        <a:lstStyle/>
        <a:p>
          <a:endParaRPr lang="en-US" sz="2000" b="0"/>
        </a:p>
      </dgm:t>
    </dgm:pt>
    <dgm:pt modelId="{D7728D60-510A-4B6F-9709-AD8869B5AC90}">
      <dgm:prSet custT="1"/>
      <dgm:spPr/>
      <dgm:t>
        <a:bodyPr/>
        <a:lstStyle/>
        <a:p>
          <a:r>
            <a:rPr lang="ka-GE" sz="2000" b="0"/>
            <a:t>დოკუმენტაციის სამართლებრივი რევიზიისა და ვიზირების სამმართველო</a:t>
          </a:r>
          <a:endParaRPr lang="en-US" sz="2000" b="0"/>
        </a:p>
      </dgm:t>
    </dgm:pt>
    <dgm:pt modelId="{0B0AEA54-11A6-4550-A501-F49DA15693F3}" type="parTrans" cxnId="{72B05BC2-6A61-4A7B-AE25-D0FFF9C3AA89}">
      <dgm:prSet/>
      <dgm:spPr/>
      <dgm:t>
        <a:bodyPr/>
        <a:lstStyle/>
        <a:p>
          <a:endParaRPr lang="en-US" sz="2000" b="0"/>
        </a:p>
      </dgm:t>
    </dgm:pt>
    <dgm:pt modelId="{F7CC8E48-46AA-4D39-89FB-B90B70FCAF03}" type="sibTrans" cxnId="{72B05BC2-6A61-4A7B-AE25-D0FFF9C3AA89}">
      <dgm:prSet/>
      <dgm:spPr/>
      <dgm:t>
        <a:bodyPr/>
        <a:lstStyle/>
        <a:p>
          <a:endParaRPr lang="en-US" sz="2000" b="0"/>
        </a:p>
      </dgm:t>
    </dgm:pt>
    <dgm:pt modelId="{D15D71C5-1C9C-46D1-A840-84ED1F30D13B}">
      <dgm:prSet custT="1"/>
      <dgm:spPr/>
      <dgm:t>
        <a:bodyPr/>
        <a:lstStyle/>
        <a:p>
          <a:r>
            <a:rPr lang="ka-GE" sz="2800" b="1"/>
            <a:t>ადმინისტრაციული  დეპარტამენტი</a:t>
          </a:r>
          <a:endParaRPr lang="en-US" sz="2800" b="1"/>
        </a:p>
      </dgm:t>
    </dgm:pt>
    <dgm:pt modelId="{AFFEFB45-D375-49BD-8964-E9D4164AE09D}" type="parTrans" cxnId="{A7AD40E8-4CB1-4946-AE99-314DF3035B87}">
      <dgm:prSet/>
      <dgm:spPr/>
      <dgm:t>
        <a:bodyPr/>
        <a:lstStyle/>
        <a:p>
          <a:endParaRPr lang="en-US" sz="2000" b="0"/>
        </a:p>
      </dgm:t>
    </dgm:pt>
    <dgm:pt modelId="{8830BE4F-2297-4FE5-B526-021C9AFEC83E}" type="sibTrans" cxnId="{A7AD40E8-4CB1-4946-AE99-314DF3035B87}">
      <dgm:prSet/>
      <dgm:spPr/>
      <dgm:t>
        <a:bodyPr/>
        <a:lstStyle/>
        <a:p>
          <a:endParaRPr lang="en-US" sz="2000" b="0"/>
        </a:p>
      </dgm:t>
    </dgm:pt>
    <dgm:pt modelId="{99B37E08-06F4-4E2A-A92F-FB11C04A301A}">
      <dgm:prSet custT="1"/>
      <dgm:spPr/>
      <dgm:t>
        <a:bodyPr/>
        <a:lstStyle/>
        <a:p>
          <a:r>
            <a:rPr lang="ka-GE" sz="2000" b="0"/>
            <a:t>საქმისწარმოების, ადამიანური რესურსების მართვისა და ინფორმაციული ტექნოლოგიების სამმართველო</a:t>
          </a:r>
          <a:endParaRPr lang="en-US" sz="2000" b="0"/>
        </a:p>
      </dgm:t>
    </dgm:pt>
    <dgm:pt modelId="{0DBC9C76-6A3C-4272-99B2-7BEB401CF5CF}" type="parTrans" cxnId="{A614DFC7-2DF9-4678-A580-21CB4BFE2C03}">
      <dgm:prSet/>
      <dgm:spPr/>
      <dgm:t>
        <a:bodyPr/>
        <a:lstStyle/>
        <a:p>
          <a:endParaRPr lang="en-US" sz="2000" b="0"/>
        </a:p>
      </dgm:t>
    </dgm:pt>
    <dgm:pt modelId="{2FCB057F-77E5-4610-8312-BBD3179AD69C}" type="sibTrans" cxnId="{A614DFC7-2DF9-4678-A580-21CB4BFE2C03}">
      <dgm:prSet/>
      <dgm:spPr/>
      <dgm:t>
        <a:bodyPr/>
        <a:lstStyle/>
        <a:p>
          <a:endParaRPr lang="en-US" sz="2000" b="0"/>
        </a:p>
      </dgm:t>
    </dgm:pt>
    <dgm:pt modelId="{53387B42-9291-4A4F-8EC3-5B51D98EE7CD}">
      <dgm:prSet custT="1"/>
      <dgm:spPr/>
      <dgm:t>
        <a:bodyPr/>
        <a:lstStyle/>
        <a:p>
          <a:r>
            <a:rPr lang="ka-GE" sz="2000" b="0"/>
            <a:t>შრომის უსაფრთხოების სპეციალისტის აკრედიტებულ პროგრამაზე ზედამხედველობის ცენტრი</a:t>
          </a:r>
          <a:endParaRPr lang="en-US" sz="2000" b="0"/>
        </a:p>
      </dgm:t>
    </dgm:pt>
    <dgm:pt modelId="{6B724EE6-79F6-4C06-ACAB-AA930346025E}" type="parTrans" cxnId="{99716A5D-FC1B-48A6-949C-FC06F4AD5499}">
      <dgm:prSet/>
      <dgm:spPr/>
      <dgm:t>
        <a:bodyPr/>
        <a:lstStyle/>
        <a:p>
          <a:endParaRPr lang="en-US" sz="2000" b="0"/>
        </a:p>
      </dgm:t>
    </dgm:pt>
    <dgm:pt modelId="{808AAF1A-CBBA-4B44-B656-BBA213D51B31}" type="sibTrans" cxnId="{99716A5D-FC1B-48A6-949C-FC06F4AD5499}">
      <dgm:prSet/>
      <dgm:spPr/>
      <dgm:t>
        <a:bodyPr/>
        <a:lstStyle/>
        <a:p>
          <a:endParaRPr lang="en-US" sz="2000" b="0"/>
        </a:p>
      </dgm:t>
    </dgm:pt>
    <dgm:pt modelId="{78D8CA27-00C4-495F-8638-A7900512A7F7}">
      <dgm:prSet custT="1"/>
      <dgm:spPr/>
      <dgm:t>
        <a:bodyPr/>
        <a:lstStyle/>
        <a:p>
          <a:r>
            <a:rPr lang="ka-GE" sz="2000" b="0"/>
            <a:t>საერთაშორისო/საზოგადოებასთან ურთიერთობისა და  სტატისტიკისა/ანალიტიკის სამმართველო</a:t>
          </a:r>
          <a:endParaRPr lang="en-US" sz="2000" b="0"/>
        </a:p>
      </dgm:t>
    </dgm:pt>
    <dgm:pt modelId="{F70FCA01-A646-45E3-9078-D22203FE6935}" type="parTrans" cxnId="{003BE712-D7C3-4660-AD28-37EFFBCB340D}">
      <dgm:prSet/>
      <dgm:spPr/>
      <dgm:t>
        <a:bodyPr/>
        <a:lstStyle/>
        <a:p>
          <a:endParaRPr lang="en-US" sz="2000" b="0"/>
        </a:p>
      </dgm:t>
    </dgm:pt>
    <dgm:pt modelId="{A7FB8CC7-BF65-45DF-9E13-D647AB9E8DE2}" type="sibTrans" cxnId="{003BE712-D7C3-4660-AD28-37EFFBCB340D}">
      <dgm:prSet/>
      <dgm:spPr/>
      <dgm:t>
        <a:bodyPr/>
        <a:lstStyle/>
        <a:p>
          <a:endParaRPr lang="en-US" sz="2000" b="0"/>
        </a:p>
      </dgm:t>
    </dgm:pt>
    <dgm:pt modelId="{D2D65DA0-9AE6-42CC-A741-8BB72FD9EAC4}">
      <dgm:prSet phldrT="[Text]" custT="1"/>
      <dgm:spPr>
        <a:solidFill>
          <a:schemeClr val="accent4">
            <a:lumMod val="75000"/>
          </a:schemeClr>
        </a:solidFill>
      </dgm:spPr>
      <dgm:t>
        <a:bodyPr/>
        <a:lstStyle/>
        <a:p>
          <a:r>
            <a:rPr lang="ka-GE" sz="2800" b="1"/>
            <a:t>მონიტორინგისა და ზედამხედველობის დეპარტამენტი</a:t>
          </a:r>
          <a:endParaRPr lang="en-US" sz="2800" b="1"/>
        </a:p>
      </dgm:t>
    </dgm:pt>
    <dgm:pt modelId="{8DC61325-20BE-4E31-A0F5-FC58B006E02E}" type="sibTrans" cxnId="{B7333F97-2F43-4F3E-8DF5-39C29486D226}">
      <dgm:prSet/>
      <dgm:spPr/>
      <dgm:t>
        <a:bodyPr/>
        <a:lstStyle/>
        <a:p>
          <a:endParaRPr lang="en-US" sz="2000" b="0"/>
        </a:p>
      </dgm:t>
    </dgm:pt>
    <dgm:pt modelId="{6D9B8DA5-C056-4616-A41B-5A381320A2A5}" type="parTrans" cxnId="{B7333F97-2F43-4F3E-8DF5-39C29486D226}">
      <dgm:prSet/>
      <dgm:spPr/>
      <dgm:t>
        <a:bodyPr/>
        <a:lstStyle/>
        <a:p>
          <a:endParaRPr lang="en-US" sz="2000" b="0"/>
        </a:p>
      </dgm:t>
    </dgm:pt>
    <dgm:pt modelId="{395F6431-4151-4C8B-944C-D4B317CFBDA9}">
      <dgm:prSet phldrT="[Text]" custT="1"/>
      <dgm:spPr>
        <a:solidFill>
          <a:schemeClr val="accent5">
            <a:lumMod val="75000"/>
          </a:schemeClr>
        </a:solidFill>
      </dgm:spPr>
      <dgm:t>
        <a:bodyPr/>
        <a:lstStyle/>
        <a:p>
          <a:r>
            <a:rPr lang="ka-GE" sz="2000" b="0"/>
            <a:t>ოპერატიული ინფორმაციისა და მონიტორინგის სამმართველო</a:t>
          </a:r>
          <a:endParaRPr lang="en-US" sz="2000" b="0"/>
        </a:p>
      </dgm:t>
    </dgm:pt>
    <dgm:pt modelId="{D6C1C2B5-0348-48D3-9F37-E032419CF6A6}" type="sibTrans" cxnId="{F544AB61-17D5-4F5D-A90C-F6D254C68356}">
      <dgm:prSet/>
      <dgm:spPr/>
      <dgm:t>
        <a:bodyPr/>
        <a:lstStyle/>
        <a:p>
          <a:endParaRPr lang="en-US" sz="2000" b="0"/>
        </a:p>
      </dgm:t>
    </dgm:pt>
    <dgm:pt modelId="{08218077-9979-402D-A116-B5308B4ED717}" type="parTrans" cxnId="{F544AB61-17D5-4F5D-A90C-F6D254C68356}">
      <dgm:prSet/>
      <dgm:spPr/>
      <dgm:t>
        <a:bodyPr/>
        <a:lstStyle/>
        <a:p>
          <a:endParaRPr lang="en-US" sz="2000" b="0"/>
        </a:p>
      </dgm:t>
    </dgm:pt>
    <dgm:pt modelId="{FADE1F68-FAB5-47F0-AE2D-A8A7A7C42DB2}">
      <dgm:prSet phldrT="[Text]" custT="1"/>
      <dgm:spPr>
        <a:solidFill>
          <a:schemeClr val="accent5">
            <a:lumMod val="75000"/>
          </a:schemeClr>
        </a:solidFill>
      </dgm:spPr>
      <dgm:t>
        <a:bodyPr/>
        <a:lstStyle/>
        <a:p>
          <a:r>
            <a:rPr lang="ka-GE" sz="2000" b="0"/>
            <a:t>მოკვლევისა და დავების განხილვის სამმართველო</a:t>
          </a:r>
          <a:endParaRPr lang="en-US" sz="2000" b="0"/>
        </a:p>
      </dgm:t>
    </dgm:pt>
    <dgm:pt modelId="{2A8EB567-0043-4C51-8C59-ACB2D05EB7D3}" type="sibTrans" cxnId="{D9116024-B699-4FAA-8F75-B5B0387F9C48}">
      <dgm:prSet/>
      <dgm:spPr/>
      <dgm:t>
        <a:bodyPr/>
        <a:lstStyle/>
        <a:p>
          <a:endParaRPr lang="en-US" sz="2000" b="0"/>
        </a:p>
      </dgm:t>
    </dgm:pt>
    <dgm:pt modelId="{DAFE2168-12EE-40E9-8A25-ED270DC4967B}" type="parTrans" cxnId="{D9116024-B699-4FAA-8F75-B5B0387F9C48}">
      <dgm:prSet/>
      <dgm:spPr/>
      <dgm:t>
        <a:bodyPr/>
        <a:lstStyle/>
        <a:p>
          <a:endParaRPr lang="en-US" sz="2000" b="0"/>
        </a:p>
      </dgm:t>
    </dgm:pt>
    <dgm:pt modelId="{AB05D4CA-0CA9-458A-A5FB-B5B96DD29F83}" type="pres">
      <dgm:prSet presAssocID="{F50B4241-9DE5-4E38-AFF3-7A460B888CC7}" presName="hierChild1" presStyleCnt="0">
        <dgm:presLayoutVars>
          <dgm:orgChart val="1"/>
          <dgm:chPref val="1"/>
          <dgm:dir/>
          <dgm:animOne val="branch"/>
          <dgm:animLvl val="lvl"/>
          <dgm:resizeHandles/>
        </dgm:presLayoutVars>
      </dgm:prSet>
      <dgm:spPr/>
      <dgm:t>
        <a:bodyPr/>
        <a:lstStyle/>
        <a:p>
          <a:endParaRPr lang="en-US"/>
        </a:p>
      </dgm:t>
    </dgm:pt>
    <dgm:pt modelId="{85D7E262-8CE6-462B-977F-50B1CFE53E76}" type="pres">
      <dgm:prSet presAssocID="{57C7DAAF-6496-4D59-9F75-D52BE35292CB}" presName="hierRoot1" presStyleCnt="0">
        <dgm:presLayoutVars>
          <dgm:hierBranch val="hang"/>
        </dgm:presLayoutVars>
      </dgm:prSet>
      <dgm:spPr/>
      <dgm:t>
        <a:bodyPr/>
        <a:lstStyle/>
        <a:p>
          <a:endParaRPr lang="en-GB"/>
        </a:p>
      </dgm:t>
    </dgm:pt>
    <dgm:pt modelId="{9D545FF3-F5BB-4D2E-AC81-0FC1FAD87B46}" type="pres">
      <dgm:prSet presAssocID="{57C7DAAF-6496-4D59-9F75-D52BE35292CB}" presName="rootComposite1" presStyleCnt="0"/>
      <dgm:spPr/>
      <dgm:t>
        <a:bodyPr/>
        <a:lstStyle/>
        <a:p>
          <a:endParaRPr lang="en-GB"/>
        </a:p>
      </dgm:t>
    </dgm:pt>
    <dgm:pt modelId="{F08CF62B-97F5-480D-B410-FE1680C47B92}" type="pres">
      <dgm:prSet presAssocID="{57C7DAAF-6496-4D59-9F75-D52BE35292CB}" presName="rootText1" presStyleLbl="node0" presStyleIdx="0" presStyleCnt="1" custScaleX="2000000" custScaleY="1336990" custLinFactX="-500000" custLinFactNeighborX="-558277" custLinFactNeighborY="70313">
        <dgm:presLayoutVars>
          <dgm:chPref val="3"/>
        </dgm:presLayoutVars>
      </dgm:prSet>
      <dgm:spPr/>
      <dgm:t>
        <a:bodyPr/>
        <a:lstStyle/>
        <a:p>
          <a:endParaRPr lang="en-US"/>
        </a:p>
      </dgm:t>
    </dgm:pt>
    <dgm:pt modelId="{9A3CF4AD-789E-4944-8B3D-E4A45CD04C36}" type="pres">
      <dgm:prSet presAssocID="{57C7DAAF-6496-4D59-9F75-D52BE35292CB}" presName="rootConnector1" presStyleLbl="node1" presStyleIdx="0" presStyleCnt="0"/>
      <dgm:spPr/>
      <dgm:t>
        <a:bodyPr/>
        <a:lstStyle/>
        <a:p>
          <a:endParaRPr lang="en-US"/>
        </a:p>
      </dgm:t>
    </dgm:pt>
    <dgm:pt modelId="{2AF5D27E-192C-4577-9B90-BF170BE7C983}" type="pres">
      <dgm:prSet presAssocID="{57C7DAAF-6496-4D59-9F75-D52BE35292CB}" presName="hierChild2" presStyleCnt="0"/>
      <dgm:spPr/>
      <dgm:t>
        <a:bodyPr/>
        <a:lstStyle/>
        <a:p>
          <a:endParaRPr lang="en-GB"/>
        </a:p>
      </dgm:t>
    </dgm:pt>
    <dgm:pt modelId="{7CB431A8-75C6-4C63-968D-007CB3F39A97}" type="pres">
      <dgm:prSet presAssocID="{3AE4BEDB-ED0B-4725-ADD8-39662D9990A3}" presName="Name48" presStyleLbl="parChTrans1D2" presStyleIdx="0" presStyleCnt="5"/>
      <dgm:spPr/>
      <dgm:t>
        <a:bodyPr/>
        <a:lstStyle/>
        <a:p>
          <a:endParaRPr lang="en-GB"/>
        </a:p>
      </dgm:t>
    </dgm:pt>
    <dgm:pt modelId="{42F71C30-5614-41B1-B331-2B4984C1F2FB}" type="pres">
      <dgm:prSet presAssocID="{2EF8120F-CE4F-40BD-81C8-B2839689BF38}" presName="hierRoot2" presStyleCnt="0">
        <dgm:presLayoutVars>
          <dgm:hierBranch val="init"/>
        </dgm:presLayoutVars>
      </dgm:prSet>
      <dgm:spPr/>
      <dgm:t>
        <a:bodyPr/>
        <a:lstStyle/>
        <a:p>
          <a:endParaRPr lang="en-GB"/>
        </a:p>
      </dgm:t>
    </dgm:pt>
    <dgm:pt modelId="{72AF9BE6-8CCE-40C8-A21D-44DD11417357}" type="pres">
      <dgm:prSet presAssocID="{2EF8120F-CE4F-40BD-81C8-B2839689BF38}" presName="rootComposite" presStyleCnt="0"/>
      <dgm:spPr/>
      <dgm:t>
        <a:bodyPr/>
        <a:lstStyle/>
        <a:p>
          <a:endParaRPr lang="en-GB"/>
        </a:p>
      </dgm:t>
    </dgm:pt>
    <dgm:pt modelId="{BDC69384-1AA5-4068-B930-9904E4C56F4F}" type="pres">
      <dgm:prSet presAssocID="{2EF8120F-CE4F-40BD-81C8-B2839689BF38}" presName="rootText" presStyleLbl="node2" presStyleIdx="0" presStyleCnt="4" custScaleX="1706841" custScaleY="833796" custLinFactX="-1390066" custLinFactNeighborX="-1400000" custLinFactNeighborY="-83003">
        <dgm:presLayoutVars>
          <dgm:chPref val="3"/>
        </dgm:presLayoutVars>
      </dgm:prSet>
      <dgm:spPr/>
      <dgm:t>
        <a:bodyPr/>
        <a:lstStyle/>
        <a:p>
          <a:endParaRPr lang="en-US"/>
        </a:p>
      </dgm:t>
    </dgm:pt>
    <dgm:pt modelId="{6F223CF9-3CBF-478C-AE08-9AFF76F3E94E}" type="pres">
      <dgm:prSet presAssocID="{2EF8120F-CE4F-40BD-81C8-B2839689BF38}" presName="rootConnector" presStyleLbl="node2" presStyleIdx="0" presStyleCnt="4"/>
      <dgm:spPr/>
      <dgm:t>
        <a:bodyPr/>
        <a:lstStyle/>
        <a:p>
          <a:endParaRPr lang="en-US"/>
        </a:p>
      </dgm:t>
    </dgm:pt>
    <dgm:pt modelId="{82D18DD9-F096-4109-8F5E-0794078DEBED}" type="pres">
      <dgm:prSet presAssocID="{2EF8120F-CE4F-40BD-81C8-B2839689BF38}" presName="hierChild4" presStyleCnt="0"/>
      <dgm:spPr/>
      <dgm:t>
        <a:bodyPr/>
        <a:lstStyle/>
        <a:p>
          <a:endParaRPr lang="en-GB"/>
        </a:p>
      </dgm:t>
    </dgm:pt>
    <dgm:pt modelId="{318AD941-4809-413A-83FB-1DC16A2795A1}" type="pres">
      <dgm:prSet presAssocID="{2B7C60C3-028D-4338-B7D5-3A625F5B3CA1}" presName="Name37" presStyleLbl="parChTrans1D3" presStyleIdx="0" presStyleCnt="8" custSzX="3784835" custSzY="283253"/>
      <dgm:spPr/>
      <dgm:t>
        <a:bodyPr/>
        <a:lstStyle/>
        <a:p>
          <a:endParaRPr lang="en-US"/>
        </a:p>
      </dgm:t>
    </dgm:pt>
    <dgm:pt modelId="{A26307C9-489E-43A2-B5EE-96EB05985665}" type="pres">
      <dgm:prSet presAssocID="{620AFB18-E7D5-496B-A60A-7CAB8E0B3339}" presName="hierRoot2" presStyleCnt="0">
        <dgm:presLayoutVars>
          <dgm:hierBranch val="init"/>
        </dgm:presLayoutVars>
      </dgm:prSet>
      <dgm:spPr/>
      <dgm:t>
        <a:bodyPr/>
        <a:lstStyle/>
        <a:p>
          <a:endParaRPr lang="en-GB"/>
        </a:p>
      </dgm:t>
    </dgm:pt>
    <dgm:pt modelId="{92404B6B-4FEC-417B-815B-45AC96319A4D}" type="pres">
      <dgm:prSet presAssocID="{620AFB18-E7D5-496B-A60A-7CAB8E0B3339}" presName="rootComposite" presStyleCnt="0"/>
      <dgm:spPr/>
      <dgm:t>
        <a:bodyPr/>
        <a:lstStyle/>
        <a:p>
          <a:endParaRPr lang="en-GB"/>
        </a:p>
      </dgm:t>
    </dgm:pt>
    <dgm:pt modelId="{3A21835B-2009-4FFB-8C53-250979E2057F}" type="pres">
      <dgm:prSet presAssocID="{620AFB18-E7D5-496B-A60A-7CAB8E0B3339}" presName="rootText" presStyleLbl="node3" presStyleIdx="0" presStyleCnt="8" custScaleX="1567529" custScaleY="1132332" custLinFactX="-1378022" custLinFactY="140818" custLinFactNeighborX="-1400000" custLinFactNeighborY="200000">
        <dgm:presLayoutVars>
          <dgm:chPref val="3"/>
        </dgm:presLayoutVars>
      </dgm:prSet>
      <dgm:spPr/>
      <dgm:t>
        <a:bodyPr/>
        <a:lstStyle/>
        <a:p>
          <a:endParaRPr lang="en-US"/>
        </a:p>
      </dgm:t>
    </dgm:pt>
    <dgm:pt modelId="{7B157E2E-CB04-4E7F-9CC2-6E63887C4C4A}" type="pres">
      <dgm:prSet presAssocID="{620AFB18-E7D5-496B-A60A-7CAB8E0B3339}" presName="rootConnector" presStyleLbl="node3" presStyleIdx="0" presStyleCnt="8"/>
      <dgm:spPr/>
      <dgm:t>
        <a:bodyPr/>
        <a:lstStyle/>
        <a:p>
          <a:endParaRPr lang="en-US"/>
        </a:p>
      </dgm:t>
    </dgm:pt>
    <dgm:pt modelId="{22D0224B-6FFD-4A88-9749-3DD998AD792F}" type="pres">
      <dgm:prSet presAssocID="{620AFB18-E7D5-496B-A60A-7CAB8E0B3339}" presName="hierChild4" presStyleCnt="0"/>
      <dgm:spPr/>
      <dgm:t>
        <a:bodyPr/>
        <a:lstStyle/>
        <a:p>
          <a:endParaRPr lang="en-GB"/>
        </a:p>
      </dgm:t>
    </dgm:pt>
    <dgm:pt modelId="{6B73BBFC-D80B-402C-91AE-DE79E9C37D79}" type="pres">
      <dgm:prSet presAssocID="{2BBAF3A5-7EFD-40FC-A688-212B2496D09B}" presName="Name37" presStyleLbl="parChTrans1D4" presStyleIdx="0" presStyleCnt="14" custSzX="514114" custSzY="723878"/>
      <dgm:spPr/>
      <dgm:t>
        <a:bodyPr/>
        <a:lstStyle/>
        <a:p>
          <a:endParaRPr lang="en-US"/>
        </a:p>
      </dgm:t>
    </dgm:pt>
    <dgm:pt modelId="{958BA06F-A3B8-443E-8AFE-2B1E31917517}" type="pres">
      <dgm:prSet presAssocID="{B3966132-4B4B-4117-A0A4-3CB56F50100B}" presName="hierRoot2" presStyleCnt="0">
        <dgm:presLayoutVars>
          <dgm:hierBranch val="init"/>
        </dgm:presLayoutVars>
      </dgm:prSet>
      <dgm:spPr/>
      <dgm:t>
        <a:bodyPr/>
        <a:lstStyle/>
        <a:p>
          <a:endParaRPr lang="en-GB"/>
        </a:p>
      </dgm:t>
    </dgm:pt>
    <dgm:pt modelId="{01136FA1-7588-4236-A008-0152BE898BE7}" type="pres">
      <dgm:prSet presAssocID="{B3966132-4B4B-4117-A0A4-3CB56F50100B}" presName="rootComposite" presStyleCnt="0"/>
      <dgm:spPr/>
      <dgm:t>
        <a:bodyPr/>
        <a:lstStyle/>
        <a:p>
          <a:endParaRPr lang="en-GB"/>
        </a:p>
      </dgm:t>
    </dgm:pt>
    <dgm:pt modelId="{92961B3A-4BB6-4C62-8C33-785F961A4BF4}" type="pres">
      <dgm:prSet presAssocID="{B3966132-4B4B-4117-A0A4-3CB56F50100B}" presName="rootText" presStyleLbl="node4" presStyleIdx="0" presStyleCnt="14" custScaleX="990284" custScaleY="979216" custLinFactX="-1330523" custLinFactY="300000" custLinFactNeighborX="-1400000" custLinFactNeighborY="346770">
        <dgm:presLayoutVars>
          <dgm:chPref val="3"/>
        </dgm:presLayoutVars>
      </dgm:prSet>
      <dgm:spPr/>
      <dgm:t>
        <a:bodyPr/>
        <a:lstStyle/>
        <a:p>
          <a:endParaRPr lang="en-US"/>
        </a:p>
      </dgm:t>
    </dgm:pt>
    <dgm:pt modelId="{55F29BB1-DD48-43F1-9AE3-E8FF09F2DDBC}" type="pres">
      <dgm:prSet presAssocID="{B3966132-4B4B-4117-A0A4-3CB56F50100B}" presName="rootConnector" presStyleLbl="node4" presStyleIdx="0" presStyleCnt="14"/>
      <dgm:spPr/>
      <dgm:t>
        <a:bodyPr/>
        <a:lstStyle/>
        <a:p>
          <a:endParaRPr lang="en-US"/>
        </a:p>
      </dgm:t>
    </dgm:pt>
    <dgm:pt modelId="{8FC616DC-5611-4FD9-A826-70116DAFF877}" type="pres">
      <dgm:prSet presAssocID="{B3966132-4B4B-4117-A0A4-3CB56F50100B}" presName="hierChild4" presStyleCnt="0"/>
      <dgm:spPr/>
      <dgm:t>
        <a:bodyPr/>
        <a:lstStyle/>
        <a:p>
          <a:endParaRPr lang="en-GB"/>
        </a:p>
      </dgm:t>
    </dgm:pt>
    <dgm:pt modelId="{DD7F021A-5730-414E-AA52-2B277ED13CB3}" type="pres">
      <dgm:prSet presAssocID="{9F0FFBD9-FBD2-4AA1-BECE-331D110E60B0}" presName="Name37" presStyleLbl="parChTrans1D4" presStyleIdx="1" presStyleCnt="14" custSzX="514114" custSzY="2090412"/>
      <dgm:spPr/>
      <dgm:t>
        <a:bodyPr/>
        <a:lstStyle/>
        <a:p>
          <a:endParaRPr lang="en-US"/>
        </a:p>
      </dgm:t>
    </dgm:pt>
    <dgm:pt modelId="{4CF6F48E-B64D-476B-9CE5-E75DBBD81A14}" type="pres">
      <dgm:prSet presAssocID="{A2D83DAE-AEC2-47D5-A4E4-62E5BB1E5FF8}" presName="hierRoot2" presStyleCnt="0">
        <dgm:presLayoutVars>
          <dgm:hierBranch val="init"/>
        </dgm:presLayoutVars>
      </dgm:prSet>
      <dgm:spPr/>
      <dgm:t>
        <a:bodyPr/>
        <a:lstStyle/>
        <a:p>
          <a:endParaRPr lang="en-GB"/>
        </a:p>
      </dgm:t>
    </dgm:pt>
    <dgm:pt modelId="{C1CA8399-3A95-4180-A018-4A1785030231}" type="pres">
      <dgm:prSet presAssocID="{A2D83DAE-AEC2-47D5-A4E4-62E5BB1E5FF8}" presName="rootComposite" presStyleCnt="0"/>
      <dgm:spPr/>
      <dgm:t>
        <a:bodyPr/>
        <a:lstStyle/>
        <a:p>
          <a:endParaRPr lang="en-GB"/>
        </a:p>
      </dgm:t>
    </dgm:pt>
    <dgm:pt modelId="{D563CDDE-7E91-4FEC-B64B-D7999D42FFB8}" type="pres">
      <dgm:prSet presAssocID="{A2D83DAE-AEC2-47D5-A4E4-62E5BB1E5FF8}" presName="rootText" presStyleLbl="node4" presStyleIdx="1" presStyleCnt="14" custScaleX="987882" custScaleY="755138" custLinFactX="-1282969" custLinFactY="567750" custLinFactNeighborX="-1300000" custLinFactNeighborY="600000">
        <dgm:presLayoutVars>
          <dgm:chPref val="3"/>
        </dgm:presLayoutVars>
      </dgm:prSet>
      <dgm:spPr/>
      <dgm:t>
        <a:bodyPr/>
        <a:lstStyle/>
        <a:p>
          <a:endParaRPr lang="en-US"/>
        </a:p>
      </dgm:t>
    </dgm:pt>
    <dgm:pt modelId="{ABF92FD7-DB01-4CBF-B30F-2F51FF529A32}" type="pres">
      <dgm:prSet presAssocID="{A2D83DAE-AEC2-47D5-A4E4-62E5BB1E5FF8}" presName="rootConnector" presStyleLbl="node4" presStyleIdx="1" presStyleCnt="14"/>
      <dgm:spPr/>
      <dgm:t>
        <a:bodyPr/>
        <a:lstStyle/>
        <a:p>
          <a:endParaRPr lang="en-US"/>
        </a:p>
      </dgm:t>
    </dgm:pt>
    <dgm:pt modelId="{D6C732F0-52DE-4DB7-B2A7-8BCAA67434D9}" type="pres">
      <dgm:prSet presAssocID="{A2D83DAE-AEC2-47D5-A4E4-62E5BB1E5FF8}" presName="hierChild4" presStyleCnt="0"/>
      <dgm:spPr/>
      <dgm:t>
        <a:bodyPr/>
        <a:lstStyle/>
        <a:p>
          <a:endParaRPr lang="en-GB"/>
        </a:p>
      </dgm:t>
    </dgm:pt>
    <dgm:pt modelId="{65530FBC-CFEE-42DD-BDB8-43CA7DFCC2CE}" type="pres">
      <dgm:prSet presAssocID="{A2D83DAE-AEC2-47D5-A4E4-62E5BB1E5FF8}" presName="hierChild5" presStyleCnt="0"/>
      <dgm:spPr/>
      <dgm:t>
        <a:bodyPr/>
        <a:lstStyle/>
        <a:p>
          <a:endParaRPr lang="en-GB"/>
        </a:p>
      </dgm:t>
    </dgm:pt>
    <dgm:pt modelId="{3B7041C0-FD27-4C00-8348-4F036B17C8EB}" type="pres">
      <dgm:prSet presAssocID="{94EBCD78-A06F-4F48-A241-CB89DDD21ADB}" presName="Name37" presStyleLbl="parChTrans1D4" presStyleIdx="2" presStyleCnt="14" custSzX="514114" custSzY="3555538"/>
      <dgm:spPr/>
      <dgm:t>
        <a:bodyPr/>
        <a:lstStyle/>
        <a:p>
          <a:endParaRPr lang="en-US"/>
        </a:p>
      </dgm:t>
    </dgm:pt>
    <dgm:pt modelId="{52F24193-61FA-4A30-A490-0E80A5EB525C}" type="pres">
      <dgm:prSet presAssocID="{F1759E5C-4ACA-4A8C-BF88-FE554DA43C23}" presName="hierRoot2" presStyleCnt="0">
        <dgm:presLayoutVars>
          <dgm:hierBranch val="init"/>
        </dgm:presLayoutVars>
      </dgm:prSet>
      <dgm:spPr/>
      <dgm:t>
        <a:bodyPr/>
        <a:lstStyle/>
        <a:p>
          <a:endParaRPr lang="en-GB"/>
        </a:p>
      </dgm:t>
    </dgm:pt>
    <dgm:pt modelId="{CC5477BD-404B-4483-88C3-2BA5CB974B2C}" type="pres">
      <dgm:prSet presAssocID="{F1759E5C-4ACA-4A8C-BF88-FE554DA43C23}" presName="rootComposite" presStyleCnt="0"/>
      <dgm:spPr/>
      <dgm:t>
        <a:bodyPr/>
        <a:lstStyle/>
        <a:p>
          <a:endParaRPr lang="en-GB"/>
        </a:p>
      </dgm:t>
    </dgm:pt>
    <dgm:pt modelId="{6D7DE165-E688-4BF8-92E2-3F1CF9AE3505}" type="pres">
      <dgm:prSet presAssocID="{F1759E5C-4ACA-4A8C-BF88-FE554DA43C23}" presName="rootText" presStyleLbl="node4" presStyleIdx="2" presStyleCnt="14" custScaleX="1081511" custScaleY="768492" custLinFactX="-1276681" custLinFactY="600000" custLinFactNeighborX="-1300000" custLinFactNeighborY="679904">
        <dgm:presLayoutVars>
          <dgm:chPref val="3"/>
        </dgm:presLayoutVars>
      </dgm:prSet>
      <dgm:spPr/>
      <dgm:t>
        <a:bodyPr/>
        <a:lstStyle/>
        <a:p>
          <a:endParaRPr lang="en-US"/>
        </a:p>
      </dgm:t>
    </dgm:pt>
    <dgm:pt modelId="{66A2AA42-70AB-4BB4-8386-45D7DF0E4632}" type="pres">
      <dgm:prSet presAssocID="{F1759E5C-4ACA-4A8C-BF88-FE554DA43C23}" presName="rootConnector" presStyleLbl="node4" presStyleIdx="2" presStyleCnt="14"/>
      <dgm:spPr/>
      <dgm:t>
        <a:bodyPr/>
        <a:lstStyle/>
        <a:p>
          <a:endParaRPr lang="en-US"/>
        </a:p>
      </dgm:t>
    </dgm:pt>
    <dgm:pt modelId="{D1887B77-F246-42F3-B013-1AD6BA589166}" type="pres">
      <dgm:prSet presAssocID="{F1759E5C-4ACA-4A8C-BF88-FE554DA43C23}" presName="hierChild4" presStyleCnt="0"/>
      <dgm:spPr/>
      <dgm:t>
        <a:bodyPr/>
        <a:lstStyle/>
        <a:p>
          <a:endParaRPr lang="en-GB"/>
        </a:p>
      </dgm:t>
    </dgm:pt>
    <dgm:pt modelId="{CD9B5350-A14D-453E-AC1F-B43B4B8DC239}" type="pres">
      <dgm:prSet presAssocID="{F1759E5C-4ACA-4A8C-BF88-FE554DA43C23}" presName="hierChild5" presStyleCnt="0"/>
      <dgm:spPr/>
      <dgm:t>
        <a:bodyPr/>
        <a:lstStyle/>
        <a:p>
          <a:endParaRPr lang="en-GB"/>
        </a:p>
      </dgm:t>
    </dgm:pt>
    <dgm:pt modelId="{984E7434-84F1-4D9F-A4A5-4370C77A81CA}" type="pres">
      <dgm:prSet presAssocID="{1025E2FA-5320-466E-AF46-86CF8B54763E}" presName="Name37" presStyleLbl="parChTrans1D4" presStyleIdx="3" presStyleCnt="14"/>
      <dgm:spPr/>
      <dgm:t>
        <a:bodyPr/>
        <a:lstStyle/>
        <a:p>
          <a:endParaRPr lang="en-US"/>
        </a:p>
      </dgm:t>
    </dgm:pt>
    <dgm:pt modelId="{F20B54DF-D7D1-4B60-8F71-1E719E30394D}" type="pres">
      <dgm:prSet presAssocID="{E78BA708-3158-4D70-8DC5-9AB040F14081}" presName="hierRoot2" presStyleCnt="0">
        <dgm:presLayoutVars>
          <dgm:hierBranch val="init"/>
        </dgm:presLayoutVars>
      </dgm:prSet>
      <dgm:spPr/>
      <dgm:t>
        <a:bodyPr/>
        <a:lstStyle/>
        <a:p>
          <a:endParaRPr lang="en-US"/>
        </a:p>
      </dgm:t>
    </dgm:pt>
    <dgm:pt modelId="{16DD1E2C-81EC-4DDF-92F3-A5065982351D}" type="pres">
      <dgm:prSet presAssocID="{E78BA708-3158-4D70-8DC5-9AB040F14081}" presName="rootComposite" presStyleCnt="0"/>
      <dgm:spPr/>
      <dgm:t>
        <a:bodyPr/>
        <a:lstStyle/>
        <a:p>
          <a:endParaRPr lang="en-US"/>
        </a:p>
      </dgm:t>
    </dgm:pt>
    <dgm:pt modelId="{24911788-ABBF-409F-9EAA-9E403CB334BD}" type="pres">
      <dgm:prSet presAssocID="{E78BA708-3158-4D70-8DC5-9AB040F14081}" presName="rootText" presStyleLbl="node4" presStyleIdx="3" presStyleCnt="14" custScaleX="1034373" custScaleY="960991" custLinFactX="-1282569" custLinFactY="669074" custLinFactNeighborX="-1300000" custLinFactNeighborY="700000">
        <dgm:presLayoutVars>
          <dgm:chPref val="3"/>
        </dgm:presLayoutVars>
      </dgm:prSet>
      <dgm:spPr/>
      <dgm:t>
        <a:bodyPr/>
        <a:lstStyle/>
        <a:p>
          <a:endParaRPr lang="en-US"/>
        </a:p>
      </dgm:t>
    </dgm:pt>
    <dgm:pt modelId="{29733306-0CAA-4679-B69E-CF0B62D33B26}" type="pres">
      <dgm:prSet presAssocID="{E78BA708-3158-4D70-8DC5-9AB040F14081}" presName="rootConnector" presStyleLbl="node4" presStyleIdx="3" presStyleCnt="14"/>
      <dgm:spPr/>
      <dgm:t>
        <a:bodyPr/>
        <a:lstStyle/>
        <a:p>
          <a:endParaRPr lang="en-US"/>
        </a:p>
      </dgm:t>
    </dgm:pt>
    <dgm:pt modelId="{3CDBCD05-9FC8-4C39-B3EB-A70ABD441912}" type="pres">
      <dgm:prSet presAssocID="{E78BA708-3158-4D70-8DC5-9AB040F14081}" presName="hierChild4" presStyleCnt="0"/>
      <dgm:spPr/>
      <dgm:t>
        <a:bodyPr/>
        <a:lstStyle/>
        <a:p>
          <a:endParaRPr lang="en-US"/>
        </a:p>
      </dgm:t>
    </dgm:pt>
    <dgm:pt modelId="{3FE80ED6-350B-4231-8004-77CDD20C3A4D}" type="pres">
      <dgm:prSet presAssocID="{E78BA708-3158-4D70-8DC5-9AB040F14081}" presName="hierChild5" presStyleCnt="0"/>
      <dgm:spPr/>
      <dgm:t>
        <a:bodyPr/>
        <a:lstStyle/>
        <a:p>
          <a:endParaRPr lang="en-US"/>
        </a:p>
      </dgm:t>
    </dgm:pt>
    <dgm:pt modelId="{5985FA1C-F2B1-44B5-922C-EB11D366E79E}" type="pres">
      <dgm:prSet presAssocID="{B3966132-4B4B-4117-A0A4-3CB56F50100B}" presName="hierChild5" presStyleCnt="0"/>
      <dgm:spPr/>
      <dgm:t>
        <a:bodyPr/>
        <a:lstStyle/>
        <a:p>
          <a:endParaRPr lang="en-GB"/>
        </a:p>
      </dgm:t>
    </dgm:pt>
    <dgm:pt modelId="{DFF431C7-88DD-4425-B85A-E2EA99818268}" type="pres">
      <dgm:prSet presAssocID="{500224DD-1F4E-430E-9A7F-4FF1637D3AA2}" presName="Name37" presStyleLbl="parChTrans1D4" presStyleIdx="4" presStyleCnt="14" custSzX="577372" custSzY="2460364"/>
      <dgm:spPr/>
      <dgm:t>
        <a:bodyPr/>
        <a:lstStyle/>
        <a:p>
          <a:endParaRPr lang="en-US"/>
        </a:p>
      </dgm:t>
    </dgm:pt>
    <dgm:pt modelId="{AD9B551B-3E9B-4CFA-8CC3-53390137A0F5}" type="pres">
      <dgm:prSet presAssocID="{7471B192-DDBD-4E05-A720-3A35A0A9E231}" presName="hierRoot2" presStyleCnt="0">
        <dgm:presLayoutVars>
          <dgm:hierBranch val="init"/>
        </dgm:presLayoutVars>
      </dgm:prSet>
      <dgm:spPr/>
      <dgm:t>
        <a:bodyPr/>
        <a:lstStyle/>
        <a:p>
          <a:endParaRPr lang="en-GB"/>
        </a:p>
      </dgm:t>
    </dgm:pt>
    <dgm:pt modelId="{4248E548-67AB-4744-8716-124B1878B10D}" type="pres">
      <dgm:prSet presAssocID="{7471B192-DDBD-4E05-A720-3A35A0A9E231}" presName="rootComposite" presStyleCnt="0"/>
      <dgm:spPr/>
      <dgm:t>
        <a:bodyPr/>
        <a:lstStyle/>
        <a:p>
          <a:endParaRPr lang="en-GB"/>
        </a:p>
      </dgm:t>
    </dgm:pt>
    <dgm:pt modelId="{343957A8-DF2B-4DA5-A434-B8073A3FEAE3}" type="pres">
      <dgm:prSet presAssocID="{7471B192-DDBD-4E05-A720-3A35A0A9E231}" presName="rootText" presStyleLbl="node4" presStyleIdx="4" presStyleCnt="14" custScaleX="1277670" custScaleY="915240" custLinFactX="-800000" custLinFactY="300000" custLinFactNeighborX="-872203" custLinFactNeighborY="371624">
        <dgm:presLayoutVars>
          <dgm:chPref val="3"/>
        </dgm:presLayoutVars>
      </dgm:prSet>
      <dgm:spPr/>
      <dgm:t>
        <a:bodyPr/>
        <a:lstStyle/>
        <a:p>
          <a:endParaRPr lang="en-US"/>
        </a:p>
      </dgm:t>
    </dgm:pt>
    <dgm:pt modelId="{FD898992-6129-4993-A58B-ECE76DD0CC4A}" type="pres">
      <dgm:prSet presAssocID="{7471B192-DDBD-4E05-A720-3A35A0A9E231}" presName="rootConnector" presStyleLbl="node4" presStyleIdx="4" presStyleCnt="14"/>
      <dgm:spPr/>
      <dgm:t>
        <a:bodyPr/>
        <a:lstStyle/>
        <a:p>
          <a:endParaRPr lang="en-US"/>
        </a:p>
      </dgm:t>
    </dgm:pt>
    <dgm:pt modelId="{682256B8-9362-40A3-A574-2A0A82D5E403}" type="pres">
      <dgm:prSet presAssocID="{7471B192-DDBD-4E05-A720-3A35A0A9E231}" presName="hierChild4" presStyleCnt="0"/>
      <dgm:spPr/>
      <dgm:t>
        <a:bodyPr/>
        <a:lstStyle/>
        <a:p>
          <a:endParaRPr lang="en-GB"/>
        </a:p>
      </dgm:t>
    </dgm:pt>
    <dgm:pt modelId="{15F6A88C-483C-462A-9E9E-D46906EEDA3C}" type="pres">
      <dgm:prSet presAssocID="{7471B192-DDBD-4E05-A720-3A35A0A9E231}" presName="hierChild5" presStyleCnt="0"/>
      <dgm:spPr/>
      <dgm:t>
        <a:bodyPr/>
        <a:lstStyle/>
        <a:p>
          <a:endParaRPr lang="en-GB"/>
        </a:p>
      </dgm:t>
    </dgm:pt>
    <dgm:pt modelId="{7B081D5D-3E4E-40BD-B89B-6C69466B2EF2}" type="pres">
      <dgm:prSet presAssocID="{EDACA277-7FB0-4EFD-990F-DD2EC1EC3200}" presName="Name37" presStyleLbl="parChTrans1D4" presStyleIdx="5" presStyleCnt="14"/>
      <dgm:spPr/>
      <dgm:t>
        <a:bodyPr/>
        <a:lstStyle/>
        <a:p>
          <a:endParaRPr lang="en-US"/>
        </a:p>
      </dgm:t>
    </dgm:pt>
    <dgm:pt modelId="{99F48F25-B60B-4587-A943-CB0E17C44C9B}" type="pres">
      <dgm:prSet presAssocID="{6AAE351E-B868-4284-8E5C-3B14DCC1756F}" presName="hierRoot2" presStyleCnt="0">
        <dgm:presLayoutVars>
          <dgm:hierBranch val="init"/>
        </dgm:presLayoutVars>
      </dgm:prSet>
      <dgm:spPr/>
      <dgm:t>
        <a:bodyPr/>
        <a:lstStyle/>
        <a:p>
          <a:endParaRPr lang="en-US"/>
        </a:p>
      </dgm:t>
    </dgm:pt>
    <dgm:pt modelId="{931A5A62-5CFF-42AD-A9F9-E4FA2DD00CC6}" type="pres">
      <dgm:prSet presAssocID="{6AAE351E-B868-4284-8E5C-3B14DCC1756F}" presName="rootComposite" presStyleCnt="0"/>
      <dgm:spPr/>
      <dgm:t>
        <a:bodyPr/>
        <a:lstStyle/>
        <a:p>
          <a:endParaRPr lang="en-US"/>
        </a:p>
      </dgm:t>
    </dgm:pt>
    <dgm:pt modelId="{182C067C-5FD3-4365-AE7A-BDEFD1AFE937}" type="pres">
      <dgm:prSet presAssocID="{6AAE351E-B868-4284-8E5C-3B14DCC1756F}" presName="rootText" presStyleLbl="node4" presStyleIdx="5" presStyleCnt="14" custScaleX="1240982" custScaleY="906529" custLinFactX="-1460137" custLinFactY="1100000" custLinFactNeighborX="-1500000" custLinFactNeighborY="1164274">
        <dgm:presLayoutVars>
          <dgm:chPref val="3"/>
        </dgm:presLayoutVars>
      </dgm:prSet>
      <dgm:spPr/>
      <dgm:t>
        <a:bodyPr/>
        <a:lstStyle/>
        <a:p>
          <a:endParaRPr lang="en-GB"/>
        </a:p>
      </dgm:t>
    </dgm:pt>
    <dgm:pt modelId="{A1A355B3-BB42-4701-A10F-8A99BFE577C3}" type="pres">
      <dgm:prSet presAssocID="{6AAE351E-B868-4284-8E5C-3B14DCC1756F}" presName="rootConnector" presStyleLbl="node4" presStyleIdx="5" presStyleCnt="14"/>
      <dgm:spPr/>
      <dgm:t>
        <a:bodyPr/>
        <a:lstStyle/>
        <a:p>
          <a:endParaRPr lang="en-GB"/>
        </a:p>
      </dgm:t>
    </dgm:pt>
    <dgm:pt modelId="{49A5C60B-C2E3-483E-BDB2-084853E2B168}" type="pres">
      <dgm:prSet presAssocID="{6AAE351E-B868-4284-8E5C-3B14DCC1756F}" presName="hierChild4" presStyleCnt="0"/>
      <dgm:spPr/>
      <dgm:t>
        <a:bodyPr/>
        <a:lstStyle/>
        <a:p>
          <a:endParaRPr lang="en-US"/>
        </a:p>
      </dgm:t>
    </dgm:pt>
    <dgm:pt modelId="{19D466F5-8F2A-49A2-A2DD-30E231D6C86A}" type="pres">
      <dgm:prSet presAssocID="{C6D8D87E-E9E3-4E5D-BDCF-2E946726CAC8}" presName="Name37" presStyleLbl="parChTrans1D4" presStyleIdx="6" presStyleCnt="14" custSzX="467400" custSzY="620460"/>
      <dgm:spPr/>
      <dgm:t>
        <a:bodyPr/>
        <a:lstStyle/>
        <a:p>
          <a:endParaRPr lang="en-GB"/>
        </a:p>
      </dgm:t>
    </dgm:pt>
    <dgm:pt modelId="{5EBC543C-77D2-4920-9A8D-CADD5B690406}" type="pres">
      <dgm:prSet presAssocID="{C37FD1AB-BD33-427E-B76D-00C779B0A814}" presName="hierRoot2" presStyleCnt="0">
        <dgm:presLayoutVars>
          <dgm:hierBranch val="init"/>
        </dgm:presLayoutVars>
      </dgm:prSet>
      <dgm:spPr/>
      <dgm:t>
        <a:bodyPr/>
        <a:lstStyle/>
        <a:p>
          <a:endParaRPr lang="en-GB"/>
        </a:p>
      </dgm:t>
    </dgm:pt>
    <dgm:pt modelId="{8BB38DA9-5CCE-4583-99BF-50FF4CDE365C}" type="pres">
      <dgm:prSet presAssocID="{C37FD1AB-BD33-427E-B76D-00C779B0A814}" presName="rootComposite" presStyleCnt="0"/>
      <dgm:spPr/>
      <dgm:t>
        <a:bodyPr/>
        <a:lstStyle/>
        <a:p>
          <a:endParaRPr lang="en-GB"/>
        </a:p>
      </dgm:t>
    </dgm:pt>
    <dgm:pt modelId="{7D113B50-C931-44FF-AF19-906587A588B2}" type="pres">
      <dgm:prSet presAssocID="{C37FD1AB-BD33-427E-B76D-00C779B0A814}" presName="rootText" presStyleLbl="node4" presStyleIdx="6" presStyleCnt="14" custScaleX="771354" custScaleY="859655" custLinFactX="-1459122" custLinFactY="1800000" custLinFactNeighborX="-1500000" custLinFactNeighborY="1837815">
        <dgm:presLayoutVars>
          <dgm:chPref val="3"/>
        </dgm:presLayoutVars>
      </dgm:prSet>
      <dgm:spPr/>
      <dgm:t>
        <a:bodyPr/>
        <a:lstStyle/>
        <a:p>
          <a:endParaRPr lang="en-GB"/>
        </a:p>
      </dgm:t>
    </dgm:pt>
    <dgm:pt modelId="{67D847A7-429A-4FB6-9B19-B1CCA19DA863}" type="pres">
      <dgm:prSet presAssocID="{C37FD1AB-BD33-427E-B76D-00C779B0A814}" presName="rootConnector" presStyleLbl="node4" presStyleIdx="6" presStyleCnt="14"/>
      <dgm:spPr/>
      <dgm:t>
        <a:bodyPr/>
        <a:lstStyle/>
        <a:p>
          <a:endParaRPr lang="en-GB"/>
        </a:p>
      </dgm:t>
    </dgm:pt>
    <dgm:pt modelId="{3DA8FD17-4CB4-4AB4-BAF7-50312EE66D56}" type="pres">
      <dgm:prSet presAssocID="{C37FD1AB-BD33-427E-B76D-00C779B0A814}" presName="hierChild4" presStyleCnt="0"/>
      <dgm:spPr/>
      <dgm:t>
        <a:bodyPr/>
        <a:lstStyle/>
        <a:p>
          <a:endParaRPr lang="en-GB"/>
        </a:p>
      </dgm:t>
    </dgm:pt>
    <dgm:pt modelId="{EABBDAF4-6630-49D0-AEB4-55F627B7D757}" type="pres">
      <dgm:prSet presAssocID="{C37FD1AB-BD33-427E-B76D-00C779B0A814}" presName="hierChild5" presStyleCnt="0"/>
      <dgm:spPr/>
      <dgm:t>
        <a:bodyPr/>
        <a:lstStyle/>
        <a:p>
          <a:endParaRPr lang="en-GB"/>
        </a:p>
      </dgm:t>
    </dgm:pt>
    <dgm:pt modelId="{590F8FE0-3C8C-4376-8C39-6F6BA462C11D}" type="pres">
      <dgm:prSet presAssocID="{03A7E1DE-45DE-4CBF-AC9D-9838AD51227F}" presName="Name37" presStyleLbl="parChTrans1D4" presStyleIdx="7" presStyleCnt="14" custSzX="467400" custSzY="1578127"/>
      <dgm:spPr/>
      <dgm:t>
        <a:bodyPr/>
        <a:lstStyle/>
        <a:p>
          <a:endParaRPr lang="en-GB"/>
        </a:p>
      </dgm:t>
    </dgm:pt>
    <dgm:pt modelId="{8087A097-3F1C-45BE-AB0B-67494C9F355C}" type="pres">
      <dgm:prSet presAssocID="{289DD6BC-1A65-4801-A6D5-30CFFA170BD0}" presName="hierRoot2" presStyleCnt="0">
        <dgm:presLayoutVars>
          <dgm:hierBranch val="init"/>
        </dgm:presLayoutVars>
      </dgm:prSet>
      <dgm:spPr/>
      <dgm:t>
        <a:bodyPr/>
        <a:lstStyle/>
        <a:p>
          <a:endParaRPr lang="en-GB"/>
        </a:p>
      </dgm:t>
    </dgm:pt>
    <dgm:pt modelId="{FAB9510B-BB6F-4D92-8D44-35DA82658251}" type="pres">
      <dgm:prSet presAssocID="{289DD6BC-1A65-4801-A6D5-30CFFA170BD0}" presName="rootComposite" presStyleCnt="0"/>
      <dgm:spPr/>
      <dgm:t>
        <a:bodyPr/>
        <a:lstStyle/>
        <a:p>
          <a:endParaRPr lang="en-GB"/>
        </a:p>
      </dgm:t>
    </dgm:pt>
    <dgm:pt modelId="{36AB4C6E-C9F7-4F97-98D6-5A3A8DE05BC0}" type="pres">
      <dgm:prSet presAssocID="{289DD6BC-1A65-4801-A6D5-30CFFA170BD0}" presName="rootText" presStyleLbl="node4" presStyleIdx="7" presStyleCnt="14" custScaleX="741507" custScaleY="836836" custLinFactX="-1437965" custLinFactY="798439" custLinFactNeighborX="-1500000" custLinFactNeighborY="800000">
        <dgm:presLayoutVars>
          <dgm:chPref val="3"/>
        </dgm:presLayoutVars>
      </dgm:prSet>
      <dgm:spPr/>
      <dgm:t>
        <a:bodyPr/>
        <a:lstStyle/>
        <a:p>
          <a:endParaRPr lang="en-GB"/>
        </a:p>
      </dgm:t>
    </dgm:pt>
    <dgm:pt modelId="{DF7705BE-2493-4329-B013-D9DE9351E0A8}" type="pres">
      <dgm:prSet presAssocID="{289DD6BC-1A65-4801-A6D5-30CFFA170BD0}" presName="rootConnector" presStyleLbl="node4" presStyleIdx="7" presStyleCnt="14"/>
      <dgm:spPr/>
      <dgm:t>
        <a:bodyPr/>
        <a:lstStyle/>
        <a:p>
          <a:endParaRPr lang="en-GB"/>
        </a:p>
      </dgm:t>
    </dgm:pt>
    <dgm:pt modelId="{8178EC3D-2D6D-438E-9400-83564989FCF8}" type="pres">
      <dgm:prSet presAssocID="{289DD6BC-1A65-4801-A6D5-30CFFA170BD0}" presName="hierChild4" presStyleCnt="0"/>
      <dgm:spPr/>
      <dgm:t>
        <a:bodyPr/>
        <a:lstStyle/>
        <a:p>
          <a:endParaRPr lang="en-GB"/>
        </a:p>
      </dgm:t>
    </dgm:pt>
    <dgm:pt modelId="{D7C543DF-2F30-452C-9E7B-1AAFECFD6E2C}" type="pres">
      <dgm:prSet presAssocID="{289DD6BC-1A65-4801-A6D5-30CFFA170BD0}" presName="hierChild5" presStyleCnt="0"/>
      <dgm:spPr/>
      <dgm:t>
        <a:bodyPr/>
        <a:lstStyle/>
        <a:p>
          <a:endParaRPr lang="en-GB"/>
        </a:p>
      </dgm:t>
    </dgm:pt>
    <dgm:pt modelId="{3E909D28-87FA-409A-9562-5D99F8C6A4AF}" type="pres">
      <dgm:prSet presAssocID="{6AAE351E-B868-4284-8E5C-3B14DCC1756F}" presName="hierChild5" presStyleCnt="0"/>
      <dgm:spPr/>
      <dgm:t>
        <a:bodyPr/>
        <a:lstStyle/>
        <a:p>
          <a:endParaRPr lang="en-US"/>
        </a:p>
      </dgm:t>
    </dgm:pt>
    <dgm:pt modelId="{B67EA2A2-9180-4A3D-B835-38423387445B}" type="pres">
      <dgm:prSet presAssocID="{620AFB18-E7D5-496B-A60A-7CAB8E0B3339}" presName="hierChild5" presStyleCnt="0"/>
      <dgm:spPr/>
      <dgm:t>
        <a:bodyPr/>
        <a:lstStyle/>
        <a:p>
          <a:endParaRPr lang="en-GB"/>
        </a:p>
      </dgm:t>
    </dgm:pt>
    <dgm:pt modelId="{108246B9-E4A0-498F-B223-E0BA4CC9AB0E}" type="pres">
      <dgm:prSet presAssocID="{2EF8120F-CE4F-40BD-81C8-B2839689BF38}" presName="hierChild5" presStyleCnt="0"/>
      <dgm:spPr/>
      <dgm:t>
        <a:bodyPr/>
        <a:lstStyle/>
        <a:p>
          <a:endParaRPr lang="en-GB"/>
        </a:p>
      </dgm:t>
    </dgm:pt>
    <dgm:pt modelId="{D51656AE-C1BE-4061-93F6-9064ADE339B8}" type="pres">
      <dgm:prSet presAssocID="{0D61DB5B-4880-4FF2-87ED-CA4875FAD99C}" presName="Name48" presStyleLbl="parChTrans1D2" presStyleIdx="1" presStyleCnt="5"/>
      <dgm:spPr/>
      <dgm:t>
        <a:bodyPr/>
        <a:lstStyle/>
        <a:p>
          <a:endParaRPr lang="en-US"/>
        </a:p>
      </dgm:t>
    </dgm:pt>
    <dgm:pt modelId="{C2E3E9F1-0178-43E3-9155-BCD07D21952B}" type="pres">
      <dgm:prSet presAssocID="{9F0D57FE-58CD-441E-8189-15B5BBC6117E}" presName="hierRoot2" presStyleCnt="0">
        <dgm:presLayoutVars>
          <dgm:hierBranch val="init"/>
        </dgm:presLayoutVars>
      </dgm:prSet>
      <dgm:spPr/>
      <dgm:t>
        <a:bodyPr/>
        <a:lstStyle/>
        <a:p>
          <a:endParaRPr lang="en-US"/>
        </a:p>
      </dgm:t>
    </dgm:pt>
    <dgm:pt modelId="{485F0626-13A7-48B5-B5A1-C46A7C37F5EB}" type="pres">
      <dgm:prSet presAssocID="{9F0D57FE-58CD-441E-8189-15B5BBC6117E}" presName="rootComposite" presStyleCnt="0"/>
      <dgm:spPr/>
      <dgm:t>
        <a:bodyPr/>
        <a:lstStyle/>
        <a:p>
          <a:endParaRPr lang="en-US"/>
        </a:p>
      </dgm:t>
    </dgm:pt>
    <dgm:pt modelId="{ECE84A1D-55AD-4E81-ABD8-4E7AA3955750}" type="pres">
      <dgm:prSet presAssocID="{9F0D57FE-58CD-441E-8189-15B5BBC6117E}" presName="rootText" presStyleLbl="node2" presStyleIdx="1" presStyleCnt="4" custScaleX="1859507" custScaleY="905808" custLinFactX="600000" custLinFactY="-6405" custLinFactNeighborX="670374" custLinFactNeighborY="-100000">
        <dgm:presLayoutVars>
          <dgm:chPref val="3"/>
        </dgm:presLayoutVars>
      </dgm:prSet>
      <dgm:spPr/>
      <dgm:t>
        <a:bodyPr/>
        <a:lstStyle/>
        <a:p>
          <a:endParaRPr lang="en-US"/>
        </a:p>
      </dgm:t>
    </dgm:pt>
    <dgm:pt modelId="{EF777283-8736-4DDD-97F5-F0C3859F3295}" type="pres">
      <dgm:prSet presAssocID="{9F0D57FE-58CD-441E-8189-15B5BBC6117E}" presName="rootConnector" presStyleLbl="node2" presStyleIdx="1" presStyleCnt="4"/>
      <dgm:spPr/>
      <dgm:t>
        <a:bodyPr/>
        <a:lstStyle/>
        <a:p>
          <a:endParaRPr lang="en-US"/>
        </a:p>
      </dgm:t>
    </dgm:pt>
    <dgm:pt modelId="{55D4494F-D1D7-4041-8255-6B751A6B68EF}" type="pres">
      <dgm:prSet presAssocID="{9F0D57FE-58CD-441E-8189-15B5BBC6117E}" presName="hierChild4" presStyleCnt="0"/>
      <dgm:spPr/>
      <dgm:t>
        <a:bodyPr/>
        <a:lstStyle/>
        <a:p>
          <a:endParaRPr lang="en-US"/>
        </a:p>
      </dgm:t>
    </dgm:pt>
    <dgm:pt modelId="{E2077162-95E5-48DE-A46C-47A89603A2D1}" type="pres">
      <dgm:prSet presAssocID="{DF14B425-8BC0-4F88-9494-954C0AF1BA90}" presName="Name37" presStyleLbl="parChTrans1D3" presStyleIdx="1" presStyleCnt="8"/>
      <dgm:spPr/>
      <dgm:t>
        <a:bodyPr/>
        <a:lstStyle/>
        <a:p>
          <a:endParaRPr lang="en-US"/>
        </a:p>
      </dgm:t>
    </dgm:pt>
    <dgm:pt modelId="{C20E2690-CB79-4C1B-B2AD-B7D313B8A134}" type="pres">
      <dgm:prSet presAssocID="{DFB3405B-D179-4D92-AAD9-437F389D112C}" presName="hierRoot2" presStyleCnt="0">
        <dgm:presLayoutVars>
          <dgm:hierBranch val="init"/>
        </dgm:presLayoutVars>
      </dgm:prSet>
      <dgm:spPr/>
      <dgm:t>
        <a:bodyPr/>
        <a:lstStyle/>
        <a:p>
          <a:endParaRPr lang="en-US"/>
        </a:p>
      </dgm:t>
    </dgm:pt>
    <dgm:pt modelId="{A0EAEFC9-6E2C-458D-8DEE-595E20D923D5}" type="pres">
      <dgm:prSet presAssocID="{DFB3405B-D179-4D92-AAD9-437F389D112C}" presName="rootComposite" presStyleCnt="0"/>
      <dgm:spPr/>
      <dgm:t>
        <a:bodyPr/>
        <a:lstStyle/>
        <a:p>
          <a:endParaRPr lang="en-US"/>
        </a:p>
      </dgm:t>
    </dgm:pt>
    <dgm:pt modelId="{766E7449-63FD-48C5-B56D-0919F5C4AA5F}" type="pres">
      <dgm:prSet presAssocID="{DFB3405B-D179-4D92-AAD9-437F389D112C}" presName="rootText" presStyleLbl="node3" presStyleIdx="1" presStyleCnt="8" custScaleX="1499904" custScaleY="771588" custLinFactX="1500000" custLinFactY="126461" custLinFactNeighborX="1561171" custLinFactNeighborY="200000">
        <dgm:presLayoutVars>
          <dgm:chPref val="3"/>
        </dgm:presLayoutVars>
      </dgm:prSet>
      <dgm:spPr/>
      <dgm:t>
        <a:bodyPr/>
        <a:lstStyle/>
        <a:p>
          <a:endParaRPr lang="en-GB"/>
        </a:p>
      </dgm:t>
    </dgm:pt>
    <dgm:pt modelId="{25CEEF94-21FB-46D8-AF07-765556A1C350}" type="pres">
      <dgm:prSet presAssocID="{DFB3405B-D179-4D92-AAD9-437F389D112C}" presName="rootConnector" presStyleLbl="node3" presStyleIdx="1" presStyleCnt="8"/>
      <dgm:spPr/>
      <dgm:t>
        <a:bodyPr/>
        <a:lstStyle/>
        <a:p>
          <a:endParaRPr lang="en-GB"/>
        </a:p>
      </dgm:t>
    </dgm:pt>
    <dgm:pt modelId="{7E8B0203-D0B7-4689-8427-477524011A04}" type="pres">
      <dgm:prSet presAssocID="{DFB3405B-D179-4D92-AAD9-437F389D112C}" presName="hierChild4" presStyleCnt="0"/>
      <dgm:spPr/>
      <dgm:t>
        <a:bodyPr/>
        <a:lstStyle/>
        <a:p>
          <a:endParaRPr lang="en-US"/>
        </a:p>
      </dgm:t>
    </dgm:pt>
    <dgm:pt modelId="{D76C2339-8418-4081-8752-3B1992E65876}" type="pres">
      <dgm:prSet presAssocID="{1D1382A1-EDEF-4699-AA37-28D890B9B165}" presName="Name37" presStyleLbl="parChTrans1D4" presStyleIdx="8" presStyleCnt="14" custSzX="437423" custSzY="2264619"/>
      <dgm:spPr/>
      <dgm:t>
        <a:bodyPr/>
        <a:lstStyle/>
        <a:p>
          <a:endParaRPr lang="en-US"/>
        </a:p>
      </dgm:t>
    </dgm:pt>
    <dgm:pt modelId="{F982E51A-7B6D-4205-942E-BB1FCEA5F578}" type="pres">
      <dgm:prSet presAssocID="{DE74D0BA-7B9E-4485-9C26-FC2B14702F26}" presName="hierRoot2" presStyleCnt="0">
        <dgm:presLayoutVars>
          <dgm:hierBranch val="init"/>
        </dgm:presLayoutVars>
      </dgm:prSet>
      <dgm:spPr/>
      <dgm:t>
        <a:bodyPr/>
        <a:lstStyle/>
        <a:p>
          <a:endParaRPr lang="en-US"/>
        </a:p>
      </dgm:t>
    </dgm:pt>
    <dgm:pt modelId="{28D1E1EF-21BF-453C-B3E3-AB7B29A4A00E}" type="pres">
      <dgm:prSet presAssocID="{DE74D0BA-7B9E-4485-9C26-FC2B14702F26}" presName="rootComposite" presStyleCnt="0"/>
      <dgm:spPr/>
      <dgm:t>
        <a:bodyPr/>
        <a:lstStyle/>
        <a:p>
          <a:endParaRPr lang="en-US"/>
        </a:p>
      </dgm:t>
    </dgm:pt>
    <dgm:pt modelId="{7728640E-9C9A-41D2-8B88-48B03F58F72C}" type="pres">
      <dgm:prSet presAssocID="{DE74D0BA-7B9E-4485-9C26-FC2B14702F26}" presName="rootText" presStyleLbl="node4" presStyleIdx="8" presStyleCnt="14" custScaleX="1193937" custScaleY="907946" custLinFactX="1600000" custLinFactY="1680111" custLinFactNeighborX="1601287" custLinFactNeighborY="1700000">
        <dgm:presLayoutVars>
          <dgm:chPref val="3"/>
        </dgm:presLayoutVars>
      </dgm:prSet>
      <dgm:spPr/>
      <dgm:t>
        <a:bodyPr/>
        <a:lstStyle/>
        <a:p>
          <a:endParaRPr lang="en-GB"/>
        </a:p>
      </dgm:t>
    </dgm:pt>
    <dgm:pt modelId="{78DFDFCE-7913-4264-AB64-0F421918F63B}" type="pres">
      <dgm:prSet presAssocID="{DE74D0BA-7B9E-4485-9C26-FC2B14702F26}" presName="rootConnector" presStyleLbl="node4" presStyleIdx="8" presStyleCnt="14"/>
      <dgm:spPr/>
      <dgm:t>
        <a:bodyPr/>
        <a:lstStyle/>
        <a:p>
          <a:endParaRPr lang="en-GB"/>
        </a:p>
      </dgm:t>
    </dgm:pt>
    <dgm:pt modelId="{1683C595-DF33-4AE6-BA68-28A2D212DB5B}" type="pres">
      <dgm:prSet presAssocID="{DE74D0BA-7B9E-4485-9C26-FC2B14702F26}" presName="hierChild4" presStyleCnt="0"/>
      <dgm:spPr/>
      <dgm:t>
        <a:bodyPr/>
        <a:lstStyle/>
        <a:p>
          <a:endParaRPr lang="en-US"/>
        </a:p>
      </dgm:t>
    </dgm:pt>
    <dgm:pt modelId="{E894FC88-FC46-4A39-A6A9-03F384DCD245}" type="pres">
      <dgm:prSet presAssocID="{DE74D0BA-7B9E-4485-9C26-FC2B14702F26}" presName="hierChild5" presStyleCnt="0"/>
      <dgm:spPr/>
      <dgm:t>
        <a:bodyPr/>
        <a:lstStyle/>
        <a:p>
          <a:endParaRPr lang="en-US"/>
        </a:p>
      </dgm:t>
    </dgm:pt>
    <dgm:pt modelId="{57827914-E833-4241-948F-524FC2A6A9D6}" type="pres">
      <dgm:prSet presAssocID="{8A8B83E6-3D67-4A59-A308-BC811F19B4D9}" presName="Name37" presStyleLbl="parChTrans1D4" presStyleIdx="9" presStyleCnt="14"/>
      <dgm:spPr/>
      <dgm:t>
        <a:bodyPr/>
        <a:lstStyle/>
        <a:p>
          <a:endParaRPr lang="en-US"/>
        </a:p>
      </dgm:t>
    </dgm:pt>
    <dgm:pt modelId="{45230F34-FC9B-477D-AC44-8E352E6A0378}" type="pres">
      <dgm:prSet presAssocID="{AE4BA2E6-4EDD-46A0-A0A5-CC325458884F}" presName="hierRoot2" presStyleCnt="0">
        <dgm:presLayoutVars>
          <dgm:hierBranch val="init"/>
        </dgm:presLayoutVars>
      </dgm:prSet>
      <dgm:spPr/>
      <dgm:t>
        <a:bodyPr/>
        <a:lstStyle/>
        <a:p>
          <a:endParaRPr lang="en-US"/>
        </a:p>
      </dgm:t>
    </dgm:pt>
    <dgm:pt modelId="{EF9D25B3-E488-4895-91E9-FA1684CB7642}" type="pres">
      <dgm:prSet presAssocID="{AE4BA2E6-4EDD-46A0-A0A5-CC325458884F}" presName="rootComposite" presStyleCnt="0"/>
      <dgm:spPr/>
      <dgm:t>
        <a:bodyPr/>
        <a:lstStyle/>
        <a:p>
          <a:endParaRPr lang="en-US"/>
        </a:p>
      </dgm:t>
    </dgm:pt>
    <dgm:pt modelId="{F0C9AC52-0366-4A2A-A6C1-152C895F0E8E}" type="pres">
      <dgm:prSet presAssocID="{AE4BA2E6-4EDD-46A0-A0A5-CC325458884F}" presName="rootText" presStyleLbl="node4" presStyleIdx="9" presStyleCnt="14" custScaleX="1078089" custScaleY="1211296" custLinFactX="1600000" custLinFactY="400000" custLinFactNeighborX="1663205" custLinFactNeighborY="476819">
        <dgm:presLayoutVars>
          <dgm:chPref val="3"/>
        </dgm:presLayoutVars>
      </dgm:prSet>
      <dgm:spPr/>
      <dgm:t>
        <a:bodyPr/>
        <a:lstStyle/>
        <a:p>
          <a:endParaRPr lang="en-US"/>
        </a:p>
      </dgm:t>
    </dgm:pt>
    <dgm:pt modelId="{4CD86093-90DD-4C41-BDED-2477572BA0A4}" type="pres">
      <dgm:prSet presAssocID="{AE4BA2E6-4EDD-46A0-A0A5-CC325458884F}" presName="rootConnector" presStyleLbl="node4" presStyleIdx="9" presStyleCnt="14"/>
      <dgm:spPr/>
      <dgm:t>
        <a:bodyPr/>
        <a:lstStyle/>
        <a:p>
          <a:endParaRPr lang="en-US"/>
        </a:p>
      </dgm:t>
    </dgm:pt>
    <dgm:pt modelId="{FE05E1FF-60E1-41D3-A894-427F0A3E9AB0}" type="pres">
      <dgm:prSet presAssocID="{AE4BA2E6-4EDD-46A0-A0A5-CC325458884F}" presName="hierChild4" presStyleCnt="0"/>
      <dgm:spPr/>
      <dgm:t>
        <a:bodyPr/>
        <a:lstStyle/>
        <a:p>
          <a:endParaRPr lang="en-US"/>
        </a:p>
      </dgm:t>
    </dgm:pt>
    <dgm:pt modelId="{2A44B6DC-7E49-4775-BAE9-BCF0F28111A0}" type="pres">
      <dgm:prSet presAssocID="{AE4BA2E6-4EDD-46A0-A0A5-CC325458884F}" presName="hierChild5" presStyleCnt="0"/>
      <dgm:spPr/>
      <dgm:t>
        <a:bodyPr/>
        <a:lstStyle/>
        <a:p>
          <a:endParaRPr lang="en-US"/>
        </a:p>
      </dgm:t>
    </dgm:pt>
    <dgm:pt modelId="{F751C57F-CAA7-4F5B-93C4-9DC4D5C3E653}" type="pres">
      <dgm:prSet presAssocID="{0B0AEA54-11A6-4550-A501-F49DA15693F3}" presName="Name37" presStyleLbl="parChTrans1D4" presStyleIdx="10" presStyleCnt="14"/>
      <dgm:spPr/>
      <dgm:t>
        <a:bodyPr/>
        <a:lstStyle/>
        <a:p>
          <a:endParaRPr lang="en-US"/>
        </a:p>
      </dgm:t>
    </dgm:pt>
    <dgm:pt modelId="{E67F0E91-688A-4505-9120-5C20322C401C}" type="pres">
      <dgm:prSet presAssocID="{D7728D60-510A-4B6F-9709-AD8869B5AC90}" presName="hierRoot2" presStyleCnt="0">
        <dgm:presLayoutVars>
          <dgm:hierBranch val="init"/>
        </dgm:presLayoutVars>
      </dgm:prSet>
      <dgm:spPr/>
      <dgm:t>
        <a:bodyPr/>
        <a:lstStyle/>
        <a:p>
          <a:endParaRPr lang="en-US"/>
        </a:p>
      </dgm:t>
    </dgm:pt>
    <dgm:pt modelId="{1DFE1281-7EF2-412F-91D0-67F129CAB21D}" type="pres">
      <dgm:prSet presAssocID="{D7728D60-510A-4B6F-9709-AD8869B5AC90}" presName="rootComposite" presStyleCnt="0"/>
      <dgm:spPr/>
      <dgm:t>
        <a:bodyPr/>
        <a:lstStyle/>
        <a:p>
          <a:endParaRPr lang="en-US"/>
        </a:p>
      </dgm:t>
    </dgm:pt>
    <dgm:pt modelId="{9C9C373B-56D7-4619-B859-261586511EEB}" type="pres">
      <dgm:prSet presAssocID="{D7728D60-510A-4B6F-9709-AD8869B5AC90}" presName="rootText" presStyleLbl="node4" presStyleIdx="10" presStyleCnt="14" custScaleX="1103098" custScaleY="1087509" custLinFactX="1600000" custLinFactY="-800000" custLinFactNeighborX="1646312" custLinFactNeighborY="-845376">
        <dgm:presLayoutVars>
          <dgm:chPref val="3"/>
        </dgm:presLayoutVars>
      </dgm:prSet>
      <dgm:spPr/>
      <dgm:t>
        <a:bodyPr/>
        <a:lstStyle/>
        <a:p>
          <a:endParaRPr lang="en-US"/>
        </a:p>
      </dgm:t>
    </dgm:pt>
    <dgm:pt modelId="{C92E9DA3-5BAB-4FB7-B7BF-2AE93CABDAE7}" type="pres">
      <dgm:prSet presAssocID="{D7728D60-510A-4B6F-9709-AD8869B5AC90}" presName="rootConnector" presStyleLbl="node4" presStyleIdx="10" presStyleCnt="14"/>
      <dgm:spPr/>
      <dgm:t>
        <a:bodyPr/>
        <a:lstStyle/>
        <a:p>
          <a:endParaRPr lang="en-US"/>
        </a:p>
      </dgm:t>
    </dgm:pt>
    <dgm:pt modelId="{3D47104E-6B51-48C2-85B4-9495A4DD89E3}" type="pres">
      <dgm:prSet presAssocID="{D7728D60-510A-4B6F-9709-AD8869B5AC90}" presName="hierChild4" presStyleCnt="0"/>
      <dgm:spPr/>
      <dgm:t>
        <a:bodyPr/>
        <a:lstStyle/>
        <a:p>
          <a:endParaRPr lang="en-US"/>
        </a:p>
      </dgm:t>
    </dgm:pt>
    <dgm:pt modelId="{3A9C1E33-CA8D-4914-BBDD-07498E897AEE}" type="pres">
      <dgm:prSet presAssocID="{D7728D60-510A-4B6F-9709-AD8869B5AC90}" presName="hierChild5" presStyleCnt="0"/>
      <dgm:spPr/>
      <dgm:t>
        <a:bodyPr/>
        <a:lstStyle/>
        <a:p>
          <a:endParaRPr lang="en-US"/>
        </a:p>
      </dgm:t>
    </dgm:pt>
    <dgm:pt modelId="{CE03275B-2C5F-4271-9B3A-939087083B2C}" type="pres">
      <dgm:prSet presAssocID="{DFB3405B-D179-4D92-AAD9-437F389D112C}" presName="hierChild5" presStyleCnt="0"/>
      <dgm:spPr/>
      <dgm:t>
        <a:bodyPr/>
        <a:lstStyle/>
        <a:p>
          <a:endParaRPr lang="en-US"/>
        </a:p>
      </dgm:t>
    </dgm:pt>
    <dgm:pt modelId="{61C7D981-4B52-45A8-9F8B-73E91C0EDF19}" type="pres">
      <dgm:prSet presAssocID="{AFFEFB45-D375-49BD-8964-E9D4164AE09D}" presName="Name37" presStyleLbl="parChTrans1D3" presStyleIdx="2" presStyleCnt="8"/>
      <dgm:spPr/>
      <dgm:t>
        <a:bodyPr/>
        <a:lstStyle/>
        <a:p>
          <a:endParaRPr lang="en-US"/>
        </a:p>
      </dgm:t>
    </dgm:pt>
    <dgm:pt modelId="{9C8F401D-AADF-41A8-A074-C32BC9E2925E}" type="pres">
      <dgm:prSet presAssocID="{D15D71C5-1C9C-46D1-A840-84ED1F30D13B}" presName="hierRoot2" presStyleCnt="0">
        <dgm:presLayoutVars>
          <dgm:hierBranch val="init"/>
        </dgm:presLayoutVars>
      </dgm:prSet>
      <dgm:spPr/>
    </dgm:pt>
    <dgm:pt modelId="{CFC6675B-C19E-47F0-B816-98FF9FDEE643}" type="pres">
      <dgm:prSet presAssocID="{D15D71C5-1C9C-46D1-A840-84ED1F30D13B}" presName="rootComposite" presStyleCnt="0"/>
      <dgm:spPr/>
    </dgm:pt>
    <dgm:pt modelId="{E072118A-43DE-4C53-A486-11DDCD1BBA7C}" type="pres">
      <dgm:prSet presAssocID="{D15D71C5-1C9C-46D1-A840-84ED1F30D13B}" presName="rootText" presStyleLbl="node3" presStyleIdx="2" presStyleCnt="8" custScaleX="1538099" custScaleY="853986" custLinFactX="-102755" custLinFactY="103639" custLinFactNeighborX="-200000" custLinFactNeighborY="200000">
        <dgm:presLayoutVars>
          <dgm:chPref val="3"/>
        </dgm:presLayoutVars>
      </dgm:prSet>
      <dgm:spPr/>
      <dgm:t>
        <a:bodyPr/>
        <a:lstStyle/>
        <a:p>
          <a:endParaRPr lang="en-US"/>
        </a:p>
      </dgm:t>
    </dgm:pt>
    <dgm:pt modelId="{D8A71761-6FCC-44ED-AB57-49F5FB286E60}" type="pres">
      <dgm:prSet presAssocID="{D15D71C5-1C9C-46D1-A840-84ED1F30D13B}" presName="rootConnector" presStyleLbl="node3" presStyleIdx="2" presStyleCnt="8"/>
      <dgm:spPr/>
      <dgm:t>
        <a:bodyPr/>
        <a:lstStyle/>
        <a:p>
          <a:endParaRPr lang="en-US"/>
        </a:p>
      </dgm:t>
    </dgm:pt>
    <dgm:pt modelId="{D79CBB9A-9BDD-4EAC-AC52-CEFF63910268}" type="pres">
      <dgm:prSet presAssocID="{D15D71C5-1C9C-46D1-A840-84ED1F30D13B}" presName="hierChild4" presStyleCnt="0"/>
      <dgm:spPr/>
    </dgm:pt>
    <dgm:pt modelId="{DAE6116D-A387-47B2-8430-2D425F035A23}" type="pres">
      <dgm:prSet presAssocID="{0DBC9C76-6A3C-4272-99B2-7BEB401CF5CF}" presName="Name37" presStyleLbl="parChTrans1D4" presStyleIdx="11" presStyleCnt="14"/>
      <dgm:spPr/>
      <dgm:t>
        <a:bodyPr/>
        <a:lstStyle/>
        <a:p>
          <a:endParaRPr lang="en-US"/>
        </a:p>
      </dgm:t>
    </dgm:pt>
    <dgm:pt modelId="{1FB2092E-9974-48AA-B0A6-2938A5A552EF}" type="pres">
      <dgm:prSet presAssocID="{99B37E08-06F4-4E2A-A92F-FB11C04A301A}" presName="hierRoot2" presStyleCnt="0">
        <dgm:presLayoutVars>
          <dgm:hierBranch val="init"/>
        </dgm:presLayoutVars>
      </dgm:prSet>
      <dgm:spPr/>
    </dgm:pt>
    <dgm:pt modelId="{12A82901-28F9-4198-BE11-6C41A33544A8}" type="pres">
      <dgm:prSet presAssocID="{99B37E08-06F4-4E2A-A92F-FB11C04A301A}" presName="rootComposite" presStyleCnt="0"/>
      <dgm:spPr/>
    </dgm:pt>
    <dgm:pt modelId="{A6838E4A-CB3C-4B3B-A223-A60BECD5C119}" type="pres">
      <dgm:prSet presAssocID="{99B37E08-06F4-4E2A-A92F-FB11C04A301A}" presName="rootText" presStyleLbl="node4" presStyleIdx="11" presStyleCnt="14" custScaleX="1261899" custScaleY="1267853" custLinFactX="-200000" custLinFactY="300000" custLinFactNeighborX="-227081" custLinFactNeighborY="324297">
        <dgm:presLayoutVars>
          <dgm:chPref val="3"/>
        </dgm:presLayoutVars>
      </dgm:prSet>
      <dgm:spPr/>
      <dgm:t>
        <a:bodyPr/>
        <a:lstStyle/>
        <a:p>
          <a:endParaRPr lang="en-US"/>
        </a:p>
      </dgm:t>
    </dgm:pt>
    <dgm:pt modelId="{2B36B792-2CFF-406D-987F-83E1DBDD6A55}" type="pres">
      <dgm:prSet presAssocID="{99B37E08-06F4-4E2A-A92F-FB11C04A301A}" presName="rootConnector" presStyleLbl="node4" presStyleIdx="11" presStyleCnt="14"/>
      <dgm:spPr/>
      <dgm:t>
        <a:bodyPr/>
        <a:lstStyle/>
        <a:p>
          <a:endParaRPr lang="en-US"/>
        </a:p>
      </dgm:t>
    </dgm:pt>
    <dgm:pt modelId="{5C1A65D9-5487-439E-A3C3-15DB0359959A}" type="pres">
      <dgm:prSet presAssocID="{99B37E08-06F4-4E2A-A92F-FB11C04A301A}" presName="hierChild4" presStyleCnt="0"/>
      <dgm:spPr/>
    </dgm:pt>
    <dgm:pt modelId="{9422C92E-63E8-4EA5-B9AD-03FEC15823D9}" type="pres">
      <dgm:prSet presAssocID="{99B37E08-06F4-4E2A-A92F-FB11C04A301A}" presName="hierChild5" presStyleCnt="0"/>
      <dgm:spPr/>
    </dgm:pt>
    <dgm:pt modelId="{3F030CA8-C973-480E-B758-88EB53703C7E}" type="pres">
      <dgm:prSet presAssocID="{F70FCA01-A646-45E3-9078-D22203FE6935}" presName="Name37" presStyleLbl="parChTrans1D4" presStyleIdx="12" presStyleCnt="14"/>
      <dgm:spPr/>
      <dgm:t>
        <a:bodyPr/>
        <a:lstStyle/>
        <a:p>
          <a:endParaRPr lang="en-US"/>
        </a:p>
      </dgm:t>
    </dgm:pt>
    <dgm:pt modelId="{E81DF1EE-25AA-4FAF-B0FB-EB7B4FFA691A}" type="pres">
      <dgm:prSet presAssocID="{78D8CA27-00C4-495F-8638-A7900512A7F7}" presName="hierRoot2" presStyleCnt="0">
        <dgm:presLayoutVars>
          <dgm:hierBranch val="init"/>
        </dgm:presLayoutVars>
      </dgm:prSet>
      <dgm:spPr/>
    </dgm:pt>
    <dgm:pt modelId="{57A0C6BD-AA16-446F-8264-B87D110AA02F}" type="pres">
      <dgm:prSet presAssocID="{78D8CA27-00C4-495F-8638-A7900512A7F7}" presName="rootComposite" presStyleCnt="0"/>
      <dgm:spPr/>
    </dgm:pt>
    <dgm:pt modelId="{041D6A8D-4CDB-46AF-85B9-61B813CF230F}" type="pres">
      <dgm:prSet presAssocID="{78D8CA27-00C4-495F-8638-A7900512A7F7}" presName="rootText" presStyleLbl="node4" presStyleIdx="12" presStyleCnt="14" custScaleX="1281832" custScaleY="1188617" custLinFactX="-200000" custLinFactY="500000" custLinFactNeighborX="-217477" custLinFactNeighborY="537776">
        <dgm:presLayoutVars>
          <dgm:chPref val="3"/>
        </dgm:presLayoutVars>
      </dgm:prSet>
      <dgm:spPr/>
      <dgm:t>
        <a:bodyPr/>
        <a:lstStyle/>
        <a:p>
          <a:endParaRPr lang="en-US"/>
        </a:p>
      </dgm:t>
    </dgm:pt>
    <dgm:pt modelId="{7D9EECD1-578E-460A-AE19-6B8368C0EACE}" type="pres">
      <dgm:prSet presAssocID="{78D8CA27-00C4-495F-8638-A7900512A7F7}" presName="rootConnector" presStyleLbl="node4" presStyleIdx="12" presStyleCnt="14"/>
      <dgm:spPr/>
      <dgm:t>
        <a:bodyPr/>
        <a:lstStyle/>
        <a:p>
          <a:endParaRPr lang="en-US"/>
        </a:p>
      </dgm:t>
    </dgm:pt>
    <dgm:pt modelId="{88938A89-2B67-4D5B-BE6C-4B5B63E4F003}" type="pres">
      <dgm:prSet presAssocID="{78D8CA27-00C4-495F-8638-A7900512A7F7}" presName="hierChild4" presStyleCnt="0"/>
      <dgm:spPr/>
    </dgm:pt>
    <dgm:pt modelId="{89E23B88-DCA0-4AA9-BD63-1F0051BD39E2}" type="pres">
      <dgm:prSet presAssocID="{78D8CA27-00C4-495F-8638-A7900512A7F7}" presName="hierChild5" presStyleCnt="0"/>
      <dgm:spPr/>
    </dgm:pt>
    <dgm:pt modelId="{DF8DA558-8F20-4313-99DB-A23074A8C28B}" type="pres">
      <dgm:prSet presAssocID="{6B724EE6-79F6-4C06-ACAB-AA930346025E}" presName="Name37" presStyleLbl="parChTrans1D4" presStyleIdx="13" presStyleCnt="14"/>
      <dgm:spPr/>
      <dgm:t>
        <a:bodyPr/>
        <a:lstStyle/>
        <a:p>
          <a:endParaRPr lang="en-US"/>
        </a:p>
      </dgm:t>
    </dgm:pt>
    <dgm:pt modelId="{217E17C2-8E85-412B-B6F4-98A42D306202}" type="pres">
      <dgm:prSet presAssocID="{53387B42-9291-4A4F-8EC3-5B51D98EE7CD}" presName="hierRoot2" presStyleCnt="0">
        <dgm:presLayoutVars>
          <dgm:hierBranch val="init"/>
        </dgm:presLayoutVars>
      </dgm:prSet>
      <dgm:spPr/>
    </dgm:pt>
    <dgm:pt modelId="{76254755-E681-44DF-A295-0D94BA699AF9}" type="pres">
      <dgm:prSet presAssocID="{53387B42-9291-4A4F-8EC3-5B51D98EE7CD}" presName="rootComposite" presStyleCnt="0"/>
      <dgm:spPr/>
    </dgm:pt>
    <dgm:pt modelId="{6F29F04F-D794-46AB-A088-AC74C4B5BA9D}" type="pres">
      <dgm:prSet presAssocID="{53387B42-9291-4A4F-8EC3-5B51D98EE7CD}" presName="rootText" presStyleLbl="node4" presStyleIdx="13" presStyleCnt="14" custScaleX="1228749" custScaleY="1003135" custLinFactX="-185213" custLinFactY="700000" custLinFactNeighborX="-200000" custLinFactNeighborY="742412">
        <dgm:presLayoutVars>
          <dgm:chPref val="3"/>
        </dgm:presLayoutVars>
      </dgm:prSet>
      <dgm:spPr/>
      <dgm:t>
        <a:bodyPr/>
        <a:lstStyle/>
        <a:p>
          <a:endParaRPr lang="en-US"/>
        </a:p>
      </dgm:t>
    </dgm:pt>
    <dgm:pt modelId="{9AF5110E-6BCD-4AED-9B9D-06C6F9951076}" type="pres">
      <dgm:prSet presAssocID="{53387B42-9291-4A4F-8EC3-5B51D98EE7CD}" presName="rootConnector" presStyleLbl="node4" presStyleIdx="13" presStyleCnt="14"/>
      <dgm:spPr/>
      <dgm:t>
        <a:bodyPr/>
        <a:lstStyle/>
        <a:p>
          <a:endParaRPr lang="en-US"/>
        </a:p>
      </dgm:t>
    </dgm:pt>
    <dgm:pt modelId="{447CF94D-ADA5-476D-A645-630D8AC1E728}" type="pres">
      <dgm:prSet presAssocID="{53387B42-9291-4A4F-8EC3-5B51D98EE7CD}" presName="hierChild4" presStyleCnt="0"/>
      <dgm:spPr/>
    </dgm:pt>
    <dgm:pt modelId="{B099E7CD-4C00-4A60-AB12-1ABDE164CB36}" type="pres">
      <dgm:prSet presAssocID="{53387B42-9291-4A4F-8EC3-5B51D98EE7CD}" presName="hierChild5" presStyleCnt="0"/>
      <dgm:spPr/>
    </dgm:pt>
    <dgm:pt modelId="{41CED8F7-BE31-4438-AA8D-87A4A0FF2601}" type="pres">
      <dgm:prSet presAssocID="{D15D71C5-1C9C-46D1-A840-84ED1F30D13B}" presName="hierChild5" presStyleCnt="0"/>
      <dgm:spPr/>
    </dgm:pt>
    <dgm:pt modelId="{E3E19352-D0A9-4FFF-A62E-24F80CDC1E0B}" type="pres">
      <dgm:prSet presAssocID="{9F0D57FE-58CD-441E-8189-15B5BBC6117E}" presName="hierChild5" presStyleCnt="0"/>
      <dgm:spPr/>
      <dgm:t>
        <a:bodyPr/>
        <a:lstStyle/>
        <a:p>
          <a:endParaRPr lang="en-US"/>
        </a:p>
      </dgm:t>
    </dgm:pt>
    <dgm:pt modelId="{2D7E0BDE-E397-4B7A-B395-98AC86BEA386}" type="pres">
      <dgm:prSet presAssocID="{6D9B8DA5-C056-4616-A41B-5A381320A2A5}" presName="Name48" presStyleLbl="parChTrans1D2" presStyleIdx="2" presStyleCnt="5"/>
      <dgm:spPr/>
      <dgm:t>
        <a:bodyPr/>
        <a:lstStyle/>
        <a:p>
          <a:endParaRPr lang="en-US"/>
        </a:p>
      </dgm:t>
    </dgm:pt>
    <dgm:pt modelId="{3194DBD7-299A-47A5-A092-F8CE3AF1F29D}" type="pres">
      <dgm:prSet presAssocID="{D2D65DA0-9AE6-42CC-A741-8BB72FD9EAC4}" presName="hierRoot2" presStyleCnt="0">
        <dgm:presLayoutVars>
          <dgm:hierBranch val="init"/>
        </dgm:presLayoutVars>
      </dgm:prSet>
      <dgm:spPr/>
    </dgm:pt>
    <dgm:pt modelId="{B7BD1846-B976-44FD-B9FF-7520747FAAD7}" type="pres">
      <dgm:prSet presAssocID="{D2D65DA0-9AE6-42CC-A741-8BB72FD9EAC4}" presName="rootComposite" presStyleCnt="0"/>
      <dgm:spPr/>
    </dgm:pt>
    <dgm:pt modelId="{8AAD2E76-9DC3-4E8A-93EF-D2298C0FBDA8}" type="pres">
      <dgm:prSet presAssocID="{D2D65DA0-9AE6-42CC-A741-8BB72FD9EAC4}" presName="rootText" presStyleLbl="node2" presStyleIdx="2" presStyleCnt="4" custScaleX="1162065" custScaleY="1030528" custLinFactX="500000" custLinFactY="-2237544" custLinFactNeighborX="583639" custLinFactNeighborY="-2300000">
        <dgm:presLayoutVars>
          <dgm:chPref val="3"/>
        </dgm:presLayoutVars>
      </dgm:prSet>
      <dgm:spPr/>
      <dgm:t>
        <a:bodyPr/>
        <a:lstStyle/>
        <a:p>
          <a:endParaRPr lang="en-US"/>
        </a:p>
      </dgm:t>
    </dgm:pt>
    <dgm:pt modelId="{EA100E8A-7BAA-461B-93C2-5C97111756B1}" type="pres">
      <dgm:prSet presAssocID="{D2D65DA0-9AE6-42CC-A741-8BB72FD9EAC4}" presName="rootConnector" presStyleLbl="node2" presStyleIdx="2" presStyleCnt="4"/>
      <dgm:spPr/>
      <dgm:t>
        <a:bodyPr/>
        <a:lstStyle/>
        <a:p>
          <a:endParaRPr lang="en-US"/>
        </a:p>
      </dgm:t>
    </dgm:pt>
    <dgm:pt modelId="{56336A83-7FBC-476C-A4A5-2B68C33D9977}" type="pres">
      <dgm:prSet presAssocID="{D2D65DA0-9AE6-42CC-A741-8BB72FD9EAC4}" presName="hierChild4" presStyleCnt="0"/>
      <dgm:spPr/>
    </dgm:pt>
    <dgm:pt modelId="{28721F8A-F565-4520-981D-0C46E8E9785D}" type="pres">
      <dgm:prSet presAssocID="{08218077-9979-402D-A116-B5308B4ED717}" presName="Name37" presStyleLbl="parChTrans1D3" presStyleIdx="3" presStyleCnt="8" custSzX="354533" custSzY="954876"/>
      <dgm:spPr/>
      <dgm:t>
        <a:bodyPr/>
        <a:lstStyle/>
        <a:p>
          <a:endParaRPr lang="en-US"/>
        </a:p>
      </dgm:t>
    </dgm:pt>
    <dgm:pt modelId="{C6F96B06-04A0-4DA7-AFC7-ECAB015BD84F}" type="pres">
      <dgm:prSet presAssocID="{395F6431-4151-4C8B-944C-D4B317CFBDA9}" presName="hierRoot2" presStyleCnt="0">
        <dgm:presLayoutVars>
          <dgm:hierBranch val="init"/>
        </dgm:presLayoutVars>
      </dgm:prSet>
      <dgm:spPr/>
    </dgm:pt>
    <dgm:pt modelId="{19CA6AAF-22A5-43F1-8084-23EEC72E4284}" type="pres">
      <dgm:prSet presAssocID="{395F6431-4151-4C8B-944C-D4B317CFBDA9}" presName="rootComposite" presStyleCnt="0"/>
      <dgm:spPr/>
    </dgm:pt>
    <dgm:pt modelId="{7F494602-5394-49A7-AC3E-6BB827FD6548}" type="pres">
      <dgm:prSet presAssocID="{395F6431-4151-4C8B-944C-D4B317CFBDA9}" presName="rootText" presStyleLbl="node3" presStyleIdx="3" presStyleCnt="8" custScaleX="861449" custScaleY="871291" custLinFactX="500000" custLinFactY="-1433415" custLinFactNeighborX="581539" custLinFactNeighborY="-1500000">
        <dgm:presLayoutVars>
          <dgm:chPref val="3"/>
        </dgm:presLayoutVars>
      </dgm:prSet>
      <dgm:spPr/>
      <dgm:t>
        <a:bodyPr/>
        <a:lstStyle/>
        <a:p>
          <a:endParaRPr lang="en-US"/>
        </a:p>
      </dgm:t>
    </dgm:pt>
    <dgm:pt modelId="{6DF63675-599F-4642-8A94-F29D24ADD572}" type="pres">
      <dgm:prSet presAssocID="{395F6431-4151-4C8B-944C-D4B317CFBDA9}" presName="rootConnector" presStyleLbl="node3" presStyleIdx="3" presStyleCnt="8"/>
      <dgm:spPr/>
      <dgm:t>
        <a:bodyPr/>
        <a:lstStyle/>
        <a:p>
          <a:endParaRPr lang="en-US"/>
        </a:p>
      </dgm:t>
    </dgm:pt>
    <dgm:pt modelId="{1D6AA6B5-8F77-4D31-83C8-F63963B531B1}" type="pres">
      <dgm:prSet presAssocID="{395F6431-4151-4C8B-944C-D4B317CFBDA9}" presName="hierChild4" presStyleCnt="0"/>
      <dgm:spPr/>
    </dgm:pt>
    <dgm:pt modelId="{31408909-6DC3-4373-97A5-6DC26FA83E65}" type="pres">
      <dgm:prSet presAssocID="{395F6431-4151-4C8B-944C-D4B317CFBDA9}" presName="hierChild5" presStyleCnt="0"/>
      <dgm:spPr/>
    </dgm:pt>
    <dgm:pt modelId="{06CB6ED9-3715-4C01-B08A-6CE01B88B96D}" type="pres">
      <dgm:prSet presAssocID="{DAFE2168-12EE-40E9-8A25-ED270DC4967B}" presName="Name37" presStyleLbl="parChTrans1D3" presStyleIdx="4" presStyleCnt="8" custSzX="354533" custSzY="2664609"/>
      <dgm:spPr/>
      <dgm:t>
        <a:bodyPr/>
        <a:lstStyle/>
        <a:p>
          <a:endParaRPr lang="en-US"/>
        </a:p>
      </dgm:t>
    </dgm:pt>
    <dgm:pt modelId="{38493CEC-BADB-47E5-AAB4-468F68C4EE43}" type="pres">
      <dgm:prSet presAssocID="{FADE1F68-FAB5-47F0-AE2D-A8A7A7C42DB2}" presName="hierRoot2" presStyleCnt="0">
        <dgm:presLayoutVars>
          <dgm:hierBranch val="init"/>
        </dgm:presLayoutVars>
      </dgm:prSet>
      <dgm:spPr/>
    </dgm:pt>
    <dgm:pt modelId="{89E66EC6-069B-4EE2-AA53-74EECF07362F}" type="pres">
      <dgm:prSet presAssocID="{FADE1F68-FAB5-47F0-AE2D-A8A7A7C42DB2}" presName="rootComposite" presStyleCnt="0"/>
      <dgm:spPr/>
    </dgm:pt>
    <dgm:pt modelId="{130A8373-C39F-4E82-9D88-D86B7FBFEF6A}" type="pres">
      <dgm:prSet presAssocID="{FADE1F68-FAB5-47F0-AE2D-A8A7A7C42DB2}" presName="rootText" presStyleLbl="node3" presStyleIdx="4" presStyleCnt="8" custScaleX="803613" custScaleY="933263" custLinFactX="544951" custLinFactY="-2500000" custLinFactNeighborX="600000" custLinFactNeighborY="-2554830">
        <dgm:presLayoutVars>
          <dgm:chPref val="3"/>
        </dgm:presLayoutVars>
      </dgm:prSet>
      <dgm:spPr/>
      <dgm:t>
        <a:bodyPr/>
        <a:lstStyle/>
        <a:p>
          <a:endParaRPr lang="en-US"/>
        </a:p>
      </dgm:t>
    </dgm:pt>
    <dgm:pt modelId="{6D5830FE-7C33-4038-9ACF-88E35ABA5E21}" type="pres">
      <dgm:prSet presAssocID="{FADE1F68-FAB5-47F0-AE2D-A8A7A7C42DB2}" presName="rootConnector" presStyleLbl="node3" presStyleIdx="4" presStyleCnt="8"/>
      <dgm:spPr/>
      <dgm:t>
        <a:bodyPr/>
        <a:lstStyle/>
        <a:p>
          <a:endParaRPr lang="en-US"/>
        </a:p>
      </dgm:t>
    </dgm:pt>
    <dgm:pt modelId="{DA04481F-3213-4547-B94C-B7F4124D368E}" type="pres">
      <dgm:prSet presAssocID="{FADE1F68-FAB5-47F0-AE2D-A8A7A7C42DB2}" presName="hierChild4" presStyleCnt="0"/>
      <dgm:spPr/>
    </dgm:pt>
    <dgm:pt modelId="{C4EE7BB7-26CE-4DA1-B570-1C975230CE43}" type="pres">
      <dgm:prSet presAssocID="{FADE1F68-FAB5-47F0-AE2D-A8A7A7C42DB2}" presName="hierChild5" presStyleCnt="0"/>
      <dgm:spPr/>
    </dgm:pt>
    <dgm:pt modelId="{A47DAD18-C1E2-4159-8230-CF4921CBD12D}" type="pres">
      <dgm:prSet presAssocID="{D2D65DA0-9AE6-42CC-A741-8BB72FD9EAC4}" presName="hierChild5" presStyleCnt="0"/>
      <dgm:spPr/>
    </dgm:pt>
    <dgm:pt modelId="{9A53D13A-5B8E-4757-8C3E-D72366A1BDB5}" type="pres">
      <dgm:prSet presAssocID="{D9645406-F9CE-42D0-A415-3927AC91CBC3}" presName="Name48" presStyleLbl="parChTrans1D2" presStyleIdx="3" presStyleCnt="5"/>
      <dgm:spPr/>
      <dgm:t>
        <a:bodyPr/>
        <a:lstStyle/>
        <a:p>
          <a:endParaRPr lang="en-GB"/>
        </a:p>
      </dgm:t>
    </dgm:pt>
    <dgm:pt modelId="{4770B8E8-5D2C-496E-932B-018F68C62585}" type="pres">
      <dgm:prSet presAssocID="{AC83B13D-0B3A-4BEB-BD61-80ED35B7B509}" presName="hierRoot2" presStyleCnt="0">
        <dgm:presLayoutVars>
          <dgm:hierBranch val="init"/>
        </dgm:presLayoutVars>
      </dgm:prSet>
      <dgm:spPr/>
      <dgm:t>
        <a:bodyPr/>
        <a:lstStyle/>
        <a:p>
          <a:endParaRPr lang="en-GB"/>
        </a:p>
      </dgm:t>
    </dgm:pt>
    <dgm:pt modelId="{36D9A98B-A849-4CCE-8F00-D0A0DACC3C17}" type="pres">
      <dgm:prSet presAssocID="{AC83B13D-0B3A-4BEB-BD61-80ED35B7B509}" presName="rootComposite" presStyleCnt="0"/>
      <dgm:spPr/>
      <dgm:t>
        <a:bodyPr/>
        <a:lstStyle/>
        <a:p>
          <a:endParaRPr lang="en-GB"/>
        </a:p>
      </dgm:t>
    </dgm:pt>
    <dgm:pt modelId="{74C6CC72-DA23-48B2-BF38-6143BDA39727}" type="pres">
      <dgm:prSet presAssocID="{AC83B13D-0B3A-4BEB-BD61-80ED35B7B509}" presName="rootText" presStyleLbl="node2" presStyleIdx="3" presStyleCnt="4" custScaleX="1288713" custScaleY="960127" custLinFactX="-400000" custLinFactY="-2200000" custLinFactNeighborX="-411701" custLinFactNeighborY="-2293056">
        <dgm:presLayoutVars>
          <dgm:chPref val="3"/>
        </dgm:presLayoutVars>
      </dgm:prSet>
      <dgm:spPr/>
      <dgm:t>
        <a:bodyPr/>
        <a:lstStyle/>
        <a:p>
          <a:endParaRPr lang="en-US"/>
        </a:p>
      </dgm:t>
    </dgm:pt>
    <dgm:pt modelId="{4961EB1C-FD81-45A0-B603-49E8EB31A4DF}" type="pres">
      <dgm:prSet presAssocID="{AC83B13D-0B3A-4BEB-BD61-80ED35B7B509}" presName="rootConnector" presStyleLbl="node2" presStyleIdx="3" presStyleCnt="4"/>
      <dgm:spPr/>
      <dgm:t>
        <a:bodyPr/>
        <a:lstStyle/>
        <a:p>
          <a:endParaRPr lang="en-US"/>
        </a:p>
      </dgm:t>
    </dgm:pt>
    <dgm:pt modelId="{56B492CE-974E-4977-AD3D-79C5AD778F5B}" type="pres">
      <dgm:prSet presAssocID="{AC83B13D-0B3A-4BEB-BD61-80ED35B7B509}" presName="hierChild4" presStyleCnt="0"/>
      <dgm:spPr/>
      <dgm:t>
        <a:bodyPr/>
        <a:lstStyle/>
        <a:p>
          <a:endParaRPr lang="en-GB"/>
        </a:p>
      </dgm:t>
    </dgm:pt>
    <dgm:pt modelId="{5C51EC24-41E4-434F-A857-3065A392AB1B}" type="pres">
      <dgm:prSet presAssocID="{67467580-C11D-4321-8DB7-D779EE170EAF}" presName="Name37" presStyleLbl="parChTrans1D3" presStyleIdx="5" presStyleCnt="8" custSzX="384953" custSzY="620790"/>
      <dgm:spPr/>
      <dgm:t>
        <a:bodyPr/>
        <a:lstStyle/>
        <a:p>
          <a:endParaRPr lang="en-US"/>
        </a:p>
      </dgm:t>
    </dgm:pt>
    <dgm:pt modelId="{628F8818-75ED-47EB-B3F2-3391D435F8DF}" type="pres">
      <dgm:prSet presAssocID="{B7EF9278-A1F8-4415-81F1-0F65E4358A69}" presName="hierRoot2" presStyleCnt="0">
        <dgm:presLayoutVars>
          <dgm:hierBranch val="init"/>
        </dgm:presLayoutVars>
      </dgm:prSet>
      <dgm:spPr/>
      <dgm:t>
        <a:bodyPr/>
        <a:lstStyle/>
        <a:p>
          <a:endParaRPr lang="en-GB"/>
        </a:p>
      </dgm:t>
    </dgm:pt>
    <dgm:pt modelId="{3F98B56A-B830-4375-8BCA-8ABD365685AA}" type="pres">
      <dgm:prSet presAssocID="{B7EF9278-A1F8-4415-81F1-0F65E4358A69}" presName="rootComposite" presStyleCnt="0"/>
      <dgm:spPr/>
      <dgm:t>
        <a:bodyPr/>
        <a:lstStyle/>
        <a:p>
          <a:endParaRPr lang="en-GB"/>
        </a:p>
      </dgm:t>
    </dgm:pt>
    <dgm:pt modelId="{88306087-173F-41A5-ADBE-77A64D09D34E}" type="pres">
      <dgm:prSet presAssocID="{B7EF9278-A1F8-4415-81F1-0F65E4358A69}" presName="rootText" presStyleLbl="node3" presStyleIdx="5" presStyleCnt="8" custScaleX="882671" custScaleY="805211" custLinFactX="-400000" custLinFactY="-1500000" custLinFactNeighborX="-410047" custLinFactNeighborY="-1543482">
        <dgm:presLayoutVars>
          <dgm:chPref val="3"/>
        </dgm:presLayoutVars>
      </dgm:prSet>
      <dgm:spPr/>
      <dgm:t>
        <a:bodyPr/>
        <a:lstStyle/>
        <a:p>
          <a:endParaRPr lang="en-US"/>
        </a:p>
      </dgm:t>
    </dgm:pt>
    <dgm:pt modelId="{91FE0987-E77C-448D-A177-09A4F804605B}" type="pres">
      <dgm:prSet presAssocID="{B7EF9278-A1F8-4415-81F1-0F65E4358A69}" presName="rootConnector" presStyleLbl="node3" presStyleIdx="5" presStyleCnt="8"/>
      <dgm:spPr/>
      <dgm:t>
        <a:bodyPr/>
        <a:lstStyle/>
        <a:p>
          <a:endParaRPr lang="en-US"/>
        </a:p>
      </dgm:t>
    </dgm:pt>
    <dgm:pt modelId="{B184170E-8ABB-4794-A802-AF686C8C813F}" type="pres">
      <dgm:prSet presAssocID="{B7EF9278-A1F8-4415-81F1-0F65E4358A69}" presName="hierChild4" presStyleCnt="0"/>
      <dgm:spPr/>
      <dgm:t>
        <a:bodyPr/>
        <a:lstStyle/>
        <a:p>
          <a:endParaRPr lang="en-GB"/>
        </a:p>
      </dgm:t>
    </dgm:pt>
    <dgm:pt modelId="{318A7E33-E11C-49A4-97CC-1057808DA62E}" type="pres">
      <dgm:prSet presAssocID="{B7EF9278-A1F8-4415-81F1-0F65E4358A69}" presName="hierChild5" presStyleCnt="0"/>
      <dgm:spPr/>
      <dgm:t>
        <a:bodyPr/>
        <a:lstStyle/>
        <a:p>
          <a:endParaRPr lang="en-GB"/>
        </a:p>
      </dgm:t>
    </dgm:pt>
    <dgm:pt modelId="{D02A69EB-F48B-4474-8640-213F4C5DD719}" type="pres">
      <dgm:prSet presAssocID="{8459BCE3-ACDB-4333-AAA6-AF108FBFED72}" presName="Name37" presStyleLbl="parChTrans1D3" presStyleIdx="6" presStyleCnt="8" custSzX="384953" custSzY="1579393"/>
      <dgm:spPr/>
      <dgm:t>
        <a:bodyPr/>
        <a:lstStyle/>
        <a:p>
          <a:endParaRPr lang="en-US"/>
        </a:p>
      </dgm:t>
    </dgm:pt>
    <dgm:pt modelId="{DBC1C4D1-A7C7-4F51-91B0-6EDC85D858CA}" type="pres">
      <dgm:prSet presAssocID="{7AEE5DC8-8119-437B-8E2F-C3DCA278104C}" presName="hierRoot2" presStyleCnt="0">
        <dgm:presLayoutVars>
          <dgm:hierBranch val="init"/>
        </dgm:presLayoutVars>
      </dgm:prSet>
      <dgm:spPr/>
      <dgm:t>
        <a:bodyPr/>
        <a:lstStyle/>
        <a:p>
          <a:endParaRPr lang="en-GB"/>
        </a:p>
      </dgm:t>
    </dgm:pt>
    <dgm:pt modelId="{15B1F259-6A3D-4FFE-AE54-84999C0F11F3}" type="pres">
      <dgm:prSet presAssocID="{7AEE5DC8-8119-437B-8E2F-C3DCA278104C}" presName="rootComposite" presStyleCnt="0"/>
      <dgm:spPr/>
      <dgm:t>
        <a:bodyPr/>
        <a:lstStyle/>
        <a:p>
          <a:endParaRPr lang="en-GB"/>
        </a:p>
      </dgm:t>
    </dgm:pt>
    <dgm:pt modelId="{421821F1-D0C9-4D7A-8F4B-B8982A971FCC}" type="pres">
      <dgm:prSet presAssocID="{7AEE5DC8-8119-437B-8E2F-C3DCA278104C}" presName="rootText" presStyleLbl="node3" presStyleIdx="6" presStyleCnt="8" custScaleX="921147" custScaleY="814966" custLinFactX="-400000" custLinFactY="-1400000" custLinFactNeighborX="-455172" custLinFactNeighborY="-1418369">
        <dgm:presLayoutVars>
          <dgm:chPref val="3"/>
        </dgm:presLayoutVars>
      </dgm:prSet>
      <dgm:spPr/>
      <dgm:t>
        <a:bodyPr/>
        <a:lstStyle/>
        <a:p>
          <a:endParaRPr lang="en-US"/>
        </a:p>
      </dgm:t>
    </dgm:pt>
    <dgm:pt modelId="{4968B1BD-9ABC-467A-ABAA-70900277B06A}" type="pres">
      <dgm:prSet presAssocID="{7AEE5DC8-8119-437B-8E2F-C3DCA278104C}" presName="rootConnector" presStyleLbl="node3" presStyleIdx="6" presStyleCnt="8"/>
      <dgm:spPr/>
      <dgm:t>
        <a:bodyPr/>
        <a:lstStyle/>
        <a:p>
          <a:endParaRPr lang="en-US"/>
        </a:p>
      </dgm:t>
    </dgm:pt>
    <dgm:pt modelId="{82928A20-91E2-4AD5-9769-E80AB4B21E7B}" type="pres">
      <dgm:prSet presAssocID="{7AEE5DC8-8119-437B-8E2F-C3DCA278104C}" presName="hierChild4" presStyleCnt="0"/>
      <dgm:spPr/>
      <dgm:t>
        <a:bodyPr/>
        <a:lstStyle/>
        <a:p>
          <a:endParaRPr lang="en-GB"/>
        </a:p>
      </dgm:t>
    </dgm:pt>
    <dgm:pt modelId="{0434D78C-B672-484D-82CB-4F75BA11EC2F}" type="pres">
      <dgm:prSet presAssocID="{7AEE5DC8-8119-437B-8E2F-C3DCA278104C}" presName="hierChild5" presStyleCnt="0"/>
      <dgm:spPr/>
      <dgm:t>
        <a:bodyPr/>
        <a:lstStyle/>
        <a:p>
          <a:endParaRPr lang="en-GB"/>
        </a:p>
      </dgm:t>
    </dgm:pt>
    <dgm:pt modelId="{5892E321-7CFB-47DD-AF92-90DB188F3032}" type="pres">
      <dgm:prSet presAssocID="{9F80FF3D-F977-42C6-90DC-ABE2F6E5852E}" presName="Name37" presStyleLbl="parChTrans1D3" presStyleIdx="7" presStyleCnt="8" custSzX="384953" custSzY="2831582"/>
      <dgm:spPr/>
      <dgm:t>
        <a:bodyPr/>
        <a:lstStyle/>
        <a:p>
          <a:endParaRPr lang="en-GB"/>
        </a:p>
      </dgm:t>
    </dgm:pt>
    <dgm:pt modelId="{9E35E230-4D1B-40F5-B84A-5918E94C405B}" type="pres">
      <dgm:prSet presAssocID="{BE814383-0BC5-460A-9C7F-762B556085AC}" presName="hierRoot2" presStyleCnt="0">
        <dgm:presLayoutVars>
          <dgm:hierBranch val="init"/>
        </dgm:presLayoutVars>
      </dgm:prSet>
      <dgm:spPr/>
      <dgm:t>
        <a:bodyPr/>
        <a:lstStyle/>
        <a:p>
          <a:endParaRPr lang="en-GB"/>
        </a:p>
      </dgm:t>
    </dgm:pt>
    <dgm:pt modelId="{00596301-055F-4E79-868D-5A5F41A88E5D}" type="pres">
      <dgm:prSet presAssocID="{BE814383-0BC5-460A-9C7F-762B556085AC}" presName="rootComposite" presStyleCnt="0"/>
      <dgm:spPr/>
      <dgm:t>
        <a:bodyPr/>
        <a:lstStyle/>
        <a:p>
          <a:endParaRPr lang="en-GB"/>
        </a:p>
      </dgm:t>
    </dgm:pt>
    <dgm:pt modelId="{0892F9C1-6B06-44C6-BF13-951B075B6E98}" type="pres">
      <dgm:prSet presAssocID="{BE814383-0BC5-460A-9C7F-762B556085AC}" presName="rootText" presStyleLbl="node3" presStyleIdx="7" presStyleCnt="8" custScaleX="981026" custScaleY="861675" custLinFactX="-400000" custLinFactY="-2900000" custLinFactNeighborX="-442008" custLinFactNeighborY="-2934044">
        <dgm:presLayoutVars>
          <dgm:chPref val="3"/>
        </dgm:presLayoutVars>
      </dgm:prSet>
      <dgm:spPr/>
      <dgm:t>
        <a:bodyPr/>
        <a:lstStyle/>
        <a:p>
          <a:endParaRPr lang="en-GB"/>
        </a:p>
      </dgm:t>
    </dgm:pt>
    <dgm:pt modelId="{F5A2385F-BBDB-4B09-A19B-01640D470749}" type="pres">
      <dgm:prSet presAssocID="{BE814383-0BC5-460A-9C7F-762B556085AC}" presName="rootConnector" presStyleLbl="node3" presStyleIdx="7" presStyleCnt="8"/>
      <dgm:spPr/>
      <dgm:t>
        <a:bodyPr/>
        <a:lstStyle/>
        <a:p>
          <a:endParaRPr lang="en-GB"/>
        </a:p>
      </dgm:t>
    </dgm:pt>
    <dgm:pt modelId="{87C14B6F-6DBE-4AA6-B4CF-2FD4B30696AB}" type="pres">
      <dgm:prSet presAssocID="{BE814383-0BC5-460A-9C7F-762B556085AC}" presName="hierChild4" presStyleCnt="0"/>
      <dgm:spPr/>
      <dgm:t>
        <a:bodyPr/>
        <a:lstStyle/>
        <a:p>
          <a:endParaRPr lang="en-GB"/>
        </a:p>
      </dgm:t>
    </dgm:pt>
    <dgm:pt modelId="{F0D573CC-090B-47BF-A7E2-3F2594B45F44}" type="pres">
      <dgm:prSet presAssocID="{BE814383-0BC5-460A-9C7F-762B556085AC}" presName="hierChild5" presStyleCnt="0"/>
      <dgm:spPr/>
      <dgm:t>
        <a:bodyPr/>
        <a:lstStyle/>
        <a:p>
          <a:endParaRPr lang="en-GB"/>
        </a:p>
      </dgm:t>
    </dgm:pt>
    <dgm:pt modelId="{A61E5DD3-89D8-4A4C-886F-2EB7C35D2560}" type="pres">
      <dgm:prSet presAssocID="{AC83B13D-0B3A-4BEB-BD61-80ED35B7B509}" presName="hierChild5" presStyleCnt="0"/>
      <dgm:spPr/>
      <dgm:t>
        <a:bodyPr/>
        <a:lstStyle/>
        <a:p>
          <a:endParaRPr lang="en-GB"/>
        </a:p>
      </dgm:t>
    </dgm:pt>
    <dgm:pt modelId="{D44E9877-3E6C-42F4-B159-395F30182EFE}" type="pres">
      <dgm:prSet presAssocID="{57C7DAAF-6496-4D59-9F75-D52BE35292CB}" presName="hierChild3" presStyleCnt="0"/>
      <dgm:spPr/>
      <dgm:t>
        <a:bodyPr/>
        <a:lstStyle/>
        <a:p>
          <a:endParaRPr lang="en-GB"/>
        </a:p>
      </dgm:t>
    </dgm:pt>
    <dgm:pt modelId="{2EA7D4A7-1496-456D-9F85-4BF89F52AE4F}" type="pres">
      <dgm:prSet presAssocID="{18BB245D-E658-465B-9800-923BB5465727}" presName="Name111" presStyleLbl="parChTrans1D2" presStyleIdx="4" presStyleCnt="5" custSzX="151128" custSzY="620790"/>
      <dgm:spPr/>
      <dgm:t>
        <a:bodyPr/>
        <a:lstStyle/>
        <a:p>
          <a:endParaRPr lang="en-US"/>
        </a:p>
      </dgm:t>
    </dgm:pt>
    <dgm:pt modelId="{984FEA12-A1FF-4BBE-9883-87F0AF122D54}" type="pres">
      <dgm:prSet presAssocID="{8BC25F30-48E2-4B0E-900B-AA04E91413C6}" presName="hierRoot3" presStyleCnt="0">
        <dgm:presLayoutVars>
          <dgm:hierBranch val="init"/>
        </dgm:presLayoutVars>
      </dgm:prSet>
      <dgm:spPr/>
      <dgm:t>
        <a:bodyPr/>
        <a:lstStyle/>
        <a:p>
          <a:endParaRPr lang="en-GB"/>
        </a:p>
      </dgm:t>
    </dgm:pt>
    <dgm:pt modelId="{22C0CDE9-A4BA-4496-8098-91CD9CBC2E79}" type="pres">
      <dgm:prSet presAssocID="{8BC25F30-48E2-4B0E-900B-AA04E91413C6}" presName="rootComposite3" presStyleCnt="0"/>
      <dgm:spPr/>
      <dgm:t>
        <a:bodyPr/>
        <a:lstStyle/>
        <a:p>
          <a:endParaRPr lang="en-GB"/>
        </a:p>
      </dgm:t>
    </dgm:pt>
    <dgm:pt modelId="{7E79752B-A666-453D-BC5A-6F50528A76FC}" type="pres">
      <dgm:prSet presAssocID="{8BC25F30-48E2-4B0E-900B-AA04E91413C6}" presName="rootText3" presStyleLbl="asst1" presStyleIdx="0" presStyleCnt="1" custScaleX="455148" custScaleY="323048" custLinFactX="-827270" custLinFactY="79664" custLinFactNeighborX="-900000" custLinFactNeighborY="100000">
        <dgm:presLayoutVars>
          <dgm:chPref val="3"/>
        </dgm:presLayoutVars>
      </dgm:prSet>
      <dgm:spPr/>
      <dgm:t>
        <a:bodyPr/>
        <a:lstStyle/>
        <a:p>
          <a:endParaRPr lang="en-US"/>
        </a:p>
      </dgm:t>
    </dgm:pt>
    <dgm:pt modelId="{4834A5DB-11F5-4C3E-AF3B-F2635B62EB6C}" type="pres">
      <dgm:prSet presAssocID="{8BC25F30-48E2-4B0E-900B-AA04E91413C6}" presName="rootConnector3" presStyleLbl="asst1" presStyleIdx="0" presStyleCnt="1"/>
      <dgm:spPr/>
      <dgm:t>
        <a:bodyPr/>
        <a:lstStyle/>
        <a:p>
          <a:endParaRPr lang="en-US"/>
        </a:p>
      </dgm:t>
    </dgm:pt>
    <dgm:pt modelId="{A548F866-521E-4C0A-A41E-D09D1D0E7CF6}" type="pres">
      <dgm:prSet presAssocID="{8BC25F30-48E2-4B0E-900B-AA04E91413C6}" presName="hierChild6" presStyleCnt="0"/>
      <dgm:spPr/>
      <dgm:t>
        <a:bodyPr/>
        <a:lstStyle/>
        <a:p>
          <a:endParaRPr lang="en-GB"/>
        </a:p>
      </dgm:t>
    </dgm:pt>
    <dgm:pt modelId="{31C8D51F-24B4-49A0-8929-322456D8ABBF}" type="pres">
      <dgm:prSet presAssocID="{8BC25F30-48E2-4B0E-900B-AA04E91413C6}" presName="hierChild7" presStyleCnt="0"/>
      <dgm:spPr/>
      <dgm:t>
        <a:bodyPr/>
        <a:lstStyle/>
        <a:p>
          <a:endParaRPr lang="en-GB"/>
        </a:p>
      </dgm:t>
    </dgm:pt>
  </dgm:ptLst>
  <dgm:cxnLst>
    <dgm:cxn modelId="{7A9B7C72-B9D0-40E5-8C36-78C4AF4AB752}" srcId="{57C7DAAF-6496-4D59-9F75-D52BE35292CB}" destId="{9F0D57FE-58CD-441E-8189-15B5BBC6117E}" srcOrd="2" destOrd="0" parTransId="{0D61DB5B-4880-4FF2-87ED-CA4875FAD99C}" sibTransId="{DE6DF326-E97B-4B14-B138-267142900CB6}"/>
    <dgm:cxn modelId="{1114C905-4020-441D-B490-1AFAE58579A7}" type="presOf" srcId="{AE4BA2E6-4EDD-46A0-A0A5-CC325458884F}" destId="{4CD86093-90DD-4C41-BDED-2477572BA0A4}" srcOrd="1" destOrd="0" presId="urn:microsoft.com/office/officeart/2005/8/layout/orgChart1"/>
    <dgm:cxn modelId="{56016832-8957-4B9B-872D-6BE6B18DD17B}" type="presOf" srcId="{53387B42-9291-4A4F-8EC3-5B51D98EE7CD}" destId="{9AF5110E-6BCD-4AED-9B9D-06C6F9951076}" srcOrd="1" destOrd="0" presId="urn:microsoft.com/office/officeart/2005/8/layout/orgChart1"/>
    <dgm:cxn modelId="{7BDBC10B-C92A-445C-A259-DCC032C6A827}" srcId="{9F0D57FE-58CD-441E-8189-15B5BBC6117E}" destId="{DFB3405B-D179-4D92-AAD9-437F389D112C}" srcOrd="0" destOrd="0" parTransId="{DF14B425-8BC0-4F88-9494-954C0AF1BA90}" sibTransId="{2F8E6B92-89EE-4C77-937F-5D9FA6ED1CA0}"/>
    <dgm:cxn modelId="{DB3ED1B0-E28C-4E9B-903A-CDA01E418393}" srcId="{B3966132-4B4B-4117-A0A4-3CB56F50100B}" destId="{E78BA708-3158-4D70-8DC5-9AB040F14081}" srcOrd="2" destOrd="0" parTransId="{1025E2FA-5320-466E-AF46-86CF8B54763E}" sibTransId="{C318845F-D3B5-48F8-B8A2-0CAA11E27715}"/>
    <dgm:cxn modelId="{316DC804-92F0-4E2D-8365-610AC9A934ED}" srcId="{2EF8120F-CE4F-40BD-81C8-B2839689BF38}" destId="{620AFB18-E7D5-496B-A60A-7CAB8E0B3339}" srcOrd="0" destOrd="0" parTransId="{2B7C60C3-028D-4338-B7D5-3A625F5B3CA1}" sibTransId="{C4638E46-6890-4ECD-9C5D-8D1DEF8137A1}"/>
    <dgm:cxn modelId="{C5B1CB3B-105F-4312-B4FA-7AFEA1E9D203}" type="presOf" srcId="{A2D83DAE-AEC2-47D5-A4E4-62E5BB1E5FF8}" destId="{D563CDDE-7E91-4FEC-B64B-D7999D42FFB8}" srcOrd="0" destOrd="0" presId="urn:microsoft.com/office/officeart/2005/8/layout/orgChart1"/>
    <dgm:cxn modelId="{47E01536-A8E7-4443-9BCF-677E3920A6B3}" type="presOf" srcId="{8BC25F30-48E2-4B0E-900B-AA04E91413C6}" destId="{4834A5DB-11F5-4C3E-AF3B-F2635B62EB6C}" srcOrd="1" destOrd="0" presId="urn:microsoft.com/office/officeart/2005/8/layout/orgChart1"/>
    <dgm:cxn modelId="{1A94BB15-64DF-4274-842D-BFFFB59D618E}" type="presOf" srcId="{F50B4241-9DE5-4E38-AFF3-7A460B888CC7}" destId="{AB05D4CA-0CA9-458A-A5FB-B5B96DD29F83}" srcOrd="0" destOrd="0" presId="urn:microsoft.com/office/officeart/2005/8/layout/orgChart1"/>
    <dgm:cxn modelId="{C06892B6-C450-478E-9783-9D6CC69B9EF8}" type="presOf" srcId="{BE814383-0BC5-460A-9C7F-762B556085AC}" destId="{0892F9C1-6B06-44C6-BF13-951B075B6E98}" srcOrd="0" destOrd="0" presId="urn:microsoft.com/office/officeart/2005/8/layout/orgChart1"/>
    <dgm:cxn modelId="{7840A574-D62F-42E5-82B4-2C38E797016F}" type="presOf" srcId="{94EBCD78-A06F-4F48-A241-CB89DDD21ADB}" destId="{3B7041C0-FD27-4C00-8348-4F036B17C8EB}" srcOrd="0" destOrd="0" presId="urn:microsoft.com/office/officeart/2005/8/layout/orgChart1"/>
    <dgm:cxn modelId="{EC6C97DA-FC7B-4525-9E0F-23B30E152E44}" type="presOf" srcId="{0DBC9C76-6A3C-4272-99B2-7BEB401CF5CF}" destId="{DAE6116D-A387-47B2-8430-2D425F035A23}" srcOrd="0" destOrd="0" presId="urn:microsoft.com/office/officeart/2005/8/layout/orgChart1"/>
    <dgm:cxn modelId="{57D79B0D-65A0-429D-AE34-46FE1B4EA312}" type="presOf" srcId="{E78BA708-3158-4D70-8DC5-9AB040F14081}" destId="{29733306-0CAA-4679-B69E-CF0B62D33B26}" srcOrd="1" destOrd="0" presId="urn:microsoft.com/office/officeart/2005/8/layout/orgChart1"/>
    <dgm:cxn modelId="{38419632-7DA9-4B68-B6CC-550494D69930}" type="presOf" srcId="{53387B42-9291-4A4F-8EC3-5B51D98EE7CD}" destId="{6F29F04F-D794-46AB-A088-AC74C4B5BA9D}" srcOrd="0" destOrd="0" presId="urn:microsoft.com/office/officeart/2005/8/layout/orgChart1"/>
    <dgm:cxn modelId="{AF171EFE-58C7-4331-ADC9-1BD77F94C9E9}" type="presOf" srcId="{9F0D57FE-58CD-441E-8189-15B5BBC6117E}" destId="{EF777283-8736-4DDD-97F5-F0C3859F3295}" srcOrd="1" destOrd="0" presId="urn:microsoft.com/office/officeart/2005/8/layout/orgChart1"/>
    <dgm:cxn modelId="{E8ABC259-A2EB-4CD4-8276-398985F11E7A}" type="presOf" srcId="{9F0D57FE-58CD-441E-8189-15B5BBC6117E}" destId="{ECE84A1D-55AD-4E81-ABD8-4E7AA3955750}" srcOrd="0" destOrd="0" presId="urn:microsoft.com/office/officeart/2005/8/layout/orgChart1"/>
    <dgm:cxn modelId="{FA4EBC59-1F92-4A09-9A1A-8B91205CFD97}" type="presOf" srcId="{D7728D60-510A-4B6F-9709-AD8869B5AC90}" destId="{9C9C373B-56D7-4619-B859-261586511EEB}" srcOrd="0" destOrd="0" presId="urn:microsoft.com/office/officeart/2005/8/layout/orgChart1"/>
    <dgm:cxn modelId="{11FB8AB1-35FA-491F-97EE-462FC1451E88}" type="presOf" srcId="{D2D65DA0-9AE6-42CC-A741-8BB72FD9EAC4}" destId="{8AAD2E76-9DC3-4E8A-93EF-D2298C0FBDA8}" srcOrd="0" destOrd="0" presId="urn:microsoft.com/office/officeart/2005/8/layout/orgChart1"/>
    <dgm:cxn modelId="{7E9EA641-CF62-427D-84FB-04A59EE5E61D}" type="presOf" srcId="{395F6431-4151-4C8B-944C-D4B317CFBDA9}" destId="{7F494602-5394-49A7-AC3E-6BB827FD6548}" srcOrd="0" destOrd="0" presId="urn:microsoft.com/office/officeart/2005/8/layout/orgChart1"/>
    <dgm:cxn modelId="{8825D572-BDC3-45AC-A6E3-4E8EF5A641F4}" type="presOf" srcId="{0B0AEA54-11A6-4550-A501-F49DA15693F3}" destId="{F751C57F-CAA7-4F5B-93C4-9DC4D5C3E653}" srcOrd="0" destOrd="0" presId="urn:microsoft.com/office/officeart/2005/8/layout/orgChart1"/>
    <dgm:cxn modelId="{E8C266BA-97DC-4FAC-AD00-7067497F9F78}" type="presOf" srcId="{DE74D0BA-7B9E-4485-9C26-FC2B14702F26}" destId="{78DFDFCE-7913-4264-AB64-0F421918F63B}" srcOrd="1" destOrd="0" presId="urn:microsoft.com/office/officeart/2005/8/layout/orgChart1"/>
    <dgm:cxn modelId="{9A819213-3D55-4ACF-9C9A-D457111D1C0C}" type="presOf" srcId="{AC83B13D-0B3A-4BEB-BD61-80ED35B7B509}" destId="{74C6CC72-DA23-48B2-BF38-6143BDA39727}" srcOrd="0" destOrd="0" presId="urn:microsoft.com/office/officeart/2005/8/layout/orgChart1"/>
    <dgm:cxn modelId="{D9116024-B699-4FAA-8F75-B5B0387F9C48}" srcId="{D2D65DA0-9AE6-42CC-A741-8BB72FD9EAC4}" destId="{FADE1F68-FAB5-47F0-AE2D-A8A7A7C42DB2}" srcOrd="1" destOrd="0" parTransId="{DAFE2168-12EE-40E9-8A25-ED270DC4967B}" sibTransId="{2A8EB567-0043-4C51-8C59-ACB2D05EB7D3}"/>
    <dgm:cxn modelId="{C08BDC10-CCF5-4B72-9608-BC946B96468D}" type="presOf" srcId="{D15D71C5-1C9C-46D1-A840-84ED1F30D13B}" destId="{D8A71761-6FCC-44ED-AB57-49F5FB286E60}" srcOrd="1" destOrd="0" presId="urn:microsoft.com/office/officeart/2005/8/layout/orgChart1"/>
    <dgm:cxn modelId="{D1828EC4-4110-4D0E-B068-6A7D29ED9AC9}" type="presOf" srcId="{D9645406-F9CE-42D0-A415-3927AC91CBC3}" destId="{9A53D13A-5B8E-4757-8C3E-D72366A1BDB5}" srcOrd="0" destOrd="0" presId="urn:microsoft.com/office/officeart/2005/8/layout/orgChart1"/>
    <dgm:cxn modelId="{56F5A1B0-F696-4DB3-A96F-0DEAA7154FBB}" type="presOf" srcId="{0D61DB5B-4880-4FF2-87ED-CA4875FAD99C}" destId="{D51656AE-C1BE-4061-93F6-9064ADE339B8}" srcOrd="0" destOrd="0" presId="urn:microsoft.com/office/officeart/2005/8/layout/orgChart1"/>
    <dgm:cxn modelId="{48576A52-A372-4A34-8BB1-F7F8A4AF526C}" type="presOf" srcId="{E78BA708-3158-4D70-8DC5-9AB040F14081}" destId="{24911788-ABBF-409F-9EAA-9E403CB334BD}" srcOrd="0" destOrd="0" presId="urn:microsoft.com/office/officeart/2005/8/layout/orgChart1"/>
    <dgm:cxn modelId="{2C55EED4-E833-4BF7-8708-F1291B906F08}" type="presOf" srcId="{AFFEFB45-D375-49BD-8964-E9D4164AE09D}" destId="{61C7D981-4B52-45A8-9F8B-73E91C0EDF19}" srcOrd="0" destOrd="0" presId="urn:microsoft.com/office/officeart/2005/8/layout/orgChart1"/>
    <dgm:cxn modelId="{3622A0B5-8688-4CB6-A58C-4FC6E82A98F1}" type="presOf" srcId="{F1759E5C-4ACA-4A8C-BF88-FE554DA43C23}" destId="{6D7DE165-E688-4BF8-92E2-3F1CF9AE3505}" srcOrd="0" destOrd="0" presId="urn:microsoft.com/office/officeart/2005/8/layout/orgChart1"/>
    <dgm:cxn modelId="{5AD41A97-0252-462C-BD11-D79F45D394A7}" type="presOf" srcId="{D2D65DA0-9AE6-42CC-A741-8BB72FD9EAC4}" destId="{EA100E8A-7BAA-461B-93C2-5C97111756B1}" srcOrd="1" destOrd="0" presId="urn:microsoft.com/office/officeart/2005/8/layout/orgChart1"/>
    <dgm:cxn modelId="{8566D72C-1FEC-4C73-94E9-AF47F0AF4580}" type="presOf" srcId="{99B37E08-06F4-4E2A-A92F-FB11C04A301A}" destId="{A6838E4A-CB3C-4B3B-A223-A60BECD5C119}" srcOrd="0" destOrd="0" presId="urn:microsoft.com/office/officeart/2005/8/layout/orgChart1"/>
    <dgm:cxn modelId="{F1BAABAF-DA28-4A55-B604-FD7321ABF169}" type="presOf" srcId="{FADE1F68-FAB5-47F0-AE2D-A8A7A7C42DB2}" destId="{6D5830FE-7C33-4038-9ACF-88E35ABA5E21}" srcOrd="1" destOrd="0" presId="urn:microsoft.com/office/officeart/2005/8/layout/orgChart1"/>
    <dgm:cxn modelId="{4C5E48D4-EBB2-488B-9FE7-1A2A9685A9E8}" type="presOf" srcId="{DF14B425-8BC0-4F88-9494-954C0AF1BA90}" destId="{E2077162-95E5-48DE-A46C-47A89603A2D1}" srcOrd="0" destOrd="0" presId="urn:microsoft.com/office/officeart/2005/8/layout/orgChart1"/>
    <dgm:cxn modelId="{C4943D46-7277-4E1A-8703-3D6540AD62CE}" type="presOf" srcId="{6B724EE6-79F6-4C06-ACAB-AA930346025E}" destId="{DF8DA558-8F20-4313-99DB-A23074A8C28B}" srcOrd="0" destOrd="0" presId="urn:microsoft.com/office/officeart/2005/8/layout/orgChart1"/>
    <dgm:cxn modelId="{6D36FC8D-93AA-47CD-9F6C-278DB8D47D7E}" type="presOf" srcId="{C6D8D87E-E9E3-4E5D-BDCF-2E946726CAC8}" destId="{19D466F5-8F2A-49A2-A2DD-30E231D6C86A}" srcOrd="0" destOrd="0" presId="urn:microsoft.com/office/officeart/2005/8/layout/orgChart1"/>
    <dgm:cxn modelId="{F576D30C-8C59-4F78-B813-22CC179DFBE4}" type="presOf" srcId="{D15D71C5-1C9C-46D1-A840-84ED1F30D13B}" destId="{E072118A-43DE-4C53-A486-11DDCD1BBA7C}" srcOrd="0" destOrd="0" presId="urn:microsoft.com/office/officeart/2005/8/layout/orgChart1"/>
    <dgm:cxn modelId="{EE801A26-D607-4780-A18A-B79A905DAAB8}" srcId="{AC83B13D-0B3A-4BEB-BD61-80ED35B7B509}" destId="{7AEE5DC8-8119-437B-8E2F-C3DCA278104C}" srcOrd="1" destOrd="0" parTransId="{8459BCE3-ACDB-4333-AAA6-AF108FBFED72}" sibTransId="{80454396-CDAA-43E8-B4C0-D59955FD9D2B}"/>
    <dgm:cxn modelId="{A614DFC7-2DF9-4678-A580-21CB4BFE2C03}" srcId="{D15D71C5-1C9C-46D1-A840-84ED1F30D13B}" destId="{99B37E08-06F4-4E2A-A92F-FB11C04A301A}" srcOrd="0" destOrd="0" parTransId="{0DBC9C76-6A3C-4272-99B2-7BEB401CF5CF}" sibTransId="{2FCB057F-77E5-4610-8312-BBD3179AD69C}"/>
    <dgm:cxn modelId="{8D24E081-8376-4D59-82EF-0B6361CDC2E3}" type="presOf" srcId="{F1759E5C-4ACA-4A8C-BF88-FE554DA43C23}" destId="{66A2AA42-70AB-4BB4-8386-45D7DF0E4632}" srcOrd="1" destOrd="0" presId="urn:microsoft.com/office/officeart/2005/8/layout/orgChart1"/>
    <dgm:cxn modelId="{A0642AE1-772A-4ADB-8F59-F0F97C775972}" type="presOf" srcId="{2BBAF3A5-7EFD-40FC-A688-212B2496D09B}" destId="{6B73BBFC-D80B-402C-91AE-DE79E9C37D79}" srcOrd="0" destOrd="0" presId="urn:microsoft.com/office/officeart/2005/8/layout/orgChart1"/>
    <dgm:cxn modelId="{41ED7B1A-492B-416A-99F5-3D23463045EE}" type="presOf" srcId="{67467580-C11D-4321-8DB7-D779EE170EAF}" destId="{5C51EC24-41E4-434F-A857-3065A392AB1B}" srcOrd="0" destOrd="0" presId="urn:microsoft.com/office/officeart/2005/8/layout/orgChart1"/>
    <dgm:cxn modelId="{A8FC3A45-4887-43D9-BF83-B163B7E0E148}" type="presOf" srcId="{03A7E1DE-45DE-4CBF-AC9D-9838AD51227F}" destId="{590F8FE0-3C8C-4376-8C39-6F6BA462C11D}" srcOrd="0" destOrd="0" presId="urn:microsoft.com/office/officeart/2005/8/layout/orgChart1"/>
    <dgm:cxn modelId="{A40102C8-58D6-4368-AB9C-FD5AD31EF054}" type="presOf" srcId="{DFB3405B-D179-4D92-AAD9-437F389D112C}" destId="{25CEEF94-21FB-46D8-AF07-765556A1C350}" srcOrd="1" destOrd="0" presId="urn:microsoft.com/office/officeart/2005/8/layout/orgChart1"/>
    <dgm:cxn modelId="{DA0FAC16-4A68-4EC5-8D84-B5E1196F9C85}" type="presOf" srcId="{9F80FF3D-F977-42C6-90DC-ABE2F6E5852E}" destId="{5892E321-7CFB-47DD-AF92-90DB188F3032}" srcOrd="0" destOrd="0" presId="urn:microsoft.com/office/officeart/2005/8/layout/orgChart1"/>
    <dgm:cxn modelId="{D23CFA99-0D09-432B-B8A2-2D6526E1651B}" type="presOf" srcId="{BE814383-0BC5-460A-9C7F-762B556085AC}" destId="{F5A2385F-BBDB-4B09-A19B-01640D470749}" srcOrd="1" destOrd="0" presId="urn:microsoft.com/office/officeart/2005/8/layout/orgChart1"/>
    <dgm:cxn modelId="{A17769F7-E983-40EA-839E-FDEBCDAB2608}" type="presOf" srcId="{9F0FFBD9-FBD2-4AA1-BECE-331D110E60B0}" destId="{DD7F021A-5730-414E-AA52-2B277ED13CB3}" srcOrd="0" destOrd="0" presId="urn:microsoft.com/office/officeart/2005/8/layout/orgChart1"/>
    <dgm:cxn modelId="{9BC79326-D165-4AF4-AD2A-5655D4CE6F25}" type="presOf" srcId="{C37FD1AB-BD33-427E-B76D-00C779B0A814}" destId="{67D847A7-429A-4FB6-9B19-B1CCA19DA863}" srcOrd="1" destOrd="0" presId="urn:microsoft.com/office/officeart/2005/8/layout/orgChart1"/>
    <dgm:cxn modelId="{3FF34FAE-B618-461A-8BB0-0336BD599518}" srcId="{57C7DAAF-6496-4D59-9F75-D52BE35292CB}" destId="{AC83B13D-0B3A-4BEB-BD61-80ED35B7B509}" srcOrd="4" destOrd="0" parTransId="{D9645406-F9CE-42D0-A415-3927AC91CBC3}" sibTransId="{0662B6BB-B844-4C02-AF96-190FEFD23752}"/>
    <dgm:cxn modelId="{AD0426CF-6B48-4EAC-9423-B4E492F860F2}" srcId="{AC83B13D-0B3A-4BEB-BD61-80ED35B7B509}" destId="{BE814383-0BC5-460A-9C7F-762B556085AC}" srcOrd="2" destOrd="0" parTransId="{9F80FF3D-F977-42C6-90DC-ABE2F6E5852E}" sibTransId="{4044F788-1257-4D83-AF3C-4900F3969A1F}"/>
    <dgm:cxn modelId="{6D75070E-3610-46CA-BE0A-1E8F2A656E96}" type="presOf" srcId="{7AEE5DC8-8119-437B-8E2F-C3DCA278104C}" destId="{4968B1BD-9ABC-467A-ABAA-70900277B06A}" srcOrd="1" destOrd="0" presId="urn:microsoft.com/office/officeart/2005/8/layout/orgChart1"/>
    <dgm:cxn modelId="{003BE712-D7C3-4660-AD28-37EFFBCB340D}" srcId="{D15D71C5-1C9C-46D1-A840-84ED1F30D13B}" destId="{78D8CA27-00C4-495F-8638-A7900512A7F7}" srcOrd="1" destOrd="0" parTransId="{F70FCA01-A646-45E3-9078-D22203FE6935}" sibTransId="{A7FB8CC7-BF65-45DF-9E13-D647AB9E8DE2}"/>
    <dgm:cxn modelId="{A56D8B98-24D9-4DCC-B489-022C1E048A3C}" type="presOf" srcId="{8BC25F30-48E2-4B0E-900B-AA04E91413C6}" destId="{7E79752B-A666-453D-BC5A-6F50528A76FC}" srcOrd="0" destOrd="0" presId="urn:microsoft.com/office/officeart/2005/8/layout/orgChart1"/>
    <dgm:cxn modelId="{38587ADE-E152-4AAA-A109-14D0862E6048}" type="presOf" srcId="{78D8CA27-00C4-495F-8638-A7900512A7F7}" destId="{7D9EECD1-578E-460A-AE19-6B8368C0EACE}" srcOrd="1" destOrd="0" presId="urn:microsoft.com/office/officeart/2005/8/layout/orgChart1"/>
    <dgm:cxn modelId="{AC3DB304-0C65-4CA2-B9A3-3B29EB952896}" type="presOf" srcId="{57C7DAAF-6496-4D59-9F75-D52BE35292CB}" destId="{9A3CF4AD-789E-4944-8B3D-E4A45CD04C36}" srcOrd="1" destOrd="0" presId="urn:microsoft.com/office/officeart/2005/8/layout/orgChart1"/>
    <dgm:cxn modelId="{20375F92-0544-4C8F-8DFC-13D2C68CE4E6}" type="presOf" srcId="{DFB3405B-D179-4D92-AAD9-437F389D112C}" destId="{766E7449-63FD-48C5-B56D-0919F5C4AA5F}" srcOrd="0" destOrd="0" presId="urn:microsoft.com/office/officeart/2005/8/layout/orgChart1"/>
    <dgm:cxn modelId="{2A3802BC-55D3-48D2-88AE-F984279E6153}" type="presOf" srcId="{EDACA277-7FB0-4EFD-990F-DD2EC1EC3200}" destId="{7B081D5D-3E4E-40BD-B89B-6C69466B2EF2}" srcOrd="0" destOrd="0" presId="urn:microsoft.com/office/officeart/2005/8/layout/orgChart1"/>
    <dgm:cxn modelId="{99716A5D-FC1B-48A6-949C-FC06F4AD5499}" srcId="{D15D71C5-1C9C-46D1-A840-84ED1F30D13B}" destId="{53387B42-9291-4A4F-8EC3-5B51D98EE7CD}" srcOrd="2" destOrd="0" parTransId="{6B724EE6-79F6-4C06-ACAB-AA930346025E}" sibTransId="{808AAF1A-CBBA-4B44-B656-BBA213D51B31}"/>
    <dgm:cxn modelId="{78EFD128-FFFD-4699-806D-5A3288467722}" type="presOf" srcId="{AC83B13D-0B3A-4BEB-BD61-80ED35B7B509}" destId="{4961EB1C-FD81-45A0-B603-49E8EB31A4DF}" srcOrd="1" destOrd="0" presId="urn:microsoft.com/office/officeart/2005/8/layout/orgChart1"/>
    <dgm:cxn modelId="{A9B581C8-C8F4-4E51-874F-6EF2CA57333D}" type="presOf" srcId="{1D1382A1-EDEF-4699-AA37-28D890B9B165}" destId="{D76C2339-8418-4081-8752-3B1992E65876}" srcOrd="0" destOrd="0" presId="urn:microsoft.com/office/officeart/2005/8/layout/orgChart1"/>
    <dgm:cxn modelId="{9C2C60BC-60FC-40AA-8ADD-B684D7BA0A21}" type="presOf" srcId="{B7EF9278-A1F8-4415-81F1-0F65E4358A69}" destId="{91FE0987-E77C-448D-A177-09A4F804605B}" srcOrd="1" destOrd="0" presId="urn:microsoft.com/office/officeart/2005/8/layout/orgChart1"/>
    <dgm:cxn modelId="{EF7E000B-7CCF-4BD0-BC85-91285B4CEA53}" srcId="{B3966132-4B4B-4117-A0A4-3CB56F50100B}" destId="{F1759E5C-4ACA-4A8C-BF88-FE554DA43C23}" srcOrd="1" destOrd="0" parTransId="{94EBCD78-A06F-4F48-A241-CB89DDD21ADB}" sibTransId="{FB7FAB7F-2E9A-47A2-BD45-DE5079F52455}"/>
    <dgm:cxn modelId="{233A57C9-2329-4EA4-BA61-D94956613F35}" type="presOf" srcId="{7AEE5DC8-8119-437B-8E2F-C3DCA278104C}" destId="{421821F1-D0C9-4D7A-8F4B-B8982A971FCC}" srcOrd="0" destOrd="0" presId="urn:microsoft.com/office/officeart/2005/8/layout/orgChart1"/>
    <dgm:cxn modelId="{F4D16E6A-47DC-4F1E-9351-5ED557B4FF65}" type="presOf" srcId="{500224DD-1F4E-430E-9A7F-4FF1637D3AA2}" destId="{DFF431C7-88DD-4425-B85A-E2EA99818268}" srcOrd="0" destOrd="0" presId="urn:microsoft.com/office/officeart/2005/8/layout/orgChart1"/>
    <dgm:cxn modelId="{6865A901-FBB0-4B96-AA7C-A65C423B2D17}" type="presOf" srcId="{8459BCE3-ACDB-4333-AAA6-AF108FBFED72}" destId="{D02A69EB-F48B-4474-8640-213F4C5DD719}" srcOrd="0" destOrd="0" presId="urn:microsoft.com/office/officeart/2005/8/layout/orgChart1"/>
    <dgm:cxn modelId="{539A41D1-6C23-40FE-BD8A-BB7A9728773D}" type="presOf" srcId="{620AFB18-E7D5-496B-A60A-7CAB8E0B3339}" destId="{3A21835B-2009-4FFB-8C53-250979E2057F}" srcOrd="0" destOrd="0" presId="urn:microsoft.com/office/officeart/2005/8/layout/orgChart1"/>
    <dgm:cxn modelId="{7D6AE27F-A150-4553-A179-C614B94A8EC2}" type="presOf" srcId="{B3966132-4B4B-4117-A0A4-3CB56F50100B}" destId="{55F29BB1-DD48-43F1-9AE3-E8FF09F2DDBC}" srcOrd="1" destOrd="0" presId="urn:microsoft.com/office/officeart/2005/8/layout/orgChart1"/>
    <dgm:cxn modelId="{5119EA50-24DF-41D7-A5FE-F3E02F56ABE7}" type="presOf" srcId="{D7728D60-510A-4B6F-9709-AD8869B5AC90}" destId="{C92E9DA3-5BAB-4FB7-B7BF-2AE93CABDAE7}" srcOrd="1" destOrd="0" presId="urn:microsoft.com/office/officeart/2005/8/layout/orgChart1"/>
    <dgm:cxn modelId="{63070879-D7B8-4BC0-A963-8895D00ED139}" type="presOf" srcId="{AE4BA2E6-4EDD-46A0-A0A5-CC325458884F}" destId="{F0C9AC52-0366-4A2A-A6C1-152C895F0E8E}" srcOrd="0" destOrd="0" presId="urn:microsoft.com/office/officeart/2005/8/layout/orgChart1"/>
    <dgm:cxn modelId="{A0607E4B-3804-4A43-886A-D20E149A7CB2}" srcId="{620AFB18-E7D5-496B-A60A-7CAB8E0B3339}" destId="{7471B192-DDBD-4E05-A720-3A35A0A9E231}" srcOrd="1" destOrd="0" parTransId="{500224DD-1F4E-430E-9A7F-4FF1637D3AA2}" sibTransId="{4AEAD4AD-EA58-428B-A40B-63D210FD0AF1}"/>
    <dgm:cxn modelId="{51EF1251-32D6-45DF-8AF8-FCFF960F32F4}" type="presOf" srcId="{2EF8120F-CE4F-40BD-81C8-B2839689BF38}" destId="{BDC69384-1AA5-4068-B930-9904E4C56F4F}" srcOrd="0" destOrd="0" presId="urn:microsoft.com/office/officeart/2005/8/layout/orgChart1"/>
    <dgm:cxn modelId="{D160FDA7-0A33-47CD-8F05-890A782D5C9C}" type="presOf" srcId="{DAFE2168-12EE-40E9-8A25-ED270DC4967B}" destId="{06CB6ED9-3715-4C01-B08A-6CE01B88B96D}" srcOrd="0" destOrd="0" presId="urn:microsoft.com/office/officeart/2005/8/layout/orgChart1"/>
    <dgm:cxn modelId="{49363746-ED8B-470F-B130-FDD5A9F31CD5}" srcId="{AC83B13D-0B3A-4BEB-BD61-80ED35B7B509}" destId="{B7EF9278-A1F8-4415-81F1-0F65E4358A69}" srcOrd="0" destOrd="0" parTransId="{67467580-C11D-4321-8DB7-D779EE170EAF}" sibTransId="{78542589-001A-4D24-9642-8FC26F75A327}"/>
    <dgm:cxn modelId="{8A277878-3E68-440F-9291-BF0C6494D431}" type="presOf" srcId="{99B37E08-06F4-4E2A-A92F-FB11C04A301A}" destId="{2B36B792-2CFF-406D-987F-83E1DBDD6A55}" srcOrd="1" destOrd="0" presId="urn:microsoft.com/office/officeart/2005/8/layout/orgChart1"/>
    <dgm:cxn modelId="{A6A2FE26-F2C2-4B83-9CCF-60630DA2EF10}" type="presOf" srcId="{08218077-9979-402D-A116-B5308B4ED717}" destId="{28721F8A-F565-4520-981D-0C46E8E9785D}" srcOrd="0" destOrd="0" presId="urn:microsoft.com/office/officeart/2005/8/layout/orgChart1"/>
    <dgm:cxn modelId="{5C4B3B25-4774-4E4C-ADE7-8F36136E2942}" srcId="{6AAE351E-B868-4284-8E5C-3B14DCC1756F}" destId="{289DD6BC-1A65-4801-A6D5-30CFFA170BD0}" srcOrd="1" destOrd="0" parTransId="{03A7E1DE-45DE-4CBF-AC9D-9838AD51227F}" sibTransId="{369FC5D8-7F8B-473A-992F-53E38D889AC3}"/>
    <dgm:cxn modelId="{9BA5B050-C3BB-46B4-A729-176BA8E79AA8}" type="presOf" srcId="{2B7C60C3-028D-4338-B7D5-3A625F5B3CA1}" destId="{318AD941-4809-413A-83FB-1DC16A2795A1}" srcOrd="0" destOrd="0" presId="urn:microsoft.com/office/officeart/2005/8/layout/orgChart1"/>
    <dgm:cxn modelId="{91854785-1AB6-40C9-BE0D-F81F737641F4}" type="presOf" srcId="{289DD6BC-1A65-4801-A6D5-30CFFA170BD0}" destId="{36AB4C6E-C9F7-4F97-98D6-5A3A8DE05BC0}" srcOrd="0" destOrd="0" presId="urn:microsoft.com/office/officeart/2005/8/layout/orgChart1"/>
    <dgm:cxn modelId="{71E64602-DD6D-4C36-8AEE-1B328CA52E05}" type="presOf" srcId="{B7EF9278-A1F8-4415-81F1-0F65E4358A69}" destId="{88306087-173F-41A5-ADBE-77A64D09D34E}" srcOrd="0" destOrd="0" presId="urn:microsoft.com/office/officeart/2005/8/layout/orgChart1"/>
    <dgm:cxn modelId="{408BCEE2-4E4F-4536-B2A7-2A1A3581A360}" type="presOf" srcId="{8A8B83E6-3D67-4A59-A308-BC811F19B4D9}" destId="{57827914-E833-4241-948F-524FC2A6A9D6}" srcOrd="0" destOrd="0" presId="urn:microsoft.com/office/officeart/2005/8/layout/orgChart1"/>
    <dgm:cxn modelId="{B0E1423A-2A79-4649-AAC9-333B9BBAF181}" type="presOf" srcId="{7471B192-DDBD-4E05-A720-3A35A0A9E231}" destId="{343957A8-DF2B-4DA5-A434-B8073A3FEAE3}" srcOrd="0" destOrd="0" presId="urn:microsoft.com/office/officeart/2005/8/layout/orgChart1"/>
    <dgm:cxn modelId="{A58E57B8-9B41-4571-A27E-0EBF760607DD}" type="presOf" srcId="{FADE1F68-FAB5-47F0-AE2D-A8A7A7C42DB2}" destId="{130A8373-C39F-4E82-9D88-D86B7FBFEF6A}" srcOrd="0" destOrd="0" presId="urn:microsoft.com/office/officeart/2005/8/layout/orgChart1"/>
    <dgm:cxn modelId="{A64BFD50-26EB-4304-9240-C2CB93DFF54E}" type="presOf" srcId="{1025E2FA-5320-466E-AF46-86CF8B54763E}" destId="{984E7434-84F1-4D9F-A4A5-4370C77A81CA}" srcOrd="0" destOrd="0" presId="urn:microsoft.com/office/officeart/2005/8/layout/orgChart1"/>
    <dgm:cxn modelId="{5B615E41-ECE8-4A62-8004-D88424CC8685}" srcId="{620AFB18-E7D5-496B-A60A-7CAB8E0B3339}" destId="{6AAE351E-B868-4284-8E5C-3B14DCC1756F}" srcOrd="2" destOrd="0" parTransId="{EDACA277-7FB0-4EFD-990F-DD2EC1EC3200}" sibTransId="{67183E42-AABC-4CF4-B9B4-FB797AFCF7E9}"/>
    <dgm:cxn modelId="{E73CC6AF-143F-43E5-9D72-A5822A3F65EE}" type="presOf" srcId="{F70FCA01-A646-45E3-9078-D22203FE6935}" destId="{3F030CA8-C973-480E-B758-88EB53703C7E}" srcOrd="0" destOrd="0" presId="urn:microsoft.com/office/officeart/2005/8/layout/orgChart1"/>
    <dgm:cxn modelId="{72B05BC2-6A61-4A7B-AE25-D0FFF9C3AA89}" srcId="{DFB3405B-D179-4D92-AAD9-437F389D112C}" destId="{D7728D60-510A-4B6F-9709-AD8869B5AC90}" srcOrd="2" destOrd="0" parTransId="{0B0AEA54-11A6-4550-A501-F49DA15693F3}" sibTransId="{F7CC8E48-46AA-4D39-89FB-B90B70FCAF03}"/>
    <dgm:cxn modelId="{A0C4D269-FD4E-4BA2-A219-8B97747FAA98}" type="presOf" srcId="{DE74D0BA-7B9E-4485-9C26-FC2B14702F26}" destId="{7728640E-9C9A-41D2-8B88-48B03F58F72C}" srcOrd="0" destOrd="0" presId="urn:microsoft.com/office/officeart/2005/8/layout/orgChart1"/>
    <dgm:cxn modelId="{F544AB61-17D5-4F5D-A90C-F6D254C68356}" srcId="{D2D65DA0-9AE6-42CC-A741-8BB72FD9EAC4}" destId="{395F6431-4151-4C8B-944C-D4B317CFBDA9}" srcOrd="0" destOrd="0" parTransId="{08218077-9979-402D-A116-B5308B4ED717}" sibTransId="{D6C1C2B5-0348-48D3-9F37-E032419CF6A6}"/>
    <dgm:cxn modelId="{5E1C1B15-BCC3-4684-8A7A-0E9ED3911647}" srcId="{57C7DAAF-6496-4D59-9F75-D52BE35292CB}" destId="{2EF8120F-CE4F-40BD-81C8-B2839689BF38}" srcOrd="1" destOrd="0" parTransId="{3AE4BEDB-ED0B-4725-ADD8-39662D9990A3}" sibTransId="{42AA6DCC-F0BC-4AB6-B7D6-D3B31CD5E696}"/>
    <dgm:cxn modelId="{C78E7FBD-C808-4506-BDD6-49570F5B1072}" type="presOf" srcId="{6AAE351E-B868-4284-8E5C-3B14DCC1756F}" destId="{182C067C-5FD3-4365-AE7A-BDEFD1AFE937}" srcOrd="0" destOrd="0" presId="urn:microsoft.com/office/officeart/2005/8/layout/orgChart1"/>
    <dgm:cxn modelId="{A5C6160F-4439-4443-A180-3485030DBC67}" srcId="{620AFB18-E7D5-496B-A60A-7CAB8E0B3339}" destId="{B3966132-4B4B-4117-A0A4-3CB56F50100B}" srcOrd="0" destOrd="0" parTransId="{2BBAF3A5-7EFD-40FC-A688-212B2496D09B}" sibTransId="{41A209A8-1B40-4B14-8951-DD4B5077D45F}"/>
    <dgm:cxn modelId="{D80A20AC-5022-4AEF-BDFD-25C955BBEB9A}" type="presOf" srcId="{57C7DAAF-6496-4D59-9F75-D52BE35292CB}" destId="{F08CF62B-97F5-480D-B410-FE1680C47B92}" srcOrd="0" destOrd="0" presId="urn:microsoft.com/office/officeart/2005/8/layout/orgChart1"/>
    <dgm:cxn modelId="{FD9E2F10-2173-477A-8027-331D8FC41C4F}" srcId="{57C7DAAF-6496-4D59-9F75-D52BE35292CB}" destId="{8BC25F30-48E2-4B0E-900B-AA04E91413C6}" srcOrd="0" destOrd="0" parTransId="{18BB245D-E658-465B-9800-923BB5465727}" sibTransId="{3DB80633-DBF0-4414-95F9-5A4D5511BD2E}"/>
    <dgm:cxn modelId="{EFCC2494-F1F9-4782-82E1-CF31C65BA04D}" type="presOf" srcId="{7471B192-DDBD-4E05-A720-3A35A0A9E231}" destId="{FD898992-6129-4993-A58B-ECE76DD0CC4A}" srcOrd="1" destOrd="0" presId="urn:microsoft.com/office/officeart/2005/8/layout/orgChart1"/>
    <dgm:cxn modelId="{EED871B8-17FE-4D20-A31A-6B93AEBA0465}" srcId="{B3966132-4B4B-4117-A0A4-3CB56F50100B}" destId="{A2D83DAE-AEC2-47D5-A4E4-62E5BB1E5FF8}" srcOrd="0" destOrd="0" parTransId="{9F0FFBD9-FBD2-4AA1-BECE-331D110E60B0}" sibTransId="{401BEC6D-AF50-47B5-8DBB-50EE3F0A2B13}"/>
    <dgm:cxn modelId="{8693458E-068B-48A2-A0FA-EFC55140D30C}" type="presOf" srcId="{C37FD1AB-BD33-427E-B76D-00C779B0A814}" destId="{7D113B50-C931-44FF-AF19-906587A588B2}" srcOrd="0" destOrd="0" presId="urn:microsoft.com/office/officeart/2005/8/layout/orgChart1"/>
    <dgm:cxn modelId="{71D8EE5A-4923-4C58-8F27-842284CB0CEF}" type="presOf" srcId="{18BB245D-E658-465B-9800-923BB5465727}" destId="{2EA7D4A7-1496-456D-9F85-4BF89F52AE4F}" srcOrd="0" destOrd="0" presId="urn:microsoft.com/office/officeart/2005/8/layout/orgChart1"/>
    <dgm:cxn modelId="{F8F4B41D-7B75-4D10-9A8C-1A7AB89EC137}" type="presOf" srcId="{6D9B8DA5-C056-4616-A41B-5A381320A2A5}" destId="{2D7E0BDE-E397-4B7A-B395-98AC86BEA386}" srcOrd="0" destOrd="0" presId="urn:microsoft.com/office/officeart/2005/8/layout/orgChart1"/>
    <dgm:cxn modelId="{24443C3F-5341-4144-AEB4-BEFEA027E30F}" type="presOf" srcId="{2EF8120F-CE4F-40BD-81C8-B2839689BF38}" destId="{6F223CF9-3CBF-478C-AE08-9AFF76F3E94E}" srcOrd="1" destOrd="0" presId="urn:microsoft.com/office/officeart/2005/8/layout/orgChart1"/>
    <dgm:cxn modelId="{40B5BA7C-7B04-45B8-BFAE-D533A634126C}" type="presOf" srcId="{289DD6BC-1A65-4801-A6D5-30CFFA170BD0}" destId="{DF7705BE-2493-4329-B013-D9DE9351E0A8}" srcOrd="1" destOrd="0" presId="urn:microsoft.com/office/officeart/2005/8/layout/orgChart1"/>
    <dgm:cxn modelId="{C49FE67F-38CB-417D-A7BA-6D90526CD90F}" type="presOf" srcId="{6AAE351E-B868-4284-8E5C-3B14DCC1756F}" destId="{A1A355B3-BB42-4701-A10F-8A99BFE577C3}" srcOrd="1" destOrd="0" presId="urn:microsoft.com/office/officeart/2005/8/layout/orgChart1"/>
    <dgm:cxn modelId="{60D8974F-FB76-4D23-A861-1BAB562E7AF1}" type="presOf" srcId="{A2D83DAE-AEC2-47D5-A4E4-62E5BB1E5FF8}" destId="{ABF92FD7-DB01-4CBF-B30F-2F51FF529A32}" srcOrd="1" destOrd="0" presId="urn:microsoft.com/office/officeart/2005/8/layout/orgChart1"/>
    <dgm:cxn modelId="{74A60AB5-09E1-4664-943C-57F885C075BC}" type="presOf" srcId="{620AFB18-E7D5-496B-A60A-7CAB8E0B3339}" destId="{7B157E2E-CB04-4E7F-9CC2-6E63887C4C4A}" srcOrd="1" destOrd="0" presId="urn:microsoft.com/office/officeart/2005/8/layout/orgChart1"/>
    <dgm:cxn modelId="{B7333F97-2F43-4F3E-8DF5-39C29486D226}" srcId="{57C7DAAF-6496-4D59-9F75-D52BE35292CB}" destId="{D2D65DA0-9AE6-42CC-A741-8BB72FD9EAC4}" srcOrd="3" destOrd="0" parTransId="{6D9B8DA5-C056-4616-A41B-5A381320A2A5}" sibTransId="{8DC61325-20BE-4E31-A0F5-FC58B006E02E}"/>
    <dgm:cxn modelId="{0AC985F2-AC47-4809-A5D1-293940F3FEDA}" srcId="{DFB3405B-D179-4D92-AAD9-437F389D112C}" destId="{DE74D0BA-7B9E-4485-9C26-FC2B14702F26}" srcOrd="0" destOrd="0" parTransId="{1D1382A1-EDEF-4699-AA37-28D890B9B165}" sibTransId="{46D043A8-9052-4A87-9D3E-F779E912F2FB}"/>
    <dgm:cxn modelId="{A61A2372-8B68-485D-9BC4-3E7E87B77E75}" type="presOf" srcId="{B3966132-4B4B-4117-A0A4-3CB56F50100B}" destId="{92961B3A-4BB6-4C62-8C33-785F961A4BF4}" srcOrd="0" destOrd="0" presId="urn:microsoft.com/office/officeart/2005/8/layout/orgChart1"/>
    <dgm:cxn modelId="{5D3F0646-CEF8-4166-AAA5-619BF1E92920}" srcId="{F50B4241-9DE5-4E38-AFF3-7A460B888CC7}" destId="{57C7DAAF-6496-4D59-9F75-D52BE35292CB}" srcOrd="0" destOrd="0" parTransId="{768C3C75-6609-4565-B827-3CB01A13D658}" sibTransId="{F511FF76-4DA9-44AA-84EC-92481F71D214}"/>
    <dgm:cxn modelId="{7C50B9AD-951B-455C-9C5A-01DFDAE97A9B}" srcId="{6AAE351E-B868-4284-8E5C-3B14DCC1756F}" destId="{C37FD1AB-BD33-427E-B76D-00C779B0A814}" srcOrd="0" destOrd="0" parTransId="{C6D8D87E-E9E3-4E5D-BDCF-2E946726CAC8}" sibTransId="{E96A0A35-DB69-4444-80EF-5109A79DE17C}"/>
    <dgm:cxn modelId="{0BD85EAE-3364-403A-AF5B-94856603E799}" type="presOf" srcId="{3AE4BEDB-ED0B-4725-ADD8-39662D9990A3}" destId="{7CB431A8-75C6-4C63-968D-007CB3F39A97}" srcOrd="0" destOrd="0" presId="urn:microsoft.com/office/officeart/2005/8/layout/orgChart1"/>
    <dgm:cxn modelId="{A7AD40E8-4CB1-4946-AE99-314DF3035B87}" srcId="{9F0D57FE-58CD-441E-8189-15B5BBC6117E}" destId="{D15D71C5-1C9C-46D1-A840-84ED1F30D13B}" srcOrd="1" destOrd="0" parTransId="{AFFEFB45-D375-49BD-8964-E9D4164AE09D}" sibTransId="{8830BE4F-2297-4FE5-B526-021C9AFEC83E}"/>
    <dgm:cxn modelId="{6CA447CC-CA6F-422D-A08E-BC5736FA1C88}" srcId="{DFB3405B-D179-4D92-AAD9-437F389D112C}" destId="{AE4BA2E6-4EDD-46A0-A0A5-CC325458884F}" srcOrd="1" destOrd="0" parTransId="{8A8B83E6-3D67-4A59-A308-BC811F19B4D9}" sibTransId="{3814C9E4-2F31-48A2-A12B-90FDD707F661}"/>
    <dgm:cxn modelId="{613517F3-352B-489B-A2BC-2C49FE99246F}" type="presOf" srcId="{395F6431-4151-4C8B-944C-D4B317CFBDA9}" destId="{6DF63675-599F-4642-8A94-F29D24ADD572}" srcOrd="1" destOrd="0" presId="urn:microsoft.com/office/officeart/2005/8/layout/orgChart1"/>
    <dgm:cxn modelId="{51344750-B5FB-4FBB-BC1D-7C975B4A5EA8}" type="presOf" srcId="{78D8CA27-00C4-495F-8638-A7900512A7F7}" destId="{041D6A8D-4CDB-46AF-85B9-61B813CF230F}" srcOrd="0" destOrd="0" presId="urn:microsoft.com/office/officeart/2005/8/layout/orgChart1"/>
    <dgm:cxn modelId="{E925E3E1-FC2B-4245-BC28-D9100BEA3D2D}" type="presParOf" srcId="{AB05D4CA-0CA9-458A-A5FB-B5B96DD29F83}" destId="{85D7E262-8CE6-462B-977F-50B1CFE53E76}" srcOrd="0" destOrd="0" presId="urn:microsoft.com/office/officeart/2005/8/layout/orgChart1"/>
    <dgm:cxn modelId="{32AF6CD4-52A6-42C5-B7ED-EBD0483A3A80}" type="presParOf" srcId="{85D7E262-8CE6-462B-977F-50B1CFE53E76}" destId="{9D545FF3-F5BB-4D2E-AC81-0FC1FAD87B46}" srcOrd="0" destOrd="0" presId="urn:microsoft.com/office/officeart/2005/8/layout/orgChart1"/>
    <dgm:cxn modelId="{0ED0F3C2-774F-4C52-9F86-DF9E3382E9AB}" type="presParOf" srcId="{9D545FF3-F5BB-4D2E-AC81-0FC1FAD87B46}" destId="{F08CF62B-97F5-480D-B410-FE1680C47B92}" srcOrd="0" destOrd="0" presId="urn:microsoft.com/office/officeart/2005/8/layout/orgChart1"/>
    <dgm:cxn modelId="{6F6ECA17-8C5C-403C-9AB7-BA69FD801B76}" type="presParOf" srcId="{9D545FF3-F5BB-4D2E-AC81-0FC1FAD87B46}" destId="{9A3CF4AD-789E-4944-8B3D-E4A45CD04C36}" srcOrd="1" destOrd="0" presId="urn:microsoft.com/office/officeart/2005/8/layout/orgChart1"/>
    <dgm:cxn modelId="{36E8A168-1B31-42BF-BDBE-9BFA817D5B5C}" type="presParOf" srcId="{85D7E262-8CE6-462B-977F-50B1CFE53E76}" destId="{2AF5D27E-192C-4577-9B90-BF170BE7C983}" srcOrd="1" destOrd="0" presId="urn:microsoft.com/office/officeart/2005/8/layout/orgChart1"/>
    <dgm:cxn modelId="{5B756A4D-F16E-4263-B936-293D741FA2CF}" type="presParOf" srcId="{2AF5D27E-192C-4577-9B90-BF170BE7C983}" destId="{7CB431A8-75C6-4C63-968D-007CB3F39A97}" srcOrd="0" destOrd="0" presId="urn:microsoft.com/office/officeart/2005/8/layout/orgChart1"/>
    <dgm:cxn modelId="{48BD6EFE-CD1F-4465-9301-168A66D66DB6}" type="presParOf" srcId="{2AF5D27E-192C-4577-9B90-BF170BE7C983}" destId="{42F71C30-5614-41B1-B331-2B4984C1F2FB}" srcOrd="1" destOrd="0" presId="urn:microsoft.com/office/officeart/2005/8/layout/orgChart1"/>
    <dgm:cxn modelId="{9FE69965-AEA7-4E76-93DA-805D75A3E9B4}" type="presParOf" srcId="{42F71C30-5614-41B1-B331-2B4984C1F2FB}" destId="{72AF9BE6-8CCE-40C8-A21D-44DD11417357}" srcOrd="0" destOrd="0" presId="urn:microsoft.com/office/officeart/2005/8/layout/orgChart1"/>
    <dgm:cxn modelId="{2309957E-E7F3-4319-85C3-2ABAE75ADD42}" type="presParOf" srcId="{72AF9BE6-8CCE-40C8-A21D-44DD11417357}" destId="{BDC69384-1AA5-4068-B930-9904E4C56F4F}" srcOrd="0" destOrd="0" presId="urn:microsoft.com/office/officeart/2005/8/layout/orgChart1"/>
    <dgm:cxn modelId="{BD13CF85-DCBF-4F1D-BAB8-9B3C009A25A0}" type="presParOf" srcId="{72AF9BE6-8CCE-40C8-A21D-44DD11417357}" destId="{6F223CF9-3CBF-478C-AE08-9AFF76F3E94E}" srcOrd="1" destOrd="0" presId="urn:microsoft.com/office/officeart/2005/8/layout/orgChart1"/>
    <dgm:cxn modelId="{AA4E9A37-2436-4283-985C-A918BB0914D6}" type="presParOf" srcId="{42F71C30-5614-41B1-B331-2B4984C1F2FB}" destId="{82D18DD9-F096-4109-8F5E-0794078DEBED}" srcOrd="1" destOrd="0" presId="urn:microsoft.com/office/officeart/2005/8/layout/orgChart1"/>
    <dgm:cxn modelId="{D162B87A-4ABC-4940-9F8F-52129AB0D686}" type="presParOf" srcId="{82D18DD9-F096-4109-8F5E-0794078DEBED}" destId="{318AD941-4809-413A-83FB-1DC16A2795A1}" srcOrd="0" destOrd="0" presId="urn:microsoft.com/office/officeart/2005/8/layout/orgChart1"/>
    <dgm:cxn modelId="{19C11513-02B5-4430-8B8D-0694BF8A0AE0}" type="presParOf" srcId="{82D18DD9-F096-4109-8F5E-0794078DEBED}" destId="{A26307C9-489E-43A2-B5EE-96EB05985665}" srcOrd="1" destOrd="0" presId="urn:microsoft.com/office/officeart/2005/8/layout/orgChart1"/>
    <dgm:cxn modelId="{73828C47-2453-4DBA-8DAF-7C1C789E51F9}" type="presParOf" srcId="{A26307C9-489E-43A2-B5EE-96EB05985665}" destId="{92404B6B-4FEC-417B-815B-45AC96319A4D}" srcOrd="0" destOrd="0" presId="urn:microsoft.com/office/officeart/2005/8/layout/orgChart1"/>
    <dgm:cxn modelId="{9D8F8DE9-C024-451C-95AE-F9C4D4F77843}" type="presParOf" srcId="{92404B6B-4FEC-417B-815B-45AC96319A4D}" destId="{3A21835B-2009-4FFB-8C53-250979E2057F}" srcOrd="0" destOrd="0" presId="urn:microsoft.com/office/officeart/2005/8/layout/orgChart1"/>
    <dgm:cxn modelId="{1E061E80-69E7-4784-9FCF-2C2F2406DA7A}" type="presParOf" srcId="{92404B6B-4FEC-417B-815B-45AC96319A4D}" destId="{7B157E2E-CB04-4E7F-9CC2-6E63887C4C4A}" srcOrd="1" destOrd="0" presId="urn:microsoft.com/office/officeart/2005/8/layout/orgChart1"/>
    <dgm:cxn modelId="{459035B0-C5AD-40F0-95C6-B48B79EAC2F7}" type="presParOf" srcId="{A26307C9-489E-43A2-B5EE-96EB05985665}" destId="{22D0224B-6FFD-4A88-9749-3DD998AD792F}" srcOrd="1" destOrd="0" presId="urn:microsoft.com/office/officeart/2005/8/layout/orgChart1"/>
    <dgm:cxn modelId="{BFFA561B-A515-476D-A8A4-F7F6D4C51D1B}" type="presParOf" srcId="{22D0224B-6FFD-4A88-9749-3DD998AD792F}" destId="{6B73BBFC-D80B-402C-91AE-DE79E9C37D79}" srcOrd="0" destOrd="0" presId="urn:microsoft.com/office/officeart/2005/8/layout/orgChart1"/>
    <dgm:cxn modelId="{1E4B86B7-152A-4C9B-BA5F-EB19C2B4DEB5}" type="presParOf" srcId="{22D0224B-6FFD-4A88-9749-3DD998AD792F}" destId="{958BA06F-A3B8-443E-8AFE-2B1E31917517}" srcOrd="1" destOrd="0" presId="urn:microsoft.com/office/officeart/2005/8/layout/orgChart1"/>
    <dgm:cxn modelId="{4BA48CE5-103E-43A1-BD37-3522F22AEB9A}" type="presParOf" srcId="{958BA06F-A3B8-443E-8AFE-2B1E31917517}" destId="{01136FA1-7588-4236-A008-0152BE898BE7}" srcOrd="0" destOrd="0" presId="urn:microsoft.com/office/officeart/2005/8/layout/orgChart1"/>
    <dgm:cxn modelId="{964ABBA6-D942-45DF-BCED-11F73D4A1AEA}" type="presParOf" srcId="{01136FA1-7588-4236-A008-0152BE898BE7}" destId="{92961B3A-4BB6-4C62-8C33-785F961A4BF4}" srcOrd="0" destOrd="0" presId="urn:microsoft.com/office/officeart/2005/8/layout/orgChart1"/>
    <dgm:cxn modelId="{CDE11725-3717-45AF-8997-E2CBDBA8FE1E}" type="presParOf" srcId="{01136FA1-7588-4236-A008-0152BE898BE7}" destId="{55F29BB1-DD48-43F1-9AE3-E8FF09F2DDBC}" srcOrd="1" destOrd="0" presId="urn:microsoft.com/office/officeart/2005/8/layout/orgChart1"/>
    <dgm:cxn modelId="{634225AA-97ED-4EBB-AC9D-A19821F826E5}" type="presParOf" srcId="{958BA06F-A3B8-443E-8AFE-2B1E31917517}" destId="{8FC616DC-5611-4FD9-A826-70116DAFF877}" srcOrd="1" destOrd="0" presId="urn:microsoft.com/office/officeart/2005/8/layout/orgChart1"/>
    <dgm:cxn modelId="{61DC02FB-82B2-48CF-80C9-9DEFAB34FC2B}" type="presParOf" srcId="{8FC616DC-5611-4FD9-A826-70116DAFF877}" destId="{DD7F021A-5730-414E-AA52-2B277ED13CB3}" srcOrd="0" destOrd="0" presId="urn:microsoft.com/office/officeart/2005/8/layout/orgChart1"/>
    <dgm:cxn modelId="{F6E31F28-7959-43B3-A161-6160144CEFCE}" type="presParOf" srcId="{8FC616DC-5611-4FD9-A826-70116DAFF877}" destId="{4CF6F48E-B64D-476B-9CE5-E75DBBD81A14}" srcOrd="1" destOrd="0" presId="urn:microsoft.com/office/officeart/2005/8/layout/orgChart1"/>
    <dgm:cxn modelId="{1457D257-05D7-45BE-8574-3016BCFB1AE7}" type="presParOf" srcId="{4CF6F48E-B64D-476B-9CE5-E75DBBD81A14}" destId="{C1CA8399-3A95-4180-A018-4A1785030231}" srcOrd="0" destOrd="0" presId="urn:microsoft.com/office/officeart/2005/8/layout/orgChart1"/>
    <dgm:cxn modelId="{5D2AF59D-3A44-478E-8BF3-D50D09C3EB13}" type="presParOf" srcId="{C1CA8399-3A95-4180-A018-4A1785030231}" destId="{D563CDDE-7E91-4FEC-B64B-D7999D42FFB8}" srcOrd="0" destOrd="0" presId="urn:microsoft.com/office/officeart/2005/8/layout/orgChart1"/>
    <dgm:cxn modelId="{CA50599E-C689-43C3-A8BA-08F7DED042C4}" type="presParOf" srcId="{C1CA8399-3A95-4180-A018-4A1785030231}" destId="{ABF92FD7-DB01-4CBF-B30F-2F51FF529A32}" srcOrd="1" destOrd="0" presId="urn:microsoft.com/office/officeart/2005/8/layout/orgChart1"/>
    <dgm:cxn modelId="{F84A1F5A-6DEF-4B6E-80FF-37A4CBA9F337}" type="presParOf" srcId="{4CF6F48E-B64D-476B-9CE5-E75DBBD81A14}" destId="{D6C732F0-52DE-4DB7-B2A7-8BCAA67434D9}" srcOrd="1" destOrd="0" presId="urn:microsoft.com/office/officeart/2005/8/layout/orgChart1"/>
    <dgm:cxn modelId="{2DCBB547-69ED-48BD-BA1B-F834962BEA57}" type="presParOf" srcId="{4CF6F48E-B64D-476B-9CE5-E75DBBD81A14}" destId="{65530FBC-CFEE-42DD-BDB8-43CA7DFCC2CE}" srcOrd="2" destOrd="0" presId="urn:microsoft.com/office/officeart/2005/8/layout/orgChart1"/>
    <dgm:cxn modelId="{00865D06-68AA-4097-BAD9-DA3DEE6F0131}" type="presParOf" srcId="{8FC616DC-5611-4FD9-A826-70116DAFF877}" destId="{3B7041C0-FD27-4C00-8348-4F036B17C8EB}" srcOrd="2" destOrd="0" presId="urn:microsoft.com/office/officeart/2005/8/layout/orgChart1"/>
    <dgm:cxn modelId="{7AF95E95-5FFE-4146-87C0-25ED04DBCC4C}" type="presParOf" srcId="{8FC616DC-5611-4FD9-A826-70116DAFF877}" destId="{52F24193-61FA-4A30-A490-0E80A5EB525C}" srcOrd="3" destOrd="0" presId="urn:microsoft.com/office/officeart/2005/8/layout/orgChart1"/>
    <dgm:cxn modelId="{EF17B0F9-D779-4F1E-BA35-4EA6B337557E}" type="presParOf" srcId="{52F24193-61FA-4A30-A490-0E80A5EB525C}" destId="{CC5477BD-404B-4483-88C3-2BA5CB974B2C}" srcOrd="0" destOrd="0" presId="urn:microsoft.com/office/officeart/2005/8/layout/orgChart1"/>
    <dgm:cxn modelId="{6E705EAD-CD7A-4D42-9E59-BC7AA71A3BF9}" type="presParOf" srcId="{CC5477BD-404B-4483-88C3-2BA5CB974B2C}" destId="{6D7DE165-E688-4BF8-92E2-3F1CF9AE3505}" srcOrd="0" destOrd="0" presId="urn:microsoft.com/office/officeart/2005/8/layout/orgChart1"/>
    <dgm:cxn modelId="{C2E821FC-8881-4AD1-81A9-6219617AC995}" type="presParOf" srcId="{CC5477BD-404B-4483-88C3-2BA5CB974B2C}" destId="{66A2AA42-70AB-4BB4-8386-45D7DF0E4632}" srcOrd="1" destOrd="0" presId="urn:microsoft.com/office/officeart/2005/8/layout/orgChart1"/>
    <dgm:cxn modelId="{FB2B43CD-3382-44EC-83CD-3C1F0BD8FE5B}" type="presParOf" srcId="{52F24193-61FA-4A30-A490-0E80A5EB525C}" destId="{D1887B77-F246-42F3-B013-1AD6BA589166}" srcOrd="1" destOrd="0" presId="urn:microsoft.com/office/officeart/2005/8/layout/orgChart1"/>
    <dgm:cxn modelId="{7D151D65-0AF7-4355-8C1A-FCF2DD88EC43}" type="presParOf" srcId="{52F24193-61FA-4A30-A490-0E80A5EB525C}" destId="{CD9B5350-A14D-453E-AC1F-B43B4B8DC239}" srcOrd="2" destOrd="0" presId="urn:microsoft.com/office/officeart/2005/8/layout/orgChart1"/>
    <dgm:cxn modelId="{D5123204-1384-4466-AA4F-FBE368218338}" type="presParOf" srcId="{8FC616DC-5611-4FD9-A826-70116DAFF877}" destId="{984E7434-84F1-4D9F-A4A5-4370C77A81CA}" srcOrd="4" destOrd="0" presId="urn:microsoft.com/office/officeart/2005/8/layout/orgChart1"/>
    <dgm:cxn modelId="{78FB9C69-D563-49B4-92EA-9CF6236E6457}" type="presParOf" srcId="{8FC616DC-5611-4FD9-A826-70116DAFF877}" destId="{F20B54DF-D7D1-4B60-8F71-1E719E30394D}" srcOrd="5" destOrd="0" presId="urn:microsoft.com/office/officeart/2005/8/layout/orgChart1"/>
    <dgm:cxn modelId="{521DC33D-80C1-44C8-A52C-564E221A6E7D}" type="presParOf" srcId="{F20B54DF-D7D1-4B60-8F71-1E719E30394D}" destId="{16DD1E2C-81EC-4DDF-92F3-A5065982351D}" srcOrd="0" destOrd="0" presId="urn:microsoft.com/office/officeart/2005/8/layout/orgChart1"/>
    <dgm:cxn modelId="{D33BDC9E-61A0-4375-B108-6FA17DDD4B1A}" type="presParOf" srcId="{16DD1E2C-81EC-4DDF-92F3-A5065982351D}" destId="{24911788-ABBF-409F-9EAA-9E403CB334BD}" srcOrd="0" destOrd="0" presId="urn:microsoft.com/office/officeart/2005/8/layout/orgChart1"/>
    <dgm:cxn modelId="{408A0F49-272D-455C-A031-DC2D9EB2489C}" type="presParOf" srcId="{16DD1E2C-81EC-4DDF-92F3-A5065982351D}" destId="{29733306-0CAA-4679-B69E-CF0B62D33B26}" srcOrd="1" destOrd="0" presId="urn:microsoft.com/office/officeart/2005/8/layout/orgChart1"/>
    <dgm:cxn modelId="{2C1DD469-EF53-4671-B06D-D9FE6025DC40}" type="presParOf" srcId="{F20B54DF-D7D1-4B60-8F71-1E719E30394D}" destId="{3CDBCD05-9FC8-4C39-B3EB-A70ABD441912}" srcOrd="1" destOrd="0" presId="urn:microsoft.com/office/officeart/2005/8/layout/orgChart1"/>
    <dgm:cxn modelId="{8EFC8EE4-AEC3-4750-AF61-98D3707685DE}" type="presParOf" srcId="{F20B54DF-D7D1-4B60-8F71-1E719E30394D}" destId="{3FE80ED6-350B-4231-8004-77CDD20C3A4D}" srcOrd="2" destOrd="0" presId="urn:microsoft.com/office/officeart/2005/8/layout/orgChart1"/>
    <dgm:cxn modelId="{2062390E-20A1-4D7A-8C13-2FE169D3E6E8}" type="presParOf" srcId="{958BA06F-A3B8-443E-8AFE-2B1E31917517}" destId="{5985FA1C-F2B1-44B5-922C-EB11D366E79E}" srcOrd="2" destOrd="0" presId="urn:microsoft.com/office/officeart/2005/8/layout/orgChart1"/>
    <dgm:cxn modelId="{CDBAB199-AEBA-4764-9C0E-31E0A6148824}" type="presParOf" srcId="{22D0224B-6FFD-4A88-9749-3DD998AD792F}" destId="{DFF431C7-88DD-4425-B85A-E2EA99818268}" srcOrd="2" destOrd="0" presId="urn:microsoft.com/office/officeart/2005/8/layout/orgChart1"/>
    <dgm:cxn modelId="{02FA0816-D3A8-4C07-8D71-CCE613C09ED0}" type="presParOf" srcId="{22D0224B-6FFD-4A88-9749-3DD998AD792F}" destId="{AD9B551B-3E9B-4CFA-8CC3-53390137A0F5}" srcOrd="3" destOrd="0" presId="urn:microsoft.com/office/officeart/2005/8/layout/orgChart1"/>
    <dgm:cxn modelId="{104A941B-822D-4B12-B6B1-7CFBF096DFF6}" type="presParOf" srcId="{AD9B551B-3E9B-4CFA-8CC3-53390137A0F5}" destId="{4248E548-67AB-4744-8716-124B1878B10D}" srcOrd="0" destOrd="0" presId="urn:microsoft.com/office/officeart/2005/8/layout/orgChart1"/>
    <dgm:cxn modelId="{B910BB20-46ED-48F0-BE58-8880A5FEB331}" type="presParOf" srcId="{4248E548-67AB-4744-8716-124B1878B10D}" destId="{343957A8-DF2B-4DA5-A434-B8073A3FEAE3}" srcOrd="0" destOrd="0" presId="urn:microsoft.com/office/officeart/2005/8/layout/orgChart1"/>
    <dgm:cxn modelId="{ED487497-F138-4DD9-8B49-C571F4344D3A}" type="presParOf" srcId="{4248E548-67AB-4744-8716-124B1878B10D}" destId="{FD898992-6129-4993-A58B-ECE76DD0CC4A}" srcOrd="1" destOrd="0" presId="urn:microsoft.com/office/officeart/2005/8/layout/orgChart1"/>
    <dgm:cxn modelId="{8987D1CD-45D7-4911-8BF2-CCD2369C2A41}" type="presParOf" srcId="{AD9B551B-3E9B-4CFA-8CC3-53390137A0F5}" destId="{682256B8-9362-40A3-A574-2A0A82D5E403}" srcOrd="1" destOrd="0" presId="urn:microsoft.com/office/officeart/2005/8/layout/orgChart1"/>
    <dgm:cxn modelId="{3FD99B2E-2C25-4635-84FD-71C2E462ACF2}" type="presParOf" srcId="{AD9B551B-3E9B-4CFA-8CC3-53390137A0F5}" destId="{15F6A88C-483C-462A-9E9E-D46906EEDA3C}" srcOrd="2" destOrd="0" presId="urn:microsoft.com/office/officeart/2005/8/layout/orgChart1"/>
    <dgm:cxn modelId="{8FB98E6C-B5CC-4423-A060-2E8865662070}" type="presParOf" srcId="{22D0224B-6FFD-4A88-9749-3DD998AD792F}" destId="{7B081D5D-3E4E-40BD-B89B-6C69466B2EF2}" srcOrd="4" destOrd="0" presId="urn:microsoft.com/office/officeart/2005/8/layout/orgChart1"/>
    <dgm:cxn modelId="{CED31893-008C-4775-865A-A0389AC50413}" type="presParOf" srcId="{22D0224B-6FFD-4A88-9749-3DD998AD792F}" destId="{99F48F25-B60B-4587-A943-CB0E17C44C9B}" srcOrd="5" destOrd="0" presId="urn:microsoft.com/office/officeart/2005/8/layout/orgChart1"/>
    <dgm:cxn modelId="{0D08AC0E-FBC7-4FE6-83BA-A01AD2ECB669}" type="presParOf" srcId="{99F48F25-B60B-4587-A943-CB0E17C44C9B}" destId="{931A5A62-5CFF-42AD-A9F9-E4FA2DD00CC6}" srcOrd="0" destOrd="0" presId="urn:microsoft.com/office/officeart/2005/8/layout/orgChart1"/>
    <dgm:cxn modelId="{6076022D-96AD-4E55-8B39-92A03C0C4169}" type="presParOf" srcId="{931A5A62-5CFF-42AD-A9F9-E4FA2DD00CC6}" destId="{182C067C-5FD3-4365-AE7A-BDEFD1AFE937}" srcOrd="0" destOrd="0" presId="urn:microsoft.com/office/officeart/2005/8/layout/orgChart1"/>
    <dgm:cxn modelId="{0A5790D1-0844-4F72-9C73-99D1AED7632A}" type="presParOf" srcId="{931A5A62-5CFF-42AD-A9F9-E4FA2DD00CC6}" destId="{A1A355B3-BB42-4701-A10F-8A99BFE577C3}" srcOrd="1" destOrd="0" presId="urn:microsoft.com/office/officeart/2005/8/layout/orgChart1"/>
    <dgm:cxn modelId="{8354E49A-E844-462D-8154-048A7B8FEFDE}" type="presParOf" srcId="{99F48F25-B60B-4587-A943-CB0E17C44C9B}" destId="{49A5C60B-C2E3-483E-BDB2-084853E2B168}" srcOrd="1" destOrd="0" presId="urn:microsoft.com/office/officeart/2005/8/layout/orgChart1"/>
    <dgm:cxn modelId="{DE2D6F2B-8575-4F9B-B167-16CE47CD4D55}" type="presParOf" srcId="{49A5C60B-C2E3-483E-BDB2-084853E2B168}" destId="{19D466F5-8F2A-49A2-A2DD-30E231D6C86A}" srcOrd="0" destOrd="0" presId="urn:microsoft.com/office/officeart/2005/8/layout/orgChart1"/>
    <dgm:cxn modelId="{01AE20AF-ACB2-4C9E-8960-8FB33F01F0A0}" type="presParOf" srcId="{49A5C60B-C2E3-483E-BDB2-084853E2B168}" destId="{5EBC543C-77D2-4920-9A8D-CADD5B690406}" srcOrd="1" destOrd="0" presId="urn:microsoft.com/office/officeart/2005/8/layout/orgChart1"/>
    <dgm:cxn modelId="{A127CAF6-CD4F-4450-BEFE-F814F81530FB}" type="presParOf" srcId="{5EBC543C-77D2-4920-9A8D-CADD5B690406}" destId="{8BB38DA9-5CCE-4583-99BF-50FF4CDE365C}" srcOrd="0" destOrd="0" presId="urn:microsoft.com/office/officeart/2005/8/layout/orgChart1"/>
    <dgm:cxn modelId="{2820FEC5-0329-402C-A76D-E0B843616B38}" type="presParOf" srcId="{8BB38DA9-5CCE-4583-99BF-50FF4CDE365C}" destId="{7D113B50-C931-44FF-AF19-906587A588B2}" srcOrd="0" destOrd="0" presId="urn:microsoft.com/office/officeart/2005/8/layout/orgChart1"/>
    <dgm:cxn modelId="{11355624-6A16-43BA-B7A1-A4C392D9ED72}" type="presParOf" srcId="{8BB38DA9-5CCE-4583-99BF-50FF4CDE365C}" destId="{67D847A7-429A-4FB6-9B19-B1CCA19DA863}" srcOrd="1" destOrd="0" presId="urn:microsoft.com/office/officeart/2005/8/layout/orgChart1"/>
    <dgm:cxn modelId="{A58BE348-F08E-41C0-BB1D-71E2876D6E68}" type="presParOf" srcId="{5EBC543C-77D2-4920-9A8D-CADD5B690406}" destId="{3DA8FD17-4CB4-4AB4-BAF7-50312EE66D56}" srcOrd="1" destOrd="0" presId="urn:microsoft.com/office/officeart/2005/8/layout/orgChart1"/>
    <dgm:cxn modelId="{CA0404F1-D517-4023-8391-DA01B458E01A}" type="presParOf" srcId="{5EBC543C-77D2-4920-9A8D-CADD5B690406}" destId="{EABBDAF4-6630-49D0-AEB4-55F627B7D757}" srcOrd="2" destOrd="0" presId="urn:microsoft.com/office/officeart/2005/8/layout/orgChart1"/>
    <dgm:cxn modelId="{E54E490B-9BF4-4A05-9356-85BF2ECAAA2D}" type="presParOf" srcId="{49A5C60B-C2E3-483E-BDB2-084853E2B168}" destId="{590F8FE0-3C8C-4376-8C39-6F6BA462C11D}" srcOrd="2" destOrd="0" presId="urn:microsoft.com/office/officeart/2005/8/layout/orgChart1"/>
    <dgm:cxn modelId="{3D83D2D8-33C1-4A74-ACC9-AA2EB12E8461}" type="presParOf" srcId="{49A5C60B-C2E3-483E-BDB2-084853E2B168}" destId="{8087A097-3F1C-45BE-AB0B-67494C9F355C}" srcOrd="3" destOrd="0" presId="urn:microsoft.com/office/officeart/2005/8/layout/orgChart1"/>
    <dgm:cxn modelId="{68215F24-E2E0-46B9-849A-3074B6550240}" type="presParOf" srcId="{8087A097-3F1C-45BE-AB0B-67494C9F355C}" destId="{FAB9510B-BB6F-4D92-8D44-35DA82658251}" srcOrd="0" destOrd="0" presId="urn:microsoft.com/office/officeart/2005/8/layout/orgChart1"/>
    <dgm:cxn modelId="{405B70E7-ED66-4837-AA4C-BC1686BE99F1}" type="presParOf" srcId="{FAB9510B-BB6F-4D92-8D44-35DA82658251}" destId="{36AB4C6E-C9F7-4F97-98D6-5A3A8DE05BC0}" srcOrd="0" destOrd="0" presId="urn:microsoft.com/office/officeart/2005/8/layout/orgChart1"/>
    <dgm:cxn modelId="{E9521CC9-0A37-49AA-B4A3-6B29514ADF26}" type="presParOf" srcId="{FAB9510B-BB6F-4D92-8D44-35DA82658251}" destId="{DF7705BE-2493-4329-B013-D9DE9351E0A8}" srcOrd="1" destOrd="0" presId="urn:microsoft.com/office/officeart/2005/8/layout/orgChart1"/>
    <dgm:cxn modelId="{909D819D-3521-4198-862C-0A27C063D833}" type="presParOf" srcId="{8087A097-3F1C-45BE-AB0B-67494C9F355C}" destId="{8178EC3D-2D6D-438E-9400-83564989FCF8}" srcOrd="1" destOrd="0" presId="urn:microsoft.com/office/officeart/2005/8/layout/orgChart1"/>
    <dgm:cxn modelId="{E5A20965-84EA-41CD-B8E7-097B1BF08E1E}" type="presParOf" srcId="{8087A097-3F1C-45BE-AB0B-67494C9F355C}" destId="{D7C543DF-2F30-452C-9E7B-1AAFECFD6E2C}" srcOrd="2" destOrd="0" presId="urn:microsoft.com/office/officeart/2005/8/layout/orgChart1"/>
    <dgm:cxn modelId="{5427B9E1-462F-4877-A20D-32A3ADA66485}" type="presParOf" srcId="{99F48F25-B60B-4587-A943-CB0E17C44C9B}" destId="{3E909D28-87FA-409A-9562-5D99F8C6A4AF}" srcOrd="2" destOrd="0" presId="urn:microsoft.com/office/officeart/2005/8/layout/orgChart1"/>
    <dgm:cxn modelId="{3E60D1E1-083F-4D99-A750-E2C0D3CD9D3A}" type="presParOf" srcId="{A26307C9-489E-43A2-B5EE-96EB05985665}" destId="{B67EA2A2-9180-4A3D-B835-38423387445B}" srcOrd="2" destOrd="0" presId="urn:microsoft.com/office/officeart/2005/8/layout/orgChart1"/>
    <dgm:cxn modelId="{EE1817E4-3E62-4FD7-B8FF-3305FD880A92}" type="presParOf" srcId="{42F71C30-5614-41B1-B331-2B4984C1F2FB}" destId="{108246B9-E4A0-498F-B223-E0BA4CC9AB0E}" srcOrd="2" destOrd="0" presId="urn:microsoft.com/office/officeart/2005/8/layout/orgChart1"/>
    <dgm:cxn modelId="{CB2D9608-B606-4AC2-AE42-5A139343C918}" type="presParOf" srcId="{2AF5D27E-192C-4577-9B90-BF170BE7C983}" destId="{D51656AE-C1BE-4061-93F6-9064ADE339B8}" srcOrd="2" destOrd="0" presId="urn:microsoft.com/office/officeart/2005/8/layout/orgChart1"/>
    <dgm:cxn modelId="{1DF9859D-C427-4A1F-9150-DE04707E6DCA}" type="presParOf" srcId="{2AF5D27E-192C-4577-9B90-BF170BE7C983}" destId="{C2E3E9F1-0178-43E3-9155-BCD07D21952B}" srcOrd="3" destOrd="0" presId="urn:microsoft.com/office/officeart/2005/8/layout/orgChart1"/>
    <dgm:cxn modelId="{BFF1055D-227A-4C25-96BD-5463C021B6B8}" type="presParOf" srcId="{C2E3E9F1-0178-43E3-9155-BCD07D21952B}" destId="{485F0626-13A7-48B5-B5A1-C46A7C37F5EB}" srcOrd="0" destOrd="0" presId="urn:microsoft.com/office/officeart/2005/8/layout/orgChart1"/>
    <dgm:cxn modelId="{54306E61-19DD-4E96-968D-DAA276EE0BD1}" type="presParOf" srcId="{485F0626-13A7-48B5-B5A1-C46A7C37F5EB}" destId="{ECE84A1D-55AD-4E81-ABD8-4E7AA3955750}" srcOrd="0" destOrd="0" presId="urn:microsoft.com/office/officeart/2005/8/layout/orgChart1"/>
    <dgm:cxn modelId="{68F200E8-2779-446C-AD1D-78AD57421E8C}" type="presParOf" srcId="{485F0626-13A7-48B5-B5A1-C46A7C37F5EB}" destId="{EF777283-8736-4DDD-97F5-F0C3859F3295}" srcOrd="1" destOrd="0" presId="urn:microsoft.com/office/officeart/2005/8/layout/orgChart1"/>
    <dgm:cxn modelId="{66CD9776-4EE5-43D1-8B1F-F33B09946F00}" type="presParOf" srcId="{C2E3E9F1-0178-43E3-9155-BCD07D21952B}" destId="{55D4494F-D1D7-4041-8255-6B751A6B68EF}" srcOrd="1" destOrd="0" presId="urn:microsoft.com/office/officeart/2005/8/layout/orgChart1"/>
    <dgm:cxn modelId="{A0D62C57-C504-4289-91CE-8C49A46225A5}" type="presParOf" srcId="{55D4494F-D1D7-4041-8255-6B751A6B68EF}" destId="{E2077162-95E5-48DE-A46C-47A89603A2D1}" srcOrd="0" destOrd="0" presId="urn:microsoft.com/office/officeart/2005/8/layout/orgChart1"/>
    <dgm:cxn modelId="{5A361DB1-7911-4566-B574-5166A2900DC6}" type="presParOf" srcId="{55D4494F-D1D7-4041-8255-6B751A6B68EF}" destId="{C20E2690-CB79-4C1B-B2AD-B7D313B8A134}" srcOrd="1" destOrd="0" presId="urn:microsoft.com/office/officeart/2005/8/layout/orgChart1"/>
    <dgm:cxn modelId="{CAB69E91-D962-49EF-A408-5B3E7BD174B0}" type="presParOf" srcId="{C20E2690-CB79-4C1B-B2AD-B7D313B8A134}" destId="{A0EAEFC9-6E2C-458D-8DEE-595E20D923D5}" srcOrd="0" destOrd="0" presId="urn:microsoft.com/office/officeart/2005/8/layout/orgChart1"/>
    <dgm:cxn modelId="{3A330322-0CDE-409A-A29F-E83D8784FB31}" type="presParOf" srcId="{A0EAEFC9-6E2C-458D-8DEE-595E20D923D5}" destId="{766E7449-63FD-48C5-B56D-0919F5C4AA5F}" srcOrd="0" destOrd="0" presId="urn:microsoft.com/office/officeart/2005/8/layout/orgChart1"/>
    <dgm:cxn modelId="{9C0A56B7-E301-4349-9490-A728B96574F4}" type="presParOf" srcId="{A0EAEFC9-6E2C-458D-8DEE-595E20D923D5}" destId="{25CEEF94-21FB-46D8-AF07-765556A1C350}" srcOrd="1" destOrd="0" presId="urn:microsoft.com/office/officeart/2005/8/layout/orgChart1"/>
    <dgm:cxn modelId="{D559B9C3-D3D7-47F0-9072-0EE3875C2223}" type="presParOf" srcId="{C20E2690-CB79-4C1B-B2AD-B7D313B8A134}" destId="{7E8B0203-D0B7-4689-8427-477524011A04}" srcOrd="1" destOrd="0" presId="urn:microsoft.com/office/officeart/2005/8/layout/orgChart1"/>
    <dgm:cxn modelId="{79A1C298-EBE0-455F-B19F-1061ACFA0E03}" type="presParOf" srcId="{7E8B0203-D0B7-4689-8427-477524011A04}" destId="{D76C2339-8418-4081-8752-3B1992E65876}" srcOrd="0" destOrd="0" presId="urn:microsoft.com/office/officeart/2005/8/layout/orgChart1"/>
    <dgm:cxn modelId="{50493F82-4E44-424A-820D-0C0E4BFF4739}" type="presParOf" srcId="{7E8B0203-D0B7-4689-8427-477524011A04}" destId="{F982E51A-7B6D-4205-942E-BB1FCEA5F578}" srcOrd="1" destOrd="0" presId="urn:microsoft.com/office/officeart/2005/8/layout/orgChart1"/>
    <dgm:cxn modelId="{F2A6A249-FB5B-41AB-B7C5-E4FB3F3E69F0}" type="presParOf" srcId="{F982E51A-7B6D-4205-942E-BB1FCEA5F578}" destId="{28D1E1EF-21BF-453C-B3E3-AB7B29A4A00E}" srcOrd="0" destOrd="0" presId="urn:microsoft.com/office/officeart/2005/8/layout/orgChart1"/>
    <dgm:cxn modelId="{6A7FD92F-C6D3-4345-A9EF-9D2292B93E51}" type="presParOf" srcId="{28D1E1EF-21BF-453C-B3E3-AB7B29A4A00E}" destId="{7728640E-9C9A-41D2-8B88-48B03F58F72C}" srcOrd="0" destOrd="0" presId="urn:microsoft.com/office/officeart/2005/8/layout/orgChart1"/>
    <dgm:cxn modelId="{6B3AE8EE-4F77-4382-A5FC-571687D4B292}" type="presParOf" srcId="{28D1E1EF-21BF-453C-B3E3-AB7B29A4A00E}" destId="{78DFDFCE-7913-4264-AB64-0F421918F63B}" srcOrd="1" destOrd="0" presId="urn:microsoft.com/office/officeart/2005/8/layout/orgChart1"/>
    <dgm:cxn modelId="{1186ABD0-F44A-4409-8DE9-F14A5084AA42}" type="presParOf" srcId="{F982E51A-7B6D-4205-942E-BB1FCEA5F578}" destId="{1683C595-DF33-4AE6-BA68-28A2D212DB5B}" srcOrd="1" destOrd="0" presId="urn:microsoft.com/office/officeart/2005/8/layout/orgChart1"/>
    <dgm:cxn modelId="{B41CB481-C569-4CFC-A918-6FF6C4862C47}" type="presParOf" srcId="{F982E51A-7B6D-4205-942E-BB1FCEA5F578}" destId="{E894FC88-FC46-4A39-A6A9-03F384DCD245}" srcOrd="2" destOrd="0" presId="urn:microsoft.com/office/officeart/2005/8/layout/orgChart1"/>
    <dgm:cxn modelId="{BD2F46FF-A1F8-4A3A-A31A-8B32E8CB3194}" type="presParOf" srcId="{7E8B0203-D0B7-4689-8427-477524011A04}" destId="{57827914-E833-4241-948F-524FC2A6A9D6}" srcOrd="2" destOrd="0" presId="urn:microsoft.com/office/officeart/2005/8/layout/orgChart1"/>
    <dgm:cxn modelId="{A86E46AD-2D5D-4E3A-A8FD-6E34CBA42224}" type="presParOf" srcId="{7E8B0203-D0B7-4689-8427-477524011A04}" destId="{45230F34-FC9B-477D-AC44-8E352E6A0378}" srcOrd="3" destOrd="0" presId="urn:microsoft.com/office/officeart/2005/8/layout/orgChart1"/>
    <dgm:cxn modelId="{5E3F2FA5-70C6-4F16-AF34-AACFC4BC29FD}" type="presParOf" srcId="{45230F34-FC9B-477D-AC44-8E352E6A0378}" destId="{EF9D25B3-E488-4895-91E9-FA1684CB7642}" srcOrd="0" destOrd="0" presId="urn:microsoft.com/office/officeart/2005/8/layout/orgChart1"/>
    <dgm:cxn modelId="{9D1A7926-ED24-4511-AA48-7ED94DFA9EA6}" type="presParOf" srcId="{EF9D25B3-E488-4895-91E9-FA1684CB7642}" destId="{F0C9AC52-0366-4A2A-A6C1-152C895F0E8E}" srcOrd="0" destOrd="0" presId="urn:microsoft.com/office/officeart/2005/8/layout/orgChart1"/>
    <dgm:cxn modelId="{083C9B7D-DBC5-4F77-9FBD-2EC0256623DA}" type="presParOf" srcId="{EF9D25B3-E488-4895-91E9-FA1684CB7642}" destId="{4CD86093-90DD-4C41-BDED-2477572BA0A4}" srcOrd="1" destOrd="0" presId="urn:microsoft.com/office/officeart/2005/8/layout/orgChart1"/>
    <dgm:cxn modelId="{705D78D0-0FD1-4378-BEE2-9C83C37ECBCE}" type="presParOf" srcId="{45230F34-FC9B-477D-AC44-8E352E6A0378}" destId="{FE05E1FF-60E1-41D3-A894-427F0A3E9AB0}" srcOrd="1" destOrd="0" presId="urn:microsoft.com/office/officeart/2005/8/layout/orgChart1"/>
    <dgm:cxn modelId="{513B88BF-B3EF-485C-906A-00CC7E210F4B}" type="presParOf" srcId="{45230F34-FC9B-477D-AC44-8E352E6A0378}" destId="{2A44B6DC-7E49-4775-BAE9-BCF0F28111A0}" srcOrd="2" destOrd="0" presId="urn:microsoft.com/office/officeart/2005/8/layout/orgChart1"/>
    <dgm:cxn modelId="{FD4B6AFE-48F2-46D2-91FC-8A8FD919A804}" type="presParOf" srcId="{7E8B0203-D0B7-4689-8427-477524011A04}" destId="{F751C57F-CAA7-4F5B-93C4-9DC4D5C3E653}" srcOrd="4" destOrd="0" presId="urn:microsoft.com/office/officeart/2005/8/layout/orgChart1"/>
    <dgm:cxn modelId="{813D50E7-9782-4562-9C62-A00088D6AAE7}" type="presParOf" srcId="{7E8B0203-D0B7-4689-8427-477524011A04}" destId="{E67F0E91-688A-4505-9120-5C20322C401C}" srcOrd="5" destOrd="0" presId="urn:microsoft.com/office/officeart/2005/8/layout/orgChart1"/>
    <dgm:cxn modelId="{158726ED-C406-4A08-9D04-7855AEE4855A}" type="presParOf" srcId="{E67F0E91-688A-4505-9120-5C20322C401C}" destId="{1DFE1281-7EF2-412F-91D0-67F129CAB21D}" srcOrd="0" destOrd="0" presId="urn:microsoft.com/office/officeart/2005/8/layout/orgChart1"/>
    <dgm:cxn modelId="{F580CD22-0691-4126-B635-76F6A21356DD}" type="presParOf" srcId="{1DFE1281-7EF2-412F-91D0-67F129CAB21D}" destId="{9C9C373B-56D7-4619-B859-261586511EEB}" srcOrd="0" destOrd="0" presId="urn:microsoft.com/office/officeart/2005/8/layout/orgChart1"/>
    <dgm:cxn modelId="{7650EBAE-C45D-4F03-8CC6-F7450DF6E4BE}" type="presParOf" srcId="{1DFE1281-7EF2-412F-91D0-67F129CAB21D}" destId="{C92E9DA3-5BAB-4FB7-B7BF-2AE93CABDAE7}" srcOrd="1" destOrd="0" presId="urn:microsoft.com/office/officeart/2005/8/layout/orgChart1"/>
    <dgm:cxn modelId="{4B9E5A63-C2B6-4C8B-B664-6C986E6B7F82}" type="presParOf" srcId="{E67F0E91-688A-4505-9120-5C20322C401C}" destId="{3D47104E-6B51-48C2-85B4-9495A4DD89E3}" srcOrd="1" destOrd="0" presId="urn:microsoft.com/office/officeart/2005/8/layout/orgChart1"/>
    <dgm:cxn modelId="{B1B7D699-E5D9-4395-A74F-EE0BF1CDF97C}" type="presParOf" srcId="{E67F0E91-688A-4505-9120-5C20322C401C}" destId="{3A9C1E33-CA8D-4914-BBDD-07498E897AEE}" srcOrd="2" destOrd="0" presId="urn:microsoft.com/office/officeart/2005/8/layout/orgChart1"/>
    <dgm:cxn modelId="{365F9408-119C-47DD-ACB0-1C9DB67492B0}" type="presParOf" srcId="{C20E2690-CB79-4C1B-B2AD-B7D313B8A134}" destId="{CE03275B-2C5F-4271-9B3A-939087083B2C}" srcOrd="2" destOrd="0" presId="urn:microsoft.com/office/officeart/2005/8/layout/orgChart1"/>
    <dgm:cxn modelId="{6F1312B1-2075-4275-80B5-A2706E8DAFFB}" type="presParOf" srcId="{55D4494F-D1D7-4041-8255-6B751A6B68EF}" destId="{61C7D981-4B52-45A8-9F8B-73E91C0EDF19}" srcOrd="2" destOrd="0" presId="urn:microsoft.com/office/officeart/2005/8/layout/orgChart1"/>
    <dgm:cxn modelId="{6811AC92-73C6-4227-AA7D-7A4C02F035FB}" type="presParOf" srcId="{55D4494F-D1D7-4041-8255-6B751A6B68EF}" destId="{9C8F401D-AADF-41A8-A074-C32BC9E2925E}" srcOrd="3" destOrd="0" presId="urn:microsoft.com/office/officeart/2005/8/layout/orgChart1"/>
    <dgm:cxn modelId="{B7956783-15B0-4DC4-9C2E-1C5738CD3F8E}" type="presParOf" srcId="{9C8F401D-AADF-41A8-A074-C32BC9E2925E}" destId="{CFC6675B-C19E-47F0-B816-98FF9FDEE643}" srcOrd="0" destOrd="0" presId="urn:microsoft.com/office/officeart/2005/8/layout/orgChart1"/>
    <dgm:cxn modelId="{ECDB1C5F-7D69-4EA1-93FE-A841E20E77A4}" type="presParOf" srcId="{CFC6675B-C19E-47F0-B816-98FF9FDEE643}" destId="{E072118A-43DE-4C53-A486-11DDCD1BBA7C}" srcOrd="0" destOrd="0" presId="urn:microsoft.com/office/officeart/2005/8/layout/orgChart1"/>
    <dgm:cxn modelId="{30112E8F-8EAD-4614-B344-D97184D693AD}" type="presParOf" srcId="{CFC6675B-C19E-47F0-B816-98FF9FDEE643}" destId="{D8A71761-6FCC-44ED-AB57-49F5FB286E60}" srcOrd="1" destOrd="0" presId="urn:microsoft.com/office/officeart/2005/8/layout/orgChart1"/>
    <dgm:cxn modelId="{208EFA1C-6617-4C0E-AC27-CF98406431C8}" type="presParOf" srcId="{9C8F401D-AADF-41A8-A074-C32BC9E2925E}" destId="{D79CBB9A-9BDD-4EAC-AC52-CEFF63910268}" srcOrd="1" destOrd="0" presId="urn:microsoft.com/office/officeart/2005/8/layout/orgChart1"/>
    <dgm:cxn modelId="{07E1A3EA-5514-41C0-85C6-8F149A4AEDC2}" type="presParOf" srcId="{D79CBB9A-9BDD-4EAC-AC52-CEFF63910268}" destId="{DAE6116D-A387-47B2-8430-2D425F035A23}" srcOrd="0" destOrd="0" presId="urn:microsoft.com/office/officeart/2005/8/layout/orgChart1"/>
    <dgm:cxn modelId="{1CB46092-236F-464F-A0EA-54B2368787F4}" type="presParOf" srcId="{D79CBB9A-9BDD-4EAC-AC52-CEFF63910268}" destId="{1FB2092E-9974-48AA-B0A6-2938A5A552EF}" srcOrd="1" destOrd="0" presId="urn:microsoft.com/office/officeart/2005/8/layout/orgChart1"/>
    <dgm:cxn modelId="{3F40032B-F091-4BB7-96D6-A4DF324489A0}" type="presParOf" srcId="{1FB2092E-9974-48AA-B0A6-2938A5A552EF}" destId="{12A82901-28F9-4198-BE11-6C41A33544A8}" srcOrd="0" destOrd="0" presId="urn:microsoft.com/office/officeart/2005/8/layout/orgChart1"/>
    <dgm:cxn modelId="{5D032247-3F30-4A63-A6B3-ED85276A962C}" type="presParOf" srcId="{12A82901-28F9-4198-BE11-6C41A33544A8}" destId="{A6838E4A-CB3C-4B3B-A223-A60BECD5C119}" srcOrd="0" destOrd="0" presId="urn:microsoft.com/office/officeart/2005/8/layout/orgChart1"/>
    <dgm:cxn modelId="{2641E0A0-B3CC-4FC1-87E7-24AEC4775D7E}" type="presParOf" srcId="{12A82901-28F9-4198-BE11-6C41A33544A8}" destId="{2B36B792-2CFF-406D-987F-83E1DBDD6A55}" srcOrd="1" destOrd="0" presId="urn:microsoft.com/office/officeart/2005/8/layout/orgChart1"/>
    <dgm:cxn modelId="{99F5B652-2B47-41D9-9D43-910E95B88446}" type="presParOf" srcId="{1FB2092E-9974-48AA-B0A6-2938A5A552EF}" destId="{5C1A65D9-5487-439E-A3C3-15DB0359959A}" srcOrd="1" destOrd="0" presId="urn:microsoft.com/office/officeart/2005/8/layout/orgChart1"/>
    <dgm:cxn modelId="{FADEA0A9-24DB-4C1F-A582-140FE4EBCD1D}" type="presParOf" srcId="{1FB2092E-9974-48AA-B0A6-2938A5A552EF}" destId="{9422C92E-63E8-4EA5-B9AD-03FEC15823D9}" srcOrd="2" destOrd="0" presId="urn:microsoft.com/office/officeart/2005/8/layout/orgChart1"/>
    <dgm:cxn modelId="{8A974780-1B1D-4035-91AA-34D4C24DEE74}" type="presParOf" srcId="{D79CBB9A-9BDD-4EAC-AC52-CEFF63910268}" destId="{3F030CA8-C973-480E-B758-88EB53703C7E}" srcOrd="2" destOrd="0" presId="urn:microsoft.com/office/officeart/2005/8/layout/orgChart1"/>
    <dgm:cxn modelId="{75216BC1-9FD7-4ACD-9F2C-FBEA69F16C48}" type="presParOf" srcId="{D79CBB9A-9BDD-4EAC-AC52-CEFF63910268}" destId="{E81DF1EE-25AA-4FAF-B0FB-EB7B4FFA691A}" srcOrd="3" destOrd="0" presId="urn:microsoft.com/office/officeart/2005/8/layout/orgChart1"/>
    <dgm:cxn modelId="{7EBCCF87-1E93-44E0-95E5-C5440D879F17}" type="presParOf" srcId="{E81DF1EE-25AA-4FAF-B0FB-EB7B4FFA691A}" destId="{57A0C6BD-AA16-446F-8264-B87D110AA02F}" srcOrd="0" destOrd="0" presId="urn:microsoft.com/office/officeart/2005/8/layout/orgChart1"/>
    <dgm:cxn modelId="{F1B8B886-F519-4A6C-9228-1D21D7657F03}" type="presParOf" srcId="{57A0C6BD-AA16-446F-8264-B87D110AA02F}" destId="{041D6A8D-4CDB-46AF-85B9-61B813CF230F}" srcOrd="0" destOrd="0" presId="urn:microsoft.com/office/officeart/2005/8/layout/orgChart1"/>
    <dgm:cxn modelId="{F0C95681-6708-45E9-9A6F-E3880BEEF7C7}" type="presParOf" srcId="{57A0C6BD-AA16-446F-8264-B87D110AA02F}" destId="{7D9EECD1-578E-460A-AE19-6B8368C0EACE}" srcOrd="1" destOrd="0" presId="urn:microsoft.com/office/officeart/2005/8/layout/orgChart1"/>
    <dgm:cxn modelId="{786B1B4E-8F94-4C2F-8E59-BB3DBA37E5D1}" type="presParOf" srcId="{E81DF1EE-25AA-4FAF-B0FB-EB7B4FFA691A}" destId="{88938A89-2B67-4D5B-BE6C-4B5B63E4F003}" srcOrd="1" destOrd="0" presId="urn:microsoft.com/office/officeart/2005/8/layout/orgChart1"/>
    <dgm:cxn modelId="{46DA5507-18F1-434A-9B13-9E6823B1E5B0}" type="presParOf" srcId="{E81DF1EE-25AA-4FAF-B0FB-EB7B4FFA691A}" destId="{89E23B88-DCA0-4AA9-BD63-1F0051BD39E2}" srcOrd="2" destOrd="0" presId="urn:microsoft.com/office/officeart/2005/8/layout/orgChart1"/>
    <dgm:cxn modelId="{A6B95206-AD1F-43A3-AF48-4F291098CEF4}" type="presParOf" srcId="{D79CBB9A-9BDD-4EAC-AC52-CEFF63910268}" destId="{DF8DA558-8F20-4313-99DB-A23074A8C28B}" srcOrd="4" destOrd="0" presId="urn:microsoft.com/office/officeart/2005/8/layout/orgChart1"/>
    <dgm:cxn modelId="{0DDF57D1-0841-478F-B11C-B5F82A236020}" type="presParOf" srcId="{D79CBB9A-9BDD-4EAC-AC52-CEFF63910268}" destId="{217E17C2-8E85-412B-B6F4-98A42D306202}" srcOrd="5" destOrd="0" presId="urn:microsoft.com/office/officeart/2005/8/layout/orgChart1"/>
    <dgm:cxn modelId="{2043C2DC-5B61-4ACA-A034-4E79CB0A1342}" type="presParOf" srcId="{217E17C2-8E85-412B-B6F4-98A42D306202}" destId="{76254755-E681-44DF-A295-0D94BA699AF9}" srcOrd="0" destOrd="0" presId="urn:microsoft.com/office/officeart/2005/8/layout/orgChart1"/>
    <dgm:cxn modelId="{3D023087-6B72-431A-9E54-98A81D43AC94}" type="presParOf" srcId="{76254755-E681-44DF-A295-0D94BA699AF9}" destId="{6F29F04F-D794-46AB-A088-AC74C4B5BA9D}" srcOrd="0" destOrd="0" presId="urn:microsoft.com/office/officeart/2005/8/layout/orgChart1"/>
    <dgm:cxn modelId="{251586A5-0525-4CE8-A895-06C0B34671F3}" type="presParOf" srcId="{76254755-E681-44DF-A295-0D94BA699AF9}" destId="{9AF5110E-6BCD-4AED-9B9D-06C6F9951076}" srcOrd="1" destOrd="0" presId="urn:microsoft.com/office/officeart/2005/8/layout/orgChart1"/>
    <dgm:cxn modelId="{204F240F-5872-4153-B575-9190FCF96C2C}" type="presParOf" srcId="{217E17C2-8E85-412B-B6F4-98A42D306202}" destId="{447CF94D-ADA5-476D-A645-630D8AC1E728}" srcOrd="1" destOrd="0" presId="urn:microsoft.com/office/officeart/2005/8/layout/orgChart1"/>
    <dgm:cxn modelId="{84C3DCAA-48C1-449D-B0D7-ADCC9759C53F}" type="presParOf" srcId="{217E17C2-8E85-412B-B6F4-98A42D306202}" destId="{B099E7CD-4C00-4A60-AB12-1ABDE164CB36}" srcOrd="2" destOrd="0" presId="urn:microsoft.com/office/officeart/2005/8/layout/orgChart1"/>
    <dgm:cxn modelId="{656EEA72-7E64-4D58-9FE5-1C6CF2B08551}" type="presParOf" srcId="{9C8F401D-AADF-41A8-A074-C32BC9E2925E}" destId="{41CED8F7-BE31-4438-AA8D-87A4A0FF2601}" srcOrd="2" destOrd="0" presId="urn:microsoft.com/office/officeart/2005/8/layout/orgChart1"/>
    <dgm:cxn modelId="{9F87592D-D70D-4CAB-B28A-8462CE71F849}" type="presParOf" srcId="{C2E3E9F1-0178-43E3-9155-BCD07D21952B}" destId="{E3E19352-D0A9-4FFF-A62E-24F80CDC1E0B}" srcOrd="2" destOrd="0" presId="urn:microsoft.com/office/officeart/2005/8/layout/orgChart1"/>
    <dgm:cxn modelId="{4C5EC925-C879-48F5-8868-037CFD192893}" type="presParOf" srcId="{2AF5D27E-192C-4577-9B90-BF170BE7C983}" destId="{2D7E0BDE-E397-4B7A-B395-98AC86BEA386}" srcOrd="4" destOrd="0" presId="urn:microsoft.com/office/officeart/2005/8/layout/orgChart1"/>
    <dgm:cxn modelId="{43C7C59C-8D91-4EDB-A6F9-FEBAA2E30909}" type="presParOf" srcId="{2AF5D27E-192C-4577-9B90-BF170BE7C983}" destId="{3194DBD7-299A-47A5-A092-F8CE3AF1F29D}" srcOrd="5" destOrd="0" presId="urn:microsoft.com/office/officeart/2005/8/layout/orgChart1"/>
    <dgm:cxn modelId="{03A7A43C-8082-40CC-B3F8-F42C3FA049D2}" type="presParOf" srcId="{3194DBD7-299A-47A5-A092-F8CE3AF1F29D}" destId="{B7BD1846-B976-44FD-B9FF-7520747FAAD7}" srcOrd="0" destOrd="0" presId="urn:microsoft.com/office/officeart/2005/8/layout/orgChart1"/>
    <dgm:cxn modelId="{DAB51C41-78A6-4B7B-B6DB-F80BB64F29E1}" type="presParOf" srcId="{B7BD1846-B976-44FD-B9FF-7520747FAAD7}" destId="{8AAD2E76-9DC3-4E8A-93EF-D2298C0FBDA8}" srcOrd="0" destOrd="0" presId="urn:microsoft.com/office/officeart/2005/8/layout/orgChart1"/>
    <dgm:cxn modelId="{65C12469-52D0-4BC7-B464-C7D08569AEC3}" type="presParOf" srcId="{B7BD1846-B976-44FD-B9FF-7520747FAAD7}" destId="{EA100E8A-7BAA-461B-93C2-5C97111756B1}" srcOrd="1" destOrd="0" presId="urn:microsoft.com/office/officeart/2005/8/layout/orgChart1"/>
    <dgm:cxn modelId="{DAAA9D03-BF98-43BC-B9FF-4CAF7AA943F2}" type="presParOf" srcId="{3194DBD7-299A-47A5-A092-F8CE3AF1F29D}" destId="{56336A83-7FBC-476C-A4A5-2B68C33D9977}" srcOrd="1" destOrd="0" presId="urn:microsoft.com/office/officeart/2005/8/layout/orgChart1"/>
    <dgm:cxn modelId="{D494CAAF-C390-4476-9B8F-6A1A0DCD0382}" type="presParOf" srcId="{56336A83-7FBC-476C-A4A5-2B68C33D9977}" destId="{28721F8A-F565-4520-981D-0C46E8E9785D}" srcOrd="0" destOrd="0" presId="urn:microsoft.com/office/officeart/2005/8/layout/orgChart1"/>
    <dgm:cxn modelId="{9CBD94BA-7CA1-4072-A182-15B26B815BEA}" type="presParOf" srcId="{56336A83-7FBC-476C-A4A5-2B68C33D9977}" destId="{C6F96B06-04A0-4DA7-AFC7-ECAB015BD84F}" srcOrd="1" destOrd="0" presId="urn:microsoft.com/office/officeart/2005/8/layout/orgChart1"/>
    <dgm:cxn modelId="{1D9846DE-96FB-4BCF-BDF9-E5C172C3989D}" type="presParOf" srcId="{C6F96B06-04A0-4DA7-AFC7-ECAB015BD84F}" destId="{19CA6AAF-22A5-43F1-8084-23EEC72E4284}" srcOrd="0" destOrd="0" presId="urn:microsoft.com/office/officeart/2005/8/layout/orgChart1"/>
    <dgm:cxn modelId="{66789A5A-E7AB-4BEF-BE05-63CF3BE46391}" type="presParOf" srcId="{19CA6AAF-22A5-43F1-8084-23EEC72E4284}" destId="{7F494602-5394-49A7-AC3E-6BB827FD6548}" srcOrd="0" destOrd="0" presId="urn:microsoft.com/office/officeart/2005/8/layout/orgChart1"/>
    <dgm:cxn modelId="{5183B554-D9A7-4C2C-9E3E-CB6619B7F918}" type="presParOf" srcId="{19CA6AAF-22A5-43F1-8084-23EEC72E4284}" destId="{6DF63675-599F-4642-8A94-F29D24ADD572}" srcOrd="1" destOrd="0" presId="urn:microsoft.com/office/officeart/2005/8/layout/orgChart1"/>
    <dgm:cxn modelId="{71F8CF39-FC2F-47FC-A915-17B2EC231E53}" type="presParOf" srcId="{C6F96B06-04A0-4DA7-AFC7-ECAB015BD84F}" destId="{1D6AA6B5-8F77-4D31-83C8-F63963B531B1}" srcOrd="1" destOrd="0" presId="urn:microsoft.com/office/officeart/2005/8/layout/orgChart1"/>
    <dgm:cxn modelId="{14582FB1-8308-43AF-A87A-B27214E34BD2}" type="presParOf" srcId="{C6F96B06-04A0-4DA7-AFC7-ECAB015BD84F}" destId="{31408909-6DC3-4373-97A5-6DC26FA83E65}" srcOrd="2" destOrd="0" presId="urn:microsoft.com/office/officeart/2005/8/layout/orgChart1"/>
    <dgm:cxn modelId="{61638C8C-0521-486B-8F6F-A5E1B93D381B}" type="presParOf" srcId="{56336A83-7FBC-476C-A4A5-2B68C33D9977}" destId="{06CB6ED9-3715-4C01-B08A-6CE01B88B96D}" srcOrd="2" destOrd="0" presId="urn:microsoft.com/office/officeart/2005/8/layout/orgChart1"/>
    <dgm:cxn modelId="{46C03281-887E-4FB2-828C-0DE26A8EB073}" type="presParOf" srcId="{56336A83-7FBC-476C-A4A5-2B68C33D9977}" destId="{38493CEC-BADB-47E5-AAB4-468F68C4EE43}" srcOrd="3" destOrd="0" presId="urn:microsoft.com/office/officeart/2005/8/layout/orgChart1"/>
    <dgm:cxn modelId="{A2BFB16D-B068-4758-AE52-BC81C2170311}" type="presParOf" srcId="{38493CEC-BADB-47E5-AAB4-468F68C4EE43}" destId="{89E66EC6-069B-4EE2-AA53-74EECF07362F}" srcOrd="0" destOrd="0" presId="urn:microsoft.com/office/officeart/2005/8/layout/orgChart1"/>
    <dgm:cxn modelId="{30DBDB45-A346-476F-9476-4B27A8A37408}" type="presParOf" srcId="{89E66EC6-069B-4EE2-AA53-74EECF07362F}" destId="{130A8373-C39F-4E82-9D88-D86B7FBFEF6A}" srcOrd="0" destOrd="0" presId="urn:microsoft.com/office/officeart/2005/8/layout/orgChart1"/>
    <dgm:cxn modelId="{594C2296-2DA4-45E1-A40C-2DCFC282E683}" type="presParOf" srcId="{89E66EC6-069B-4EE2-AA53-74EECF07362F}" destId="{6D5830FE-7C33-4038-9ACF-88E35ABA5E21}" srcOrd="1" destOrd="0" presId="urn:microsoft.com/office/officeart/2005/8/layout/orgChart1"/>
    <dgm:cxn modelId="{456CEAE4-96B3-48B3-9B20-CE9AA9C87770}" type="presParOf" srcId="{38493CEC-BADB-47E5-AAB4-468F68C4EE43}" destId="{DA04481F-3213-4547-B94C-B7F4124D368E}" srcOrd="1" destOrd="0" presId="urn:microsoft.com/office/officeart/2005/8/layout/orgChart1"/>
    <dgm:cxn modelId="{A706790A-7ED0-4F9F-AB86-DD4B8D007EB1}" type="presParOf" srcId="{38493CEC-BADB-47E5-AAB4-468F68C4EE43}" destId="{C4EE7BB7-26CE-4DA1-B570-1C975230CE43}" srcOrd="2" destOrd="0" presId="urn:microsoft.com/office/officeart/2005/8/layout/orgChart1"/>
    <dgm:cxn modelId="{C79B3876-6626-45D5-8C0D-84FEB3FA2DFC}" type="presParOf" srcId="{3194DBD7-299A-47A5-A092-F8CE3AF1F29D}" destId="{A47DAD18-C1E2-4159-8230-CF4921CBD12D}" srcOrd="2" destOrd="0" presId="urn:microsoft.com/office/officeart/2005/8/layout/orgChart1"/>
    <dgm:cxn modelId="{AB4D755E-5A12-48AA-8BE0-E3ADC3D2719D}" type="presParOf" srcId="{2AF5D27E-192C-4577-9B90-BF170BE7C983}" destId="{9A53D13A-5B8E-4757-8C3E-D72366A1BDB5}" srcOrd="6" destOrd="0" presId="urn:microsoft.com/office/officeart/2005/8/layout/orgChart1"/>
    <dgm:cxn modelId="{2BE9512B-8E4D-4EC7-9959-64DB9569ED9E}" type="presParOf" srcId="{2AF5D27E-192C-4577-9B90-BF170BE7C983}" destId="{4770B8E8-5D2C-496E-932B-018F68C62585}" srcOrd="7" destOrd="0" presId="urn:microsoft.com/office/officeart/2005/8/layout/orgChart1"/>
    <dgm:cxn modelId="{62B9012C-72A0-4522-A895-D9AEFA4D7A88}" type="presParOf" srcId="{4770B8E8-5D2C-496E-932B-018F68C62585}" destId="{36D9A98B-A849-4CCE-8F00-D0A0DACC3C17}" srcOrd="0" destOrd="0" presId="urn:microsoft.com/office/officeart/2005/8/layout/orgChart1"/>
    <dgm:cxn modelId="{8CBFF7C3-AFF6-44F5-B869-FDB5C63FEA5B}" type="presParOf" srcId="{36D9A98B-A849-4CCE-8F00-D0A0DACC3C17}" destId="{74C6CC72-DA23-48B2-BF38-6143BDA39727}" srcOrd="0" destOrd="0" presId="urn:microsoft.com/office/officeart/2005/8/layout/orgChart1"/>
    <dgm:cxn modelId="{08B22B90-D00D-4FFF-843E-4FC2EA7719D3}" type="presParOf" srcId="{36D9A98B-A849-4CCE-8F00-D0A0DACC3C17}" destId="{4961EB1C-FD81-45A0-B603-49E8EB31A4DF}" srcOrd="1" destOrd="0" presId="urn:microsoft.com/office/officeart/2005/8/layout/orgChart1"/>
    <dgm:cxn modelId="{F0FE1ED9-979A-47F7-A476-8AECB53704D7}" type="presParOf" srcId="{4770B8E8-5D2C-496E-932B-018F68C62585}" destId="{56B492CE-974E-4977-AD3D-79C5AD778F5B}" srcOrd="1" destOrd="0" presId="urn:microsoft.com/office/officeart/2005/8/layout/orgChart1"/>
    <dgm:cxn modelId="{24A15366-ABDE-41FB-A67C-BED3827A6043}" type="presParOf" srcId="{56B492CE-974E-4977-AD3D-79C5AD778F5B}" destId="{5C51EC24-41E4-434F-A857-3065A392AB1B}" srcOrd="0" destOrd="0" presId="urn:microsoft.com/office/officeart/2005/8/layout/orgChart1"/>
    <dgm:cxn modelId="{E4A025B0-304F-4975-A639-B4FCBD4B7411}" type="presParOf" srcId="{56B492CE-974E-4977-AD3D-79C5AD778F5B}" destId="{628F8818-75ED-47EB-B3F2-3391D435F8DF}" srcOrd="1" destOrd="0" presId="urn:microsoft.com/office/officeart/2005/8/layout/orgChart1"/>
    <dgm:cxn modelId="{67FC90ED-03D4-45DF-A8B8-9ADFF407448E}" type="presParOf" srcId="{628F8818-75ED-47EB-B3F2-3391D435F8DF}" destId="{3F98B56A-B830-4375-8BCA-8ABD365685AA}" srcOrd="0" destOrd="0" presId="urn:microsoft.com/office/officeart/2005/8/layout/orgChart1"/>
    <dgm:cxn modelId="{14FAC2DA-794D-46BB-946B-7183BA684C61}" type="presParOf" srcId="{3F98B56A-B830-4375-8BCA-8ABD365685AA}" destId="{88306087-173F-41A5-ADBE-77A64D09D34E}" srcOrd="0" destOrd="0" presId="urn:microsoft.com/office/officeart/2005/8/layout/orgChart1"/>
    <dgm:cxn modelId="{8358342A-026F-45C2-B8A5-9FA4880A1782}" type="presParOf" srcId="{3F98B56A-B830-4375-8BCA-8ABD365685AA}" destId="{91FE0987-E77C-448D-A177-09A4F804605B}" srcOrd="1" destOrd="0" presId="urn:microsoft.com/office/officeart/2005/8/layout/orgChart1"/>
    <dgm:cxn modelId="{62194E19-DB96-4274-A9E7-B70371080A64}" type="presParOf" srcId="{628F8818-75ED-47EB-B3F2-3391D435F8DF}" destId="{B184170E-8ABB-4794-A802-AF686C8C813F}" srcOrd="1" destOrd="0" presId="urn:microsoft.com/office/officeart/2005/8/layout/orgChart1"/>
    <dgm:cxn modelId="{3864B0BB-734C-4B33-B959-1407F35816F2}" type="presParOf" srcId="{628F8818-75ED-47EB-B3F2-3391D435F8DF}" destId="{318A7E33-E11C-49A4-97CC-1057808DA62E}" srcOrd="2" destOrd="0" presId="urn:microsoft.com/office/officeart/2005/8/layout/orgChart1"/>
    <dgm:cxn modelId="{FF4F59D8-D3A5-479B-9631-E5B40B22EC97}" type="presParOf" srcId="{56B492CE-974E-4977-AD3D-79C5AD778F5B}" destId="{D02A69EB-F48B-4474-8640-213F4C5DD719}" srcOrd="2" destOrd="0" presId="urn:microsoft.com/office/officeart/2005/8/layout/orgChart1"/>
    <dgm:cxn modelId="{614164DE-B36A-47CD-B784-3867791CC744}" type="presParOf" srcId="{56B492CE-974E-4977-AD3D-79C5AD778F5B}" destId="{DBC1C4D1-A7C7-4F51-91B0-6EDC85D858CA}" srcOrd="3" destOrd="0" presId="urn:microsoft.com/office/officeart/2005/8/layout/orgChart1"/>
    <dgm:cxn modelId="{9C02ABB2-7EA5-41A6-ABD7-9F7C58980A71}" type="presParOf" srcId="{DBC1C4D1-A7C7-4F51-91B0-6EDC85D858CA}" destId="{15B1F259-6A3D-4FFE-AE54-84999C0F11F3}" srcOrd="0" destOrd="0" presId="urn:microsoft.com/office/officeart/2005/8/layout/orgChart1"/>
    <dgm:cxn modelId="{BFB8E169-D3A2-441E-B779-E59A4992D07B}" type="presParOf" srcId="{15B1F259-6A3D-4FFE-AE54-84999C0F11F3}" destId="{421821F1-D0C9-4D7A-8F4B-B8982A971FCC}" srcOrd="0" destOrd="0" presId="urn:microsoft.com/office/officeart/2005/8/layout/orgChart1"/>
    <dgm:cxn modelId="{42BD994B-32A9-4060-98C1-39E26E2F8444}" type="presParOf" srcId="{15B1F259-6A3D-4FFE-AE54-84999C0F11F3}" destId="{4968B1BD-9ABC-467A-ABAA-70900277B06A}" srcOrd="1" destOrd="0" presId="urn:microsoft.com/office/officeart/2005/8/layout/orgChart1"/>
    <dgm:cxn modelId="{E9B86071-9EF3-47C4-BF49-97436A175EF5}" type="presParOf" srcId="{DBC1C4D1-A7C7-4F51-91B0-6EDC85D858CA}" destId="{82928A20-91E2-4AD5-9769-E80AB4B21E7B}" srcOrd="1" destOrd="0" presId="urn:microsoft.com/office/officeart/2005/8/layout/orgChart1"/>
    <dgm:cxn modelId="{984ADFC8-F234-4C4C-AC65-46FCB19DFE3B}" type="presParOf" srcId="{DBC1C4D1-A7C7-4F51-91B0-6EDC85D858CA}" destId="{0434D78C-B672-484D-82CB-4F75BA11EC2F}" srcOrd="2" destOrd="0" presId="urn:microsoft.com/office/officeart/2005/8/layout/orgChart1"/>
    <dgm:cxn modelId="{ED6DF967-E0F8-4A4F-8AD8-B06341AD3A4A}" type="presParOf" srcId="{56B492CE-974E-4977-AD3D-79C5AD778F5B}" destId="{5892E321-7CFB-47DD-AF92-90DB188F3032}" srcOrd="4" destOrd="0" presId="urn:microsoft.com/office/officeart/2005/8/layout/orgChart1"/>
    <dgm:cxn modelId="{F213CCF0-98E0-4C44-8CED-18D239947CBD}" type="presParOf" srcId="{56B492CE-974E-4977-AD3D-79C5AD778F5B}" destId="{9E35E230-4D1B-40F5-B84A-5918E94C405B}" srcOrd="5" destOrd="0" presId="urn:microsoft.com/office/officeart/2005/8/layout/orgChart1"/>
    <dgm:cxn modelId="{2A9BEA57-3239-4D3E-954C-DBEDEB4E2288}" type="presParOf" srcId="{9E35E230-4D1B-40F5-B84A-5918E94C405B}" destId="{00596301-055F-4E79-868D-5A5F41A88E5D}" srcOrd="0" destOrd="0" presId="urn:microsoft.com/office/officeart/2005/8/layout/orgChart1"/>
    <dgm:cxn modelId="{BABBF3BC-5E53-400A-A408-CB1A25CF5912}" type="presParOf" srcId="{00596301-055F-4E79-868D-5A5F41A88E5D}" destId="{0892F9C1-6B06-44C6-BF13-951B075B6E98}" srcOrd="0" destOrd="0" presId="urn:microsoft.com/office/officeart/2005/8/layout/orgChart1"/>
    <dgm:cxn modelId="{FBF28338-AE0F-4C99-9EFF-76340A4F388F}" type="presParOf" srcId="{00596301-055F-4E79-868D-5A5F41A88E5D}" destId="{F5A2385F-BBDB-4B09-A19B-01640D470749}" srcOrd="1" destOrd="0" presId="urn:microsoft.com/office/officeart/2005/8/layout/orgChart1"/>
    <dgm:cxn modelId="{48220B2D-1F44-4398-823A-80073DB56371}" type="presParOf" srcId="{9E35E230-4D1B-40F5-B84A-5918E94C405B}" destId="{87C14B6F-6DBE-4AA6-B4CF-2FD4B30696AB}" srcOrd="1" destOrd="0" presId="urn:microsoft.com/office/officeart/2005/8/layout/orgChart1"/>
    <dgm:cxn modelId="{5B81B942-C81E-4B67-871A-BD45A6C588B5}" type="presParOf" srcId="{9E35E230-4D1B-40F5-B84A-5918E94C405B}" destId="{F0D573CC-090B-47BF-A7E2-3F2594B45F44}" srcOrd="2" destOrd="0" presId="urn:microsoft.com/office/officeart/2005/8/layout/orgChart1"/>
    <dgm:cxn modelId="{D7863AFB-4B6A-43A6-A26D-3C2D1897B610}" type="presParOf" srcId="{4770B8E8-5D2C-496E-932B-018F68C62585}" destId="{A61E5DD3-89D8-4A4C-886F-2EB7C35D2560}" srcOrd="2" destOrd="0" presId="urn:microsoft.com/office/officeart/2005/8/layout/orgChart1"/>
    <dgm:cxn modelId="{FECDAA2C-A416-4DF3-959E-3E9984BC6B66}" type="presParOf" srcId="{85D7E262-8CE6-462B-977F-50B1CFE53E76}" destId="{D44E9877-3E6C-42F4-B159-395F30182EFE}" srcOrd="2" destOrd="0" presId="urn:microsoft.com/office/officeart/2005/8/layout/orgChart1"/>
    <dgm:cxn modelId="{CFD53F04-0C24-43E3-9D01-79F0AC932B5C}" type="presParOf" srcId="{D44E9877-3E6C-42F4-B159-395F30182EFE}" destId="{2EA7D4A7-1496-456D-9F85-4BF89F52AE4F}" srcOrd="0" destOrd="0" presId="urn:microsoft.com/office/officeart/2005/8/layout/orgChart1"/>
    <dgm:cxn modelId="{00B707FA-20CB-457A-A3A3-8520FCCEA508}" type="presParOf" srcId="{D44E9877-3E6C-42F4-B159-395F30182EFE}" destId="{984FEA12-A1FF-4BBE-9883-87F0AF122D54}" srcOrd="1" destOrd="0" presId="urn:microsoft.com/office/officeart/2005/8/layout/orgChart1"/>
    <dgm:cxn modelId="{401AC23E-EFDC-4889-9032-8BAECF9FEB3E}" type="presParOf" srcId="{984FEA12-A1FF-4BBE-9883-87F0AF122D54}" destId="{22C0CDE9-A4BA-4496-8098-91CD9CBC2E79}" srcOrd="0" destOrd="0" presId="urn:microsoft.com/office/officeart/2005/8/layout/orgChart1"/>
    <dgm:cxn modelId="{01C3D905-2E29-411A-B219-A6F156ED4F9F}" type="presParOf" srcId="{22C0CDE9-A4BA-4496-8098-91CD9CBC2E79}" destId="{7E79752B-A666-453D-BC5A-6F50528A76FC}" srcOrd="0" destOrd="0" presId="urn:microsoft.com/office/officeart/2005/8/layout/orgChart1"/>
    <dgm:cxn modelId="{FD26CBC5-80F1-4583-A44E-601817A1577F}" type="presParOf" srcId="{22C0CDE9-A4BA-4496-8098-91CD9CBC2E79}" destId="{4834A5DB-11F5-4C3E-AF3B-F2635B62EB6C}" srcOrd="1" destOrd="0" presId="urn:microsoft.com/office/officeart/2005/8/layout/orgChart1"/>
    <dgm:cxn modelId="{919D6264-B61A-45C6-95A9-233F5513E471}" type="presParOf" srcId="{984FEA12-A1FF-4BBE-9883-87F0AF122D54}" destId="{A548F866-521E-4C0A-A41E-D09D1D0E7CF6}" srcOrd="1" destOrd="0" presId="urn:microsoft.com/office/officeart/2005/8/layout/orgChart1"/>
    <dgm:cxn modelId="{B273CA04-47A2-402C-985C-DB3DD5DFB8C0}" type="presParOf" srcId="{984FEA12-A1FF-4BBE-9883-87F0AF122D54}" destId="{31C8D51F-24B4-49A0-8929-322456D8ABBF}" srcOrd="2" destOrd="0" presId="urn:microsoft.com/office/officeart/2005/8/layout/orgChart1"/>
  </dgm:cxnLst>
  <dgm:bg>
    <a:solidFill>
      <a:schemeClr val="accent5">
        <a:lumMod val="20000"/>
        <a:lumOff val="80000"/>
      </a:schemeClr>
    </a:solidFill>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EA7D4A7-1496-456D-9F85-4BF89F52AE4F}">
      <dsp:nvSpPr>
        <dsp:cNvPr id="0" name=""/>
        <dsp:cNvSpPr/>
      </dsp:nvSpPr>
      <dsp:spPr>
        <a:xfrm>
          <a:off x="16919080" y="2366494"/>
          <a:ext cx="2270404" cy="522639"/>
        </a:xfrm>
        <a:custGeom>
          <a:avLst/>
          <a:gdLst/>
          <a:ahLst/>
          <a:cxnLst/>
          <a:rect l="0" t="0" r="0" b="0"/>
          <a:pathLst>
            <a:path>
              <a:moveTo>
                <a:pt x="2270404" y="0"/>
              </a:moveTo>
              <a:lnTo>
                <a:pt x="2270404" y="522639"/>
              </a:lnTo>
              <a:lnTo>
                <a:pt x="0" y="522639"/>
              </a:lnTo>
            </a:path>
          </a:pathLst>
        </a:custGeom>
        <a:noFill/>
        <a:ln w="9525" cap="flat" cmpd="sng" algn="ctr">
          <a:solidFill>
            <a:schemeClr val="accent3">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892E321-7CFB-47DD-AF92-90DB188F3032}">
      <dsp:nvSpPr>
        <dsp:cNvPr id="0" name=""/>
        <dsp:cNvSpPr/>
      </dsp:nvSpPr>
      <dsp:spPr>
        <a:xfrm>
          <a:off x="20479058" y="6519031"/>
          <a:ext cx="544635" cy="1396647"/>
        </a:xfrm>
        <a:custGeom>
          <a:avLst/>
          <a:gdLst/>
          <a:ahLst/>
          <a:cxnLst/>
          <a:rect l="0" t="0" r="0" b="0"/>
          <a:pathLst>
            <a:path>
              <a:moveTo>
                <a:pt x="0" y="0"/>
              </a:moveTo>
              <a:lnTo>
                <a:pt x="0" y="1396647"/>
              </a:lnTo>
              <a:lnTo>
                <a:pt x="544635" y="1396647"/>
              </a:lnTo>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02A69EB-F48B-4474-8640-213F4C5DD719}">
      <dsp:nvSpPr>
        <dsp:cNvPr id="0" name=""/>
        <dsp:cNvSpPr/>
      </dsp:nvSpPr>
      <dsp:spPr>
        <a:xfrm>
          <a:off x="20479058" y="6519031"/>
          <a:ext cx="500650" cy="4964100"/>
        </a:xfrm>
        <a:custGeom>
          <a:avLst/>
          <a:gdLst/>
          <a:ahLst/>
          <a:cxnLst/>
          <a:rect l="0" t="0" r="0" b="0"/>
          <a:pathLst>
            <a:path>
              <a:moveTo>
                <a:pt x="0" y="0"/>
              </a:moveTo>
              <a:lnTo>
                <a:pt x="0" y="4964100"/>
              </a:lnTo>
              <a:lnTo>
                <a:pt x="500650" y="4964100"/>
              </a:lnTo>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C51EC24-41E4-434F-A857-3065A392AB1B}">
      <dsp:nvSpPr>
        <dsp:cNvPr id="0" name=""/>
        <dsp:cNvSpPr/>
      </dsp:nvSpPr>
      <dsp:spPr>
        <a:xfrm>
          <a:off x="20479058" y="6519031"/>
          <a:ext cx="651427" cy="3164462"/>
        </a:xfrm>
        <a:custGeom>
          <a:avLst/>
          <a:gdLst/>
          <a:ahLst/>
          <a:cxnLst/>
          <a:rect l="0" t="0" r="0" b="0"/>
          <a:pathLst>
            <a:path>
              <a:moveTo>
                <a:pt x="0" y="0"/>
              </a:moveTo>
              <a:lnTo>
                <a:pt x="0" y="3164462"/>
              </a:lnTo>
              <a:lnTo>
                <a:pt x="651427" y="3164462"/>
              </a:lnTo>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9A53D13A-5B8E-4757-8C3E-D72366A1BDB5}">
      <dsp:nvSpPr>
        <dsp:cNvPr id="0" name=""/>
        <dsp:cNvSpPr/>
      </dsp:nvSpPr>
      <dsp:spPr>
        <a:xfrm>
          <a:off x="19189484" y="2366494"/>
          <a:ext cx="858973" cy="3350513"/>
        </a:xfrm>
        <a:custGeom>
          <a:avLst/>
          <a:gdLst/>
          <a:ahLst/>
          <a:cxnLst/>
          <a:rect l="0" t="0" r="0" b="0"/>
          <a:pathLst>
            <a:path>
              <a:moveTo>
                <a:pt x="0" y="0"/>
              </a:moveTo>
              <a:lnTo>
                <a:pt x="0" y="3350513"/>
              </a:lnTo>
              <a:lnTo>
                <a:pt x="858973" y="3350513"/>
              </a:lnTo>
            </a:path>
          </a:pathLst>
        </a:custGeom>
        <a:noFill/>
        <a:ln w="9525" cap="flat" cmpd="sng" algn="ctr">
          <a:solidFill>
            <a:schemeClr val="accent3">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06CB6ED9-3715-4C01-B08A-6CE01B88B96D}">
      <dsp:nvSpPr>
        <dsp:cNvPr id="0" name=""/>
        <dsp:cNvSpPr/>
      </dsp:nvSpPr>
      <dsp:spPr>
        <a:xfrm>
          <a:off x="14834695" y="6562322"/>
          <a:ext cx="787287" cy="1511271"/>
        </a:xfrm>
        <a:custGeom>
          <a:avLst/>
          <a:gdLst/>
          <a:ahLst/>
          <a:cxnLst/>
          <a:rect l="0" t="0" r="0" b="0"/>
          <a:pathLst>
            <a:path>
              <a:moveTo>
                <a:pt x="0" y="0"/>
              </a:moveTo>
              <a:lnTo>
                <a:pt x="0" y="1511271"/>
              </a:lnTo>
              <a:lnTo>
                <a:pt x="787287" y="1511271"/>
              </a:lnTo>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28721F8A-F565-4520-981D-0C46E8E9785D}">
      <dsp:nvSpPr>
        <dsp:cNvPr id="0" name=""/>
        <dsp:cNvSpPr/>
      </dsp:nvSpPr>
      <dsp:spPr>
        <a:xfrm>
          <a:off x="14834695" y="6562322"/>
          <a:ext cx="575408" cy="3477869"/>
        </a:xfrm>
        <a:custGeom>
          <a:avLst/>
          <a:gdLst/>
          <a:ahLst/>
          <a:cxnLst/>
          <a:rect l="0" t="0" r="0" b="0"/>
          <a:pathLst>
            <a:path>
              <a:moveTo>
                <a:pt x="0" y="0"/>
              </a:moveTo>
              <a:lnTo>
                <a:pt x="0" y="3477869"/>
              </a:lnTo>
              <a:lnTo>
                <a:pt x="575408" y="3477869"/>
              </a:lnTo>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2D7E0BDE-E397-4B7A-B395-98AC86BEA386}">
      <dsp:nvSpPr>
        <dsp:cNvPr id="0" name=""/>
        <dsp:cNvSpPr/>
      </dsp:nvSpPr>
      <dsp:spPr>
        <a:xfrm>
          <a:off x="18329244" y="2366494"/>
          <a:ext cx="860239" cy="3334997"/>
        </a:xfrm>
        <a:custGeom>
          <a:avLst/>
          <a:gdLst/>
          <a:ahLst/>
          <a:cxnLst/>
          <a:rect l="0" t="0" r="0" b="0"/>
          <a:pathLst>
            <a:path>
              <a:moveTo>
                <a:pt x="860239" y="0"/>
              </a:moveTo>
              <a:lnTo>
                <a:pt x="860239" y="3334997"/>
              </a:lnTo>
              <a:lnTo>
                <a:pt x="0" y="3334997"/>
              </a:lnTo>
            </a:path>
          </a:pathLst>
        </a:custGeom>
        <a:noFill/>
        <a:ln w="9525" cap="flat" cmpd="sng" algn="ctr">
          <a:solidFill>
            <a:schemeClr val="accent3">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F8DA558-8F20-4313-99DB-A23074A8C28B}">
      <dsp:nvSpPr>
        <dsp:cNvPr id="0" name=""/>
        <dsp:cNvSpPr/>
      </dsp:nvSpPr>
      <dsp:spPr>
        <a:xfrm>
          <a:off x="27575347" y="6446322"/>
          <a:ext cx="496630" cy="7047497"/>
        </a:xfrm>
        <a:custGeom>
          <a:avLst/>
          <a:gdLst/>
          <a:ahLst/>
          <a:cxnLst/>
          <a:rect l="0" t="0" r="0" b="0"/>
          <a:pathLst>
            <a:path>
              <a:moveTo>
                <a:pt x="0" y="0"/>
              </a:moveTo>
              <a:lnTo>
                <a:pt x="0" y="7047497"/>
              </a:lnTo>
              <a:lnTo>
                <a:pt x="496630" y="7047497"/>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3F030CA8-C973-480E-B758-88EB53703C7E}">
      <dsp:nvSpPr>
        <dsp:cNvPr id="0" name=""/>
        <dsp:cNvSpPr/>
      </dsp:nvSpPr>
      <dsp:spPr>
        <a:xfrm>
          <a:off x="27575347" y="6446322"/>
          <a:ext cx="388931" cy="4473000"/>
        </a:xfrm>
        <a:custGeom>
          <a:avLst/>
          <a:gdLst/>
          <a:ahLst/>
          <a:cxnLst/>
          <a:rect l="0" t="0" r="0" b="0"/>
          <a:pathLst>
            <a:path>
              <a:moveTo>
                <a:pt x="0" y="0"/>
              </a:moveTo>
              <a:lnTo>
                <a:pt x="0" y="4473000"/>
              </a:lnTo>
              <a:lnTo>
                <a:pt x="388931" y="4473000"/>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AE6116D-A387-47B2-8430-2D425F035A23}">
      <dsp:nvSpPr>
        <dsp:cNvPr id="0" name=""/>
        <dsp:cNvSpPr/>
      </dsp:nvSpPr>
      <dsp:spPr>
        <a:xfrm>
          <a:off x="27575347" y="6446322"/>
          <a:ext cx="356872" cy="1662833"/>
        </a:xfrm>
        <a:custGeom>
          <a:avLst/>
          <a:gdLst/>
          <a:ahLst/>
          <a:cxnLst/>
          <a:rect l="0" t="0" r="0" b="0"/>
          <a:pathLst>
            <a:path>
              <a:moveTo>
                <a:pt x="0" y="0"/>
              </a:moveTo>
              <a:lnTo>
                <a:pt x="0" y="1662833"/>
              </a:lnTo>
              <a:lnTo>
                <a:pt x="356872" y="1662833"/>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61C7D981-4B52-45A8-9F8B-73E91C0EDF19}">
      <dsp:nvSpPr>
        <dsp:cNvPr id="0" name=""/>
        <dsp:cNvSpPr/>
      </dsp:nvSpPr>
      <dsp:spPr>
        <a:xfrm>
          <a:off x="29631060" y="4264458"/>
          <a:ext cx="2600124" cy="755143"/>
        </a:xfrm>
        <a:custGeom>
          <a:avLst/>
          <a:gdLst/>
          <a:ahLst/>
          <a:cxnLst/>
          <a:rect l="0" t="0" r="0" b="0"/>
          <a:pathLst>
            <a:path>
              <a:moveTo>
                <a:pt x="2600124" y="0"/>
              </a:moveTo>
              <a:lnTo>
                <a:pt x="2600124" y="720059"/>
              </a:lnTo>
              <a:lnTo>
                <a:pt x="0" y="720059"/>
              </a:lnTo>
              <a:lnTo>
                <a:pt x="0" y="755143"/>
              </a:lnTo>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F751C57F-CAA7-4F5B-93C4-9DC4D5C3E653}">
      <dsp:nvSpPr>
        <dsp:cNvPr id="0" name=""/>
        <dsp:cNvSpPr/>
      </dsp:nvSpPr>
      <dsp:spPr>
        <a:xfrm>
          <a:off x="33490132" y="6346791"/>
          <a:ext cx="1370364" cy="1365127"/>
        </a:xfrm>
        <a:custGeom>
          <a:avLst/>
          <a:gdLst/>
          <a:ahLst/>
          <a:cxnLst/>
          <a:rect l="0" t="0" r="0" b="0"/>
          <a:pathLst>
            <a:path>
              <a:moveTo>
                <a:pt x="0" y="0"/>
              </a:moveTo>
              <a:lnTo>
                <a:pt x="0" y="1365127"/>
              </a:lnTo>
              <a:lnTo>
                <a:pt x="1370364" y="1365127"/>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7827914-E833-4241-948F-524FC2A6A9D6}">
      <dsp:nvSpPr>
        <dsp:cNvPr id="0" name=""/>
        <dsp:cNvSpPr/>
      </dsp:nvSpPr>
      <dsp:spPr>
        <a:xfrm>
          <a:off x="33490132" y="6346791"/>
          <a:ext cx="1426809" cy="3588430"/>
        </a:xfrm>
        <a:custGeom>
          <a:avLst/>
          <a:gdLst/>
          <a:ahLst/>
          <a:cxnLst/>
          <a:rect l="0" t="0" r="0" b="0"/>
          <a:pathLst>
            <a:path>
              <a:moveTo>
                <a:pt x="0" y="0"/>
              </a:moveTo>
              <a:lnTo>
                <a:pt x="0" y="3588430"/>
              </a:lnTo>
              <a:lnTo>
                <a:pt x="1426809" y="3588430"/>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76C2339-8418-4081-8752-3B1992E65876}">
      <dsp:nvSpPr>
        <dsp:cNvPr id="0" name=""/>
        <dsp:cNvSpPr/>
      </dsp:nvSpPr>
      <dsp:spPr>
        <a:xfrm>
          <a:off x="33490132" y="6346791"/>
          <a:ext cx="1219921" cy="5930146"/>
        </a:xfrm>
        <a:custGeom>
          <a:avLst/>
          <a:gdLst/>
          <a:ahLst/>
          <a:cxnLst/>
          <a:rect l="0" t="0" r="0" b="0"/>
          <a:pathLst>
            <a:path>
              <a:moveTo>
                <a:pt x="0" y="0"/>
              </a:moveTo>
              <a:lnTo>
                <a:pt x="0" y="5930146"/>
              </a:lnTo>
              <a:lnTo>
                <a:pt x="1219921" y="5930146"/>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E2077162-95E5-48DE-A46C-47A89603A2D1}">
      <dsp:nvSpPr>
        <dsp:cNvPr id="0" name=""/>
        <dsp:cNvSpPr/>
      </dsp:nvSpPr>
      <dsp:spPr>
        <a:xfrm>
          <a:off x="32231185" y="4264458"/>
          <a:ext cx="3263611" cy="793271"/>
        </a:xfrm>
        <a:custGeom>
          <a:avLst/>
          <a:gdLst/>
          <a:ahLst/>
          <a:cxnLst/>
          <a:rect l="0" t="0" r="0" b="0"/>
          <a:pathLst>
            <a:path>
              <a:moveTo>
                <a:pt x="0" y="0"/>
              </a:moveTo>
              <a:lnTo>
                <a:pt x="0" y="758187"/>
              </a:lnTo>
              <a:lnTo>
                <a:pt x="3263611" y="758187"/>
              </a:lnTo>
              <a:lnTo>
                <a:pt x="3263611" y="793271"/>
              </a:lnTo>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51656AE-C1BE-4061-93F6-9064ADE339B8}">
      <dsp:nvSpPr>
        <dsp:cNvPr id="0" name=""/>
        <dsp:cNvSpPr/>
      </dsp:nvSpPr>
      <dsp:spPr>
        <a:xfrm>
          <a:off x="19189484" y="2366494"/>
          <a:ext cx="9935095" cy="1141315"/>
        </a:xfrm>
        <a:custGeom>
          <a:avLst/>
          <a:gdLst/>
          <a:ahLst/>
          <a:cxnLst/>
          <a:rect l="0" t="0" r="0" b="0"/>
          <a:pathLst>
            <a:path>
              <a:moveTo>
                <a:pt x="0" y="0"/>
              </a:moveTo>
              <a:lnTo>
                <a:pt x="0" y="1141315"/>
              </a:lnTo>
              <a:lnTo>
                <a:pt x="9935095" y="1141315"/>
              </a:lnTo>
            </a:path>
          </a:pathLst>
        </a:custGeom>
        <a:noFill/>
        <a:ln w="9525" cap="flat" cmpd="sng" algn="ctr">
          <a:solidFill>
            <a:schemeClr val="accent3">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90F8FE0-3C8C-4376-8C39-6F6BA462C11D}">
      <dsp:nvSpPr>
        <dsp:cNvPr id="0" name=""/>
        <dsp:cNvSpPr/>
      </dsp:nvSpPr>
      <dsp:spPr>
        <a:xfrm>
          <a:off x="9067808" y="11651193"/>
          <a:ext cx="696061" cy="1163108"/>
        </a:xfrm>
        <a:custGeom>
          <a:avLst/>
          <a:gdLst/>
          <a:ahLst/>
          <a:cxnLst/>
          <a:rect l="0" t="0" r="0" b="0"/>
          <a:pathLst>
            <a:path>
              <a:moveTo>
                <a:pt x="0" y="0"/>
              </a:moveTo>
              <a:lnTo>
                <a:pt x="0" y="1163108"/>
              </a:lnTo>
              <a:lnTo>
                <a:pt x="696061" y="1163108"/>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19D466F5-8F2A-49A2-A2DD-30E231D6C86A}">
      <dsp:nvSpPr>
        <dsp:cNvPr id="0" name=""/>
        <dsp:cNvSpPr/>
      </dsp:nvSpPr>
      <dsp:spPr>
        <a:xfrm>
          <a:off x="9067808" y="11651193"/>
          <a:ext cx="625369" cy="3082915"/>
        </a:xfrm>
        <a:custGeom>
          <a:avLst/>
          <a:gdLst/>
          <a:ahLst/>
          <a:cxnLst/>
          <a:rect l="0" t="0" r="0" b="0"/>
          <a:pathLst>
            <a:path>
              <a:moveTo>
                <a:pt x="0" y="0"/>
              </a:moveTo>
              <a:lnTo>
                <a:pt x="0" y="3082915"/>
              </a:lnTo>
              <a:lnTo>
                <a:pt x="625369" y="3082915"/>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7B081D5D-3E4E-40BD-B89B-6C69466B2EF2}">
      <dsp:nvSpPr>
        <dsp:cNvPr id="0" name=""/>
        <dsp:cNvSpPr/>
      </dsp:nvSpPr>
      <dsp:spPr>
        <a:xfrm>
          <a:off x="7475771" y="6853149"/>
          <a:ext cx="3250644" cy="3283541"/>
        </a:xfrm>
        <a:custGeom>
          <a:avLst/>
          <a:gdLst/>
          <a:ahLst/>
          <a:cxnLst/>
          <a:rect l="0" t="0" r="0" b="0"/>
          <a:pathLst>
            <a:path>
              <a:moveTo>
                <a:pt x="0" y="0"/>
              </a:moveTo>
              <a:lnTo>
                <a:pt x="0" y="3248491"/>
              </a:lnTo>
              <a:lnTo>
                <a:pt x="3250644" y="3248491"/>
              </a:lnTo>
              <a:lnTo>
                <a:pt x="3250644" y="3283541"/>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FF431C7-88DD-4425-B85A-E2EA99818268}">
      <dsp:nvSpPr>
        <dsp:cNvPr id="0" name=""/>
        <dsp:cNvSpPr/>
      </dsp:nvSpPr>
      <dsp:spPr>
        <a:xfrm>
          <a:off x="7475771" y="6853149"/>
          <a:ext cx="3276065" cy="622763"/>
        </a:xfrm>
        <a:custGeom>
          <a:avLst/>
          <a:gdLst/>
          <a:ahLst/>
          <a:cxnLst/>
          <a:rect l="0" t="0" r="0" b="0"/>
          <a:pathLst>
            <a:path>
              <a:moveTo>
                <a:pt x="0" y="0"/>
              </a:moveTo>
              <a:lnTo>
                <a:pt x="0" y="587714"/>
              </a:lnTo>
              <a:lnTo>
                <a:pt x="3276065" y="587714"/>
              </a:lnTo>
              <a:lnTo>
                <a:pt x="3276065" y="622763"/>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984E7434-84F1-4D9F-A4A5-4370C77A81CA}">
      <dsp:nvSpPr>
        <dsp:cNvPr id="0" name=""/>
        <dsp:cNvSpPr/>
      </dsp:nvSpPr>
      <dsp:spPr>
        <a:xfrm>
          <a:off x="2032958" y="9070328"/>
          <a:ext cx="990690" cy="4765372"/>
        </a:xfrm>
        <a:custGeom>
          <a:avLst/>
          <a:gdLst/>
          <a:ahLst/>
          <a:cxnLst/>
          <a:rect l="0" t="0" r="0" b="0"/>
          <a:pathLst>
            <a:path>
              <a:moveTo>
                <a:pt x="0" y="0"/>
              </a:moveTo>
              <a:lnTo>
                <a:pt x="0" y="4765372"/>
              </a:lnTo>
              <a:lnTo>
                <a:pt x="990690" y="4765372"/>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3B7041C0-FD27-4C00-8348-4F036B17C8EB}">
      <dsp:nvSpPr>
        <dsp:cNvPr id="0" name=""/>
        <dsp:cNvSpPr/>
      </dsp:nvSpPr>
      <dsp:spPr>
        <a:xfrm>
          <a:off x="2032958" y="9070328"/>
          <a:ext cx="1010364" cy="3101542"/>
        </a:xfrm>
        <a:custGeom>
          <a:avLst/>
          <a:gdLst/>
          <a:ahLst/>
          <a:cxnLst/>
          <a:rect l="0" t="0" r="0" b="0"/>
          <a:pathLst>
            <a:path>
              <a:moveTo>
                <a:pt x="0" y="0"/>
              </a:moveTo>
              <a:lnTo>
                <a:pt x="0" y="3101542"/>
              </a:lnTo>
              <a:lnTo>
                <a:pt x="1010364" y="3101542"/>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D7F021A-5730-414E-AA52-2B277ED13CB3}">
      <dsp:nvSpPr>
        <dsp:cNvPr id="0" name=""/>
        <dsp:cNvSpPr/>
      </dsp:nvSpPr>
      <dsp:spPr>
        <a:xfrm>
          <a:off x="2032958" y="9070328"/>
          <a:ext cx="989353" cy="1571269"/>
        </a:xfrm>
        <a:custGeom>
          <a:avLst/>
          <a:gdLst/>
          <a:ahLst/>
          <a:cxnLst/>
          <a:rect l="0" t="0" r="0" b="0"/>
          <a:pathLst>
            <a:path>
              <a:moveTo>
                <a:pt x="0" y="0"/>
              </a:moveTo>
              <a:lnTo>
                <a:pt x="0" y="1571269"/>
              </a:lnTo>
              <a:lnTo>
                <a:pt x="989353" y="1571269"/>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6B73BBFC-D80B-402C-91AE-DE79E9C37D79}">
      <dsp:nvSpPr>
        <dsp:cNvPr id="0" name=""/>
        <dsp:cNvSpPr/>
      </dsp:nvSpPr>
      <dsp:spPr>
        <a:xfrm>
          <a:off x="3356500" y="6853149"/>
          <a:ext cx="4119270" cy="581241"/>
        </a:xfrm>
        <a:custGeom>
          <a:avLst/>
          <a:gdLst/>
          <a:ahLst/>
          <a:cxnLst/>
          <a:rect l="0" t="0" r="0" b="0"/>
          <a:pathLst>
            <a:path>
              <a:moveTo>
                <a:pt x="4119270" y="0"/>
              </a:moveTo>
              <a:lnTo>
                <a:pt x="4119270" y="546191"/>
              </a:lnTo>
              <a:lnTo>
                <a:pt x="0" y="546191"/>
              </a:lnTo>
              <a:lnTo>
                <a:pt x="0" y="581241"/>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318AD941-4809-413A-83FB-1DC16A2795A1}">
      <dsp:nvSpPr>
        <dsp:cNvPr id="0" name=""/>
        <dsp:cNvSpPr/>
      </dsp:nvSpPr>
      <dsp:spPr>
        <a:xfrm>
          <a:off x="7389808" y="4183247"/>
          <a:ext cx="91440" cy="778160"/>
        </a:xfrm>
        <a:custGeom>
          <a:avLst/>
          <a:gdLst/>
          <a:ahLst/>
          <a:cxnLst/>
          <a:rect l="0" t="0" r="0" b="0"/>
          <a:pathLst>
            <a:path>
              <a:moveTo>
                <a:pt x="45720" y="0"/>
              </a:moveTo>
              <a:lnTo>
                <a:pt x="45720" y="743110"/>
              </a:lnTo>
              <a:lnTo>
                <a:pt x="85962" y="743110"/>
              </a:lnTo>
              <a:lnTo>
                <a:pt x="85962" y="778160"/>
              </a:lnTo>
            </a:path>
          </a:pathLst>
        </a:custGeom>
        <a:noFill/>
        <a:ln w="9525" cap="flat" cmpd="sng" algn="ctr">
          <a:solidFill>
            <a:schemeClr val="accent4">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7CB431A8-75C6-4C63-968D-007CB3F39A97}">
      <dsp:nvSpPr>
        <dsp:cNvPr id="0" name=""/>
        <dsp:cNvSpPr/>
      </dsp:nvSpPr>
      <dsp:spPr>
        <a:xfrm>
          <a:off x="10287080" y="2366494"/>
          <a:ext cx="8902403" cy="1120258"/>
        </a:xfrm>
        <a:custGeom>
          <a:avLst/>
          <a:gdLst/>
          <a:ahLst/>
          <a:cxnLst/>
          <a:rect l="0" t="0" r="0" b="0"/>
          <a:pathLst>
            <a:path>
              <a:moveTo>
                <a:pt x="8902403" y="0"/>
              </a:moveTo>
              <a:lnTo>
                <a:pt x="8902403" y="1120258"/>
              </a:lnTo>
              <a:lnTo>
                <a:pt x="0" y="1120258"/>
              </a:lnTo>
            </a:path>
          </a:pathLst>
        </a:custGeom>
        <a:noFill/>
        <a:ln w="9525" cap="flat" cmpd="sng" algn="ctr">
          <a:solidFill>
            <a:schemeClr val="accent3">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F08CF62B-97F5-480D-B410-FE1680C47B92}">
      <dsp:nvSpPr>
        <dsp:cNvPr id="0" name=""/>
        <dsp:cNvSpPr/>
      </dsp:nvSpPr>
      <dsp:spPr>
        <a:xfrm>
          <a:off x="15848163" y="132837"/>
          <a:ext cx="6682642" cy="2233656"/>
        </a:xfrm>
        <a:prstGeom prst="rect">
          <a:avLst/>
        </a:prstGeom>
        <a:solidFill>
          <a:srgbClr val="00206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lvl="0" algn="ctr" defTabSz="1244600">
            <a:lnSpc>
              <a:spcPct val="90000"/>
            </a:lnSpc>
            <a:spcBef>
              <a:spcPct val="0"/>
            </a:spcBef>
            <a:spcAft>
              <a:spcPct val="35000"/>
            </a:spcAft>
          </a:pPr>
          <a:r>
            <a:rPr lang="ka-GE" sz="2800" b="1" kern="1200">
              <a:solidFill>
                <a:srgbClr val="FFC000"/>
              </a:solidFill>
            </a:rPr>
            <a:t>სსიპ  შრომის ინსპექციის სააგენტოს უფროსი</a:t>
          </a:r>
          <a:endParaRPr lang="en-US" sz="2800" b="1" kern="1200">
            <a:solidFill>
              <a:srgbClr val="FFC000"/>
            </a:solidFill>
          </a:endParaRPr>
        </a:p>
      </dsp:txBody>
      <dsp:txXfrm>
        <a:off x="15848163" y="132837"/>
        <a:ext cx="6682642" cy="2233656"/>
      </dsp:txXfrm>
    </dsp:sp>
    <dsp:sp modelId="{BDC69384-1AA5-4068-B930-9904E4C56F4F}">
      <dsp:nvSpPr>
        <dsp:cNvPr id="0" name=""/>
        <dsp:cNvSpPr/>
      </dsp:nvSpPr>
      <dsp:spPr>
        <a:xfrm>
          <a:off x="4583976" y="2790257"/>
          <a:ext cx="5703103" cy="1392990"/>
        </a:xfrm>
        <a:prstGeom prst="rect">
          <a:avLst/>
        </a:prstGeom>
        <a:gradFill rotWithShape="0">
          <a:gsLst>
            <a:gs pos="0">
              <a:schemeClr val="accent3">
                <a:hueOff val="0"/>
                <a:satOff val="0"/>
                <a:lumOff val="0"/>
                <a:alphaOff val="0"/>
                <a:shade val="51000"/>
                <a:satMod val="130000"/>
              </a:schemeClr>
            </a:gs>
            <a:gs pos="80000">
              <a:schemeClr val="accent3">
                <a:hueOff val="0"/>
                <a:satOff val="0"/>
                <a:lumOff val="0"/>
                <a:alphaOff val="0"/>
                <a:shade val="93000"/>
                <a:satMod val="130000"/>
              </a:schemeClr>
            </a:gs>
            <a:gs pos="100000">
              <a:schemeClr val="accent3">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lvl="0" algn="ctr" defTabSz="1244600">
            <a:lnSpc>
              <a:spcPct val="90000"/>
            </a:lnSpc>
            <a:spcBef>
              <a:spcPct val="0"/>
            </a:spcBef>
            <a:spcAft>
              <a:spcPct val="35000"/>
            </a:spcAft>
          </a:pPr>
          <a:r>
            <a:rPr lang="ka-GE" sz="2800" b="1" kern="1200"/>
            <a:t>სააგენტოს უფროსის პირველი მოადგილე</a:t>
          </a:r>
          <a:endParaRPr lang="en-US" sz="2800" b="1" kern="1200"/>
        </a:p>
      </dsp:txBody>
      <dsp:txXfrm>
        <a:off x="4583976" y="2790257"/>
        <a:ext cx="5703103" cy="1392990"/>
      </dsp:txXfrm>
    </dsp:sp>
    <dsp:sp modelId="{3A21835B-2009-4FFB-8C53-250979E2057F}">
      <dsp:nvSpPr>
        <dsp:cNvPr id="0" name=""/>
        <dsp:cNvSpPr/>
      </dsp:nvSpPr>
      <dsp:spPr>
        <a:xfrm>
          <a:off x="4856962" y="4961407"/>
          <a:ext cx="5237617" cy="1891742"/>
        </a:xfrm>
        <a:prstGeom prst="rect">
          <a:avLst/>
        </a:prstGeom>
        <a:gradFill rotWithShape="0">
          <a:gsLst>
            <a:gs pos="0">
              <a:schemeClr val="accent4">
                <a:hueOff val="0"/>
                <a:satOff val="0"/>
                <a:lumOff val="0"/>
                <a:alphaOff val="0"/>
                <a:shade val="51000"/>
                <a:satMod val="130000"/>
              </a:schemeClr>
            </a:gs>
            <a:gs pos="80000">
              <a:schemeClr val="accent4">
                <a:hueOff val="0"/>
                <a:satOff val="0"/>
                <a:lumOff val="0"/>
                <a:alphaOff val="0"/>
                <a:shade val="93000"/>
                <a:satMod val="130000"/>
              </a:schemeClr>
            </a:gs>
            <a:gs pos="100000">
              <a:schemeClr val="accent4">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lvl="0" algn="ctr" defTabSz="1244600">
            <a:lnSpc>
              <a:spcPct val="90000"/>
            </a:lnSpc>
            <a:spcBef>
              <a:spcPct val="0"/>
            </a:spcBef>
            <a:spcAft>
              <a:spcPct val="35000"/>
            </a:spcAft>
          </a:pPr>
          <a:r>
            <a:rPr lang="ka-GE" sz="2800" b="1" kern="1200"/>
            <a:t>შრომის პირობების ინსპექტირების</a:t>
          </a:r>
        </a:p>
        <a:p>
          <a:pPr lvl="0" algn="ctr" defTabSz="1244600">
            <a:lnSpc>
              <a:spcPct val="90000"/>
            </a:lnSpc>
            <a:spcBef>
              <a:spcPct val="0"/>
            </a:spcBef>
            <a:spcAft>
              <a:spcPct val="35000"/>
            </a:spcAft>
          </a:pPr>
          <a:r>
            <a:rPr lang="ka-GE" sz="2800" b="1" kern="1200"/>
            <a:t> დეპარტამენტი</a:t>
          </a:r>
          <a:endParaRPr lang="en-US" sz="2800" b="1" kern="1200"/>
        </a:p>
      </dsp:txBody>
      <dsp:txXfrm>
        <a:off x="4856962" y="4961407"/>
        <a:ext cx="5237617" cy="1891742"/>
      </dsp:txXfrm>
    </dsp:sp>
    <dsp:sp modelId="{92961B3A-4BB6-4C62-8C33-785F961A4BF4}">
      <dsp:nvSpPr>
        <dsp:cNvPr id="0" name=""/>
        <dsp:cNvSpPr/>
      </dsp:nvSpPr>
      <dsp:spPr>
        <a:xfrm>
          <a:off x="1702072" y="7434391"/>
          <a:ext cx="3308856" cy="1635937"/>
        </a:xfrm>
        <a:prstGeom prst="rect">
          <a:avLst/>
        </a:prstGeom>
        <a:gradFill rotWithShape="0">
          <a:gsLst>
            <a:gs pos="0">
              <a:schemeClr val="accent5">
                <a:hueOff val="0"/>
                <a:satOff val="0"/>
                <a:lumOff val="0"/>
                <a:alphaOff val="0"/>
                <a:shade val="51000"/>
                <a:satMod val="130000"/>
              </a:schemeClr>
            </a:gs>
            <a:gs pos="80000">
              <a:schemeClr val="accent5">
                <a:hueOff val="0"/>
                <a:satOff val="0"/>
                <a:lumOff val="0"/>
                <a:alphaOff val="0"/>
                <a:shade val="93000"/>
                <a:satMod val="130000"/>
              </a:schemeClr>
            </a:gs>
            <a:gs pos="100000">
              <a:schemeClr val="accent5">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შრომის უსაფრთხოებაზე ზედამხედველობის სამმართველო</a:t>
          </a:r>
          <a:endParaRPr lang="en-US" sz="2000" b="0" kern="1200"/>
        </a:p>
      </dsp:txBody>
      <dsp:txXfrm>
        <a:off x="1702072" y="7434391"/>
        <a:ext cx="3308856" cy="1635937"/>
      </dsp:txXfrm>
    </dsp:sp>
    <dsp:sp modelId="{D563CDDE-7E91-4FEC-B64B-D7999D42FFB8}">
      <dsp:nvSpPr>
        <dsp:cNvPr id="0" name=""/>
        <dsp:cNvSpPr/>
      </dsp:nvSpPr>
      <dsp:spPr>
        <a:xfrm>
          <a:off x="3022311" y="10010808"/>
          <a:ext cx="3300830" cy="1261579"/>
        </a:xfrm>
        <a:prstGeom prst="rect">
          <a:avLst/>
        </a:prstGeom>
        <a:solidFill>
          <a:schemeClr val="accent6">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სამშენებლო ზედამხედველობის სამმართველო</a:t>
          </a:r>
          <a:endParaRPr lang="en-US" sz="2000" b="0" kern="1200"/>
        </a:p>
      </dsp:txBody>
      <dsp:txXfrm>
        <a:off x="3022311" y="10010808"/>
        <a:ext cx="3300830" cy="1261579"/>
      </dsp:txXfrm>
    </dsp:sp>
    <dsp:sp modelId="{6D7DE165-E688-4BF8-92E2-3F1CF9AE3505}">
      <dsp:nvSpPr>
        <dsp:cNvPr id="0" name=""/>
        <dsp:cNvSpPr/>
      </dsp:nvSpPr>
      <dsp:spPr>
        <a:xfrm>
          <a:off x="3043322" y="11529926"/>
          <a:ext cx="3613675" cy="1283889"/>
        </a:xfrm>
        <a:prstGeom prst="rect">
          <a:avLst/>
        </a:prstGeom>
        <a:solidFill>
          <a:schemeClr val="accent6">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სამთომოპოვებით და მძიმე მრეწველობაზე ზედამხედველობის განყოფილება</a:t>
          </a:r>
          <a:endParaRPr lang="en-US" sz="2000" b="0" kern="1200"/>
        </a:p>
      </dsp:txBody>
      <dsp:txXfrm>
        <a:off x="3043322" y="11529926"/>
        <a:ext cx="3613675" cy="1283889"/>
      </dsp:txXfrm>
    </dsp:sp>
    <dsp:sp modelId="{24911788-ABBF-409F-9EAA-9E403CB334BD}">
      <dsp:nvSpPr>
        <dsp:cNvPr id="0" name=""/>
        <dsp:cNvSpPr/>
      </dsp:nvSpPr>
      <dsp:spPr>
        <a:xfrm>
          <a:off x="3023648" y="13032956"/>
          <a:ext cx="3456172" cy="1605489"/>
        </a:xfrm>
        <a:prstGeom prst="rect">
          <a:avLst/>
        </a:prstGeom>
        <a:solidFill>
          <a:schemeClr val="accent6">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მსუბუქ  მრეწველობასა და მომსახურების სექტორზე ზედამხედველობის განყოფილება</a:t>
          </a:r>
          <a:endParaRPr lang="en-US" sz="2000" b="0" kern="1200"/>
        </a:p>
      </dsp:txBody>
      <dsp:txXfrm>
        <a:off x="3023648" y="13032956"/>
        <a:ext cx="3456172" cy="1605489"/>
      </dsp:txXfrm>
    </dsp:sp>
    <dsp:sp modelId="{343957A8-DF2B-4DA5-A434-B8073A3FEAE3}">
      <dsp:nvSpPr>
        <dsp:cNvPr id="0" name=""/>
        <dsp:cNvSpPr/>
      </dsp:nvSpPr>
      <dsp:spPr>
        <a:xfrm>
          <a:off x="8617283" y="7475913"/>
          <a:ext cx="4269105" cy="1529055"/>
        </a:xfrm>
        <a:prstGeom prst="rect">
          <a:avLst/>
        </a:prstGeom>
        <a:gradFill rotWithShape="0">
          <a:gsLst>
            <a:gs pos="0">
              <a:schemeClr val="accent5">
                <a:hueOff val="0"/>
                <a:satOff val="0"/>
                <a:lumOff val="0"/>
                <a:alphaOff val="0"/>
                <a:shade val="51000"/>
                <a:satMod val="130000"/>
              </a:schemeClr>
            </a:gs>
            <a:gs pos="80000">
              <a:schemeClr val="accent5">
                <a:hueOff val="0"/>
                <a:satOff val="0"/>
                <a:lumOff val="0"/>
                <a:alphaOff val="0"/>
                <a:shade val="93000"/>
                <a:satMod val="130000"/>
              </a:schemeClr>
            </a:gs>
            <a:gs pos="100000">
              <a:schemeClr val="accent5">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შრომითი უფლებების ზედამხედველობის სამმართველო </a:t>
          </a:r>
          <a:endParaRPr lang="en-US" sz="2000" b="0" kern="1200"/>
        </a:p>
      </dsp:txBody>
      <dsp:txXfrm>
        <a:off x="8617283" y="7475913"/>
        <a:ext cx="4269105" cy="1529055"/>
      </dsp:txXfrm>
    </dsp:sp>
    <dsp:sp modelId="{182C067C-5FD3-4365-AE7A-BDEFD1AFE937}">
      <dsp:nvSpPr>
        <dsp:cNvPr id="0" name=""/>
        <dsp:cNvSpPr/>
      </dsp:nvSpPr>
      <dsp:spPr>
        <a:xfrm>
          <a:off x="8653156" y="10136691"/>
          <a:ext cx="4146519" cy="1514502"/>
        </a:xfrm>
        <a:prstGeom prst="rect">
          <a:avLst/>
        </a:prstGeom>
        <a:gradFill rotWithShape="0">
          <a:gsLst>
            <a:gs pos="0">
              <a:schemeClr val="accent5">
                <a:hueOff val="0"/>
                <a:satOff val="0"/>
                <a:lumOff val="0"/>
                <a:alphaOff val="0"/>
                <a:shade val="51000"/>
                <a:satMod val="130000"/>
              </a:schemeClr>
            </a:gs>
            <a:gs pos="80000">
              <a:schemeClr val="accent5">
                <a:hueOff val="0"/>
                <a:satOff val="0"/>
                <a:lumOff val="0"/>
                <a:alphaOff val="0"/>
                <a:shade val="93000"/>
                <a:satMod val="130000"/>
              </a:schemeClr>
            </a:gs>
            <a:gs pos="100000">
              <a:schemeClr val="accent5">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რეგიონული ინსპექტირების კორდინირების ცენტრი</a:t>
          </a:r>
          <a:endParaRPr lang="en-US" sz="2000" b="0" kern="1200"/>
        </a:p>
      </dsp:txBody>
      <dsp:txXfrm>
        <a:off x="8653156" y="10136691"/>
        <a:ext cx="4146519" cy="1514502"/>
      </dsp:txXfrm>
    </dsp:sp>
    <dsp:sp modelId="{7D113B50-C931-44FF-AF19-906587A588B2}">
      <dsp:nvSpPr>
        <dsp:cNvPr id="0" name=""/>
        <dsp:cNvSpPr/>
      </dsp:nvSpPr>
      <dsp:spPr>
        <a:xfrm>
          <a:off x="9693177" y="14016013"/>
          <a:ext cx="2577341" cy="1436191"/>
        </a:xfrm>
        <a:prstGeom prst="rect">
          <a:avLst/>
        </a:prstGeom>
        <a:solidFill>
          <a:schemeClr val="accent2">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იმერეთის რეგიონული სამმართველო</a:t>
          </a:r>
          <a:endParaRPr lang="en-US" sz="2000" b="0" kern="1200"/>
        </a:p>
      </dsp:txBody>
      <dsp:txXfrm>
        <a:off x="9693177" y="14016013"/>
        <a:ext cx="2577341" cy="1436191"/>
      </dsp:txXfrm>
    </dsp:sp>
    <dsp:sp modelId="{36AB4C6E-C9F7-4F97-98D6-5A3A8DE05BC0}">
      <dsp:nvSpPr>
        <dsp:cNvPr id="0" name=""/>
        <dsp:cNvSpPr/>
      </dsp:nvSpPr>
      <dsp:spPr>
        <a:xfrm>
          <a:off x="9763869" y="12115267"/>
          <a:ext cx="2477612" cy="1398068"/>
        </a:xfrm>
        <a:prstGeom prst="rect">
          <a:avLst/>
        </a:prstGeom>
        <a:solidFill>
          <a:schemeClr val="accent2">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აჭარის რეგიონული სამმართველო</a:t>
          </a:r>
          <a:endParaRPr lang="en-US" sz="2000" b="0" kern="1200"/>
        </a:p>
      </dsp:txBody>
      <dsp:txXfrm>
        <a:off x="9763869" y="12115267"/>
        <a:ext cx="2477612" cy="1398068"/>
      </dsp:txXfrm>
    </dsp:sp>
    <dsp:sp modelId="{ECE84A1D-55AD-4E81-ABD8-4E7AA3955750}">
      <dsp:nvSpPr>
        <dsp:cNvPr id="0" name=""/>
        <dsp:cNvSpPr/>
      </dsp:nvSpPr>
      <dsp:spPr>
        <a:xfrm>
          <a:off x="29124580" y="2751160"/>
          <a:ext cx="6213209" cy="1513297"/>
        </a:xfrm>
        <a:prstGeom prst="rect">
          <a:avLst/>
        </a:prstGeom>
        <a:gradFill rotWithShape="0">
          <a:gsLst>
            <a:gs pos="0">
              <a:schemeClr val="accent3">
                <a:hueOff val="0"/>
                <a:satOff val="0"/>
                <a:lumOff val="0"/>
                <a:alphaOff val="0"/>
                <a:shade val="51000"/>
                <a:satMod val="130000"/>
              </a:schemeClr>
            </a:gs>
            <a:gs pos="80000">
              <a:schemeClr val="accent3">
                <a:hueOff val="0"/>
                <a:satOff val="0"/>
                <a:lumOff val="0"/>
                <a:alphaOff val="0"/>
                <a:shade val="93000"/>
                <a:satMod val="130000"/>
              </a:schemeClr>
            </a:gs>
            <a:gs pos="100000">
              <a:schemeClr val="accent3">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lvl="0" algn="ctr" defTabSz="1244600">
            <a:lnSpc>
              <a:spcPct val="90000"/>
            </a:lnSpc>
            <a:spcBef>
              <a:spcPct val="0"/>
            </a:spcBef>
            <a:spcAft>
              <a:spcPct val="35000"/>
            </a:spcAft>
          </a:pPr>
          <a:r>
            <a:rPr lang="ka-GE" sz="2800" b="1" kern="1200"/>
            <a:t>სააგენტოს უფროსის  მოადგილე</a:t>
          </a:r>
          <a:endParaRPr lang="en-US" sz="2800" b="1" kern="1200"/>
        </a:p>
      </dsp:txBody>
      <dsp:txXfrm>
        <a:off x="29124580" y="2751160"/>
        <a:ext cx="6213209" cy="1513297"/>
      </dsp:txXfrm>
    </dsp:sp>
    <dsp:sp modelId="{766E7449-63FD-48C5-B56D-0919F5C4AA5F}">
      <dsp:nvSpPr>
        <dsp:cNvPr id="0" name=""/>
        <dsp:cNvSpPr/>
      </dsp:nvSpPr>
      <dsp:spPr>
        <a:xfrm>
          <a:off x="32988966" y="5057729"/>
          <a:ext cx="5011660" cy="1289061"/>
        </a:xfrm>
        <a:prstGeom prst="rect">
          <a:avLst/>
        </a:prstGeom>
        <a:gradFill rotWithShape="0">
          <a:gsLst>
            <a:gs pos="0">
              <a:schemeClr val="accent4">
                <a:hueOff val="0"/>
                <a:satOff val="0"/>
                <a:lumOff val="0"/>
                <a:alphaOff val="0"/>
                <a:shade val="51000"/>
                <a:satMod val="130000"/>
              </a:schemeClr>
            </a:gs>
            <a:gs pos="80000">
              <a:schemeClr val="accent4">
                <a:hueOff val="0"/>
                <a:satOff val="0"/>
                <a:lumOff val="0"/>
                <a:alphaOff val="0"/>
                <a:shade val="93000"/>
                <a:satMod val="130000"/>
              </a:schemeClr>
            </a:gs>
            <a:gs pos="100000">
              <a:schemeClr val="accent4">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lvl="0" algn="ctr" defTabSz="1244600">
            <a:lnSpc>
              <a:spcPct val="90000"/>
            </a:lnSpc>
            <a:spcBef>
              <a:spcPct val="0"/>
            </a:spcBef>
            <a:spcAft>
              <a:spcPct val="35000"/>
            </a:spcAft>
          </a:pPr>
          <a:r>
            <a:rPr lang="ka-GE" sz="2800" b="1" kern="1200"/>
            <a:t>სამართლებრივი უზრუნველყოფის დეპარტამენტი</a:t>
          </a:r>
          <a:endParaRPr lang="en-US" sz="2800" b="1" kern="1200"/>
        </a:p>
      </dsp:txBody>
      <dsp:txXfrm>
        <a:off x="32988966" y="5057729"/>
        <a:ext cx="5011660" cy="1289061"/>
      </dsp:txXfrm>
    </dsp:sp>
    <dsp:sp modelId="{7728640E-9C9A-41D2-8B88-48B03F58F72C}">
      <dsp:nvSpPr>
        <dsp:cNvPr id="0" name=""/>
        <dsp:cNvSpPr/>
      </dsp:nvSpPr>
      <dsp:spPr>
        <a:xfrm>
          <a:off x="34710054" y="11518502"/>
          <a:ext cx="3989326" cy="1516869"/>
        </a:xfrm>
        <a:prstGeom prst="rect">
          <a:avLst/>
        </a:prstGeom>
        <a:gradFill rotWithShape="0">
          <a:gsLst>
            <a:gs pos="0">
              <a:schemeClr val="accent5">
                <a:hueOff val="0"/>
                <a:satOff val="0"/>
                <a:lumOff val="0"/>
                <a:alphaOff val="0"/>
                <a:shade val="51000"/>
                <a:satMod val="130000"/>
              </a:schemeClr>
            </a:gs>
            <a:gs pos="80000">
              <a:schemeClr val="accent5">
                <a:hueOff val="0"/>
                <a:satOff val="0"/>
                <a:lumOff val="0"/>
                <a:alphaOff val="0"/>
                <a:shade val="93000"/>
                <a:satMod val="130000"/>
              </a:schemeClr>
            </a:gs>
            <a:gs pos="100000">
              <a:schemeClr val="accent5">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სასამართლო დავები წარმართვისა და წარმომადგენლობის სამმართველო</a:t>
          </a:r>
          <a:endParaRPr lang="en-US" sz="2000" b="0" kern="1200"/>
        </a:p>
      </dsp:txBody>
      <dsp:txXfrm>
        <a:off x="34710054" y="11518502"/>
        <a:ext cx="3989326" cy="1516869"/>
      </dsp:txXfrm>
    </dsp:sp>
    <dsp:sp modelId="{F0C9AC52-0366-4A2A-A6C1-152C895F0E8E}">
      <dsp:nvSpPr>
        <dsp:cNvPr id="0" name=""/>
        <dsp:cNvSpPr/>
      </dsp:nvSpPr>
      <dsp:spPr>
        <a:xfrm>
          <a:off x="34916942" y="8923388"/>
          <a:ext cx="3602241" cy="2023664"/>
        </a:xfrm>
        <a:prstGeom prst="rect">
          <a:avLst/>
        </a:prstGeom>
        <a:gradFill rotWithShape="0">
          <a:gsLst>
            <a:gs pos="0">
              <a:schemeClr val="accent5">
                <a:hueOff val="0"/>
                <a:satOff val="0"/>
                <a:lumOff val="0"/>
                <a:alphaOff val="0"/>
                <a:shade val="51000"/>
                <a:satMod val="130000"/>
              </a:schemeClr>
            </a:gs>
            <a:gs pos="80000">
              <a:schemeClr val="accent5">
                <a:hueOff val="0"/>
                <a:satOff val="0"/>
                <a:lumOff val="0"/>
                <a:alphaOff val="0"/>
                <a:shade val="93000"/>
                <a:satMod val="130000"/>
              </a:schemeClr>
            </a:gs>
            <a:gs pos="100000">
              <a:schemeClr val="accent5">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ადმინისტრაციული საჩივრების განხილვის სამმართველო</a:t>
          </a:r>
          <a:endParaRPr lang="en-US" sz="2000" b="0" kern="1200"/>
        </a:p>
      </dsp:txBody>
      <dsp:txXfrm>
        <a:off x="34916942" y="8923388"/>
        <a:ext cx="3602241" cy="2023664"/>
      </dsp:txXfrm>
    </dsp:sp>
    <dsp:sp modelId="{9C9C373B-56D7-4619-B859-261586511EEB}">
      <dsp:nvSpPr>
        <dsp:cNvPr id="0" name=""/>
        <dsp:cNvSpPr/>
      </dsp:nvSpPr>
      <dsp:spPr>
        <a:xfrm>
          <a:off x="34860497" y="6803489"/>
          <a:ext cx="3685804" cy="1816858"/>
        </a:xfrm>
        <a:prstGeom prst="rect">
          <a:avLst/>
        </a:prstGeom>
        <a:gradFill rotWithShape="0">
          <a:gsLst>
            <a:gs pos="0">
              <a:schemeClr val="accent5">
                <a:hueOff val="0"/>
                <a:satOff val="0"/>
                <a:lumOff val="0"/>
                <a:alphaOff val="0"/>
                <a:shade val="51000"/>
                <a:satMod val="130000"/>
              </a:schemeClr>
            </a:gs>
            <a:gs pos="80000">
              <a:schemeClr val="accent5">
                <a:hueOff val="0"/>
                <a:satOff val="0"/>
                <a:lumOff val="0"/>
                <a:alphaOff val="0"/>
                <a:shade val="93000"/>
                <a:satMod val="130000"/>
              </a:schemeClr>
            </a:gs>
            <a:gs pos="100000">
              <a:schemeClr val="accent5">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დოკუმენტაციის სამართლებრივი რევიზიისა და ვიზირების სამმართველო</a:t>
          </a:r>
          <a:endParaRPr lang="en-US" sz="2000" b="0" kern="1200"/>
        </a:p>
      </dsp:txBody>
      <dsp:txXfrm>
        <a:off x="34860497" y="6803489"/>
        <a:ext cx="3685804" cy="1816858"/>
      </dsp:txXfrm>
    </dsp:sp>
    <dsp:sp modelId="{E072118A-43DE-4C53-A486-11DDCD1BBA7C}">
      <dsp:nvSpPr>
        <dsp:cNvPr id="0" name=""/>
        <dsp:cNvSpPr/>
      </dsp:nvSpPr>
      <dsp:spPr>
        <a:xfrm>
          <a:off x="27061419" y="5019601"/>
          <a:ext cx="5139282" cy="1426720"/>
        </a:xfrm>
        <a:prstGeom prst="rect">
          <a:avLst/>
        </a:prstGeom>
        <a:gradFill rotWithShape="0">
          <a:gsLst>
            <a:gs pos="0">
              <a:schemeClr val="accent4">
                <a:hueOff val="0"/>
                <a:satOff val="0"/>
                <a:lumOff val="0"/>
                <a:alphaOff val="0"/>
                <a:shade val="51000"/>
                <a:satMod val="130000"/>
              </a:schemeClr>
            </a:gs>
            <a:gs pos="80000">
              <a:schemeClr val="accent4">
                <a:hueOff val="0"/>
                <a:satOff val="0"/>
                <a:lumOff val="0"/>
                <a:alphaOff val="0"/>
                <a:shade val="93000"/>
                <a:satMod val="130000"/>
              </a:schemeClr>
            </a:gs>
            <a:gs pos="100000">
              <a:schemeClr val="accent4">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lvl="0" algn="ctr" defTabSz="1244600">
            <a:lnSpc>
              <a:spcPct val="90000"/>
            </a:lnSpc>
            <a:spcBef>
              <a:spcPct val="0"/>
            </a:spcBef>
            <a:spcAft>
              <a:spcPct val="35000"/>
            </a:spcAft>
          </a:pPr>
          <a:r>
            <a:rPr lang="ka-GE" sz="2800" b="1" kern="1200"/>
            <a:t>ადმინისტრაციული  დეპარტამენტი</a:t>
          </a:r>
          <a:endParaRPr lang="en-US" sz="2800" b="1" kern="1200"/>
        </a:p>
      </dsp:txBody>
      <dsp:txXfrm>
        <a:off x="27061419" y="5019601"/>
        <a:ext cx="5139282" cy="1426720"/>
      </dsp:txXfrm>
    </dsp:sp>
    <dsp:sp modelId="{A6838E4A-CB3C-4B3B-A223-A60BECD5C119}">
      <dsp:nvSpPr>
        <dsp:cNvPr id="0" name=""/>
        <dsp:cNvSpPr/>
      </dsp:nvSpPr>
      <dsp:spPr>
        <a:xfrm>
          <a:off x="27932220" y="7051113"/>
          <a:ext cx="4212292" cy="2116083"/>
        </a:xfrm>
        <a:prstGeom prst="rect">
          <a:avLst/>
        </a:prstGeom>
        <a:gradFill rotWithShape="0">
          <a:gsLst>
            <a:gs pos="0">
              <a:schemeClr val="accent5">
                <a:hueOff val="0"/>
                <a:satOff val="0"/>
                <a:lumOff val="0"/>
                <a:alphaOff val="0"/>
                <a:shade val="51000"/>
                <a:satMod val="130000"/>
              </a:schemeClr>
            </a:gs>
            <a:gs pos="80000">
              <a:schemeClr val="accent5">
                <a:hueOff val="0"/>
                <a:satOff val="0"/>
                <a:lumOff val="0"/>
                <a:alphaOff val="0"/>
                <a:shade val="93000"/>
                <a:satMod val="130000"/>
              </a:schemeClr>
            </a:gs>
            <a:gs pos="100000">
              <a:schemeClr val="accent5">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საქმისწარმოების, ადამიანური რესურსების მართვისა და ინფორმაციული ტექნოლოგიების სამმართველო</a:t>
          </a:r>
          <a:endParaRPr lang="en-US" sz="2000" b="0" kern="1200"/>
        </a:p>
      </dsp:txBody>
      <dsp:txXfrm>
        <a:off x="27932220" y="7051113"/>
        <a:ext cx="4212292" cy="2116083"/>
      </dsp:txXfrm>
    </dsp:sp>
    <dsp:sp modelId="{041D6A8D-4CDB-46AF-85B9-61B813CF230F}">
      <dsp:nvSpPr>
        <dsp:cNvPr id="0" name=""/>
        <dsp:cNvSpPr/>
      </dsp:nvSpPr>
      <dsp:spPr>
        <a:xfrm>
          <a:off x="27964279" y="9927404"/>
          <a:ext cx="4278829" cy="1983836"/>
        </a:xfrm>
        <a:prstGeom prst="rect">
          <a:avLst/>
        </a:prstGeom>
        <a:gradFill rotWithShape="0">
          <a:gsLst>
            <a:gs pos="0">
              <a:schemeClr val="accent5">
                <a:hueOff val="0"/>
                <a:satOff val="0"/>
                <a:lumOff val="0"/>
                <a:alphaOff val="0"/>
                <a:shade val="51000"/>
                <a:satMod val="130000"/>
              </a:schemeClr>
            </a:gs>
            <a:gs pos="80000">
              <a:schemeClr val="accent5">
                <a:hueOff val="0"/>
                <a:satOff val="0"/>
                <a:lumOff val="0"/>
                <a:alphaOff val="0"/>
                <a:shade val="93000"/>
                <a:satMod val="130000"/>
              </a:schemeClr>
            </a:gs>
            <a:gs pos="100000">
              <a:schemeClr val="accent5">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საერთაშორისო/საზოგადოებასთან ურთიერთობისა და  სტატისტიკისა/ანალიტიკის სამმართველო</a:t>
          </a:r>
          <a:endParaRPr lang="en-US" sz="2000" b="0" kern="1200"/>
        </a:p>
      </dsp:txBody>
      <dsp:txXfrm>
        <a:off x="27964279" y="9927404"/>
        <a:ext cx="4278829" cy="1983836"/>
      </dsp:txXfrm>
    </dsp:sp>
    <dsp:sp modelId="{6F29F04F-D794-46AB-A088-AC74C4B5BA9D}">
      <dsp:nvSpPr>
        <dsp:cNvPr id="0" name=""/>
        <dsp:cNvSpPr/>
      </dsp:nvSpPr>
      <dsp:spPr>
        <a:xfrm>
          <a:off x="28071978" y="12656689"/>
          <a:ext cx="4101635" cy="1674261"/>
        </a:xfrm>
        <a:prstGeom prst="rect">
          <a:avLst/>
        </a:prstGeom>
        <a:gradFill rotWithShape="0">
          <a:gsLst>
            <a:gs pos="0">
              <a:schemeClr val="accent5">
                <a:hueOff val="0"/>
                <a:satOff val="0"/>
                <a:lumOff val="0"/>
                <a:alphaOff val="0"/>
                <a:shade val="51000"/>
                <a:satMod val="130000"/>
              </a:schemeClr>
            </a:gs>
            <a:gs pos="80000">
              <a:schemeClr val="accent5">
                <a:hueOff val="0"/>
                <a:satOff val="0"/>
                <a:lumOff val="0"/>
                <a:alphaOff val="0"/>
                <a:shade val="93000"/>
                <a:satMod val="130000"/>
              </a:schemeClr>
            </a:gs>
            <a:gs pos="100000">
              <a:schemeClr val="accent5">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შრომის უსაფრთხოების სპეციალისტის აკრედიტებულ პროგრამაზე ზედამხედველობის ცენტრი</a:t>
          </a:r>
          <a:endParaRPr lang="en-US" sz="2000" b="0" kern="1200"/>
        </a:p>
      </dsp:txBody>
      <dsp:txXfrm>
        <a:off x="28071978" y="12656689"/>
        <a:ext cx="4101635" cy="1674261"/>
      </dsp:txXfrm>
    </dsp:sp>
    <dsp:sp modelId="{8AAD2E76-9DC3-4E8A-93EF-D2298C0FBDA8}">
      <dsp:nvSpPr>
        <dsp:cNvPr id="0" name=""/>
        <dsp:cNvSpPr/>
      </dsp:nvSpPr>
      <dsp:spPr>
        <a:xfrm>
          <a:off x="14446412" y="4840660"/>
          <a:ext cx="3882832" cy="1721662"/>
        </a:xfrm>
        <a:prstGeom prst="rect">
          <a:avLst/>
        </a:prstGeom>
        <a:solidFill>
          <a:schemeClr val="accent4">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lvl="0" algn="ctr" defTabSz="1244600">
            <a:lnSpc>
              <a:spcPct val="90000"/>
            </a:lnSpc>
            <a:spcBef>
              <a:spcPct val="0"/>
            </a:spcBef>
            <a:spcAft>
              <a:spcPct val="35000"/>
            </a:spcAft>
          </a:pPr>
          <a:r>
            <a:rPr lang="ka-GE" sz="2800" b="1" kern="1200"/>
            <a:t>მონიტორინგისა და ზედამხედველობის დეპარტამენტი</a:t>
          </a:r>
          <a:endParaRPr lang="en-US" sz="2800" b="1" kern="1200"/>
        </a:p>
      </dsp:txBody>
      <dsp:txXfrm>
        <a:off x="14446412" y="4840660"/>
        <a:ext cx="3882832" cy="1721662"/>
      </dsp:txXfrm>
    </dsp:sp>
    <dsp:sp modelId="{7F494602-5394-49A7-AC3E-6BB827FD6548}">
      <dsp:nvSpPr>
        <dsp:cNvPr id="0" name=""/>
        <dsp:cNvSpPr/>
      </dsp:nvSpPr>
      <dsp:spPr>
        <a:xfrm>
          <a:off x="15410103" y="9312377"/>
          <a:ext cx="2878377" cy="1455631"/>
        </a:xfrm>
        <a:prstGeom prst="rect">
          <a:avLst/>
        </a:prstGeom>
        <a:solidFill>
          <a:schemeClr val="accent5">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ოპერატიული ინფორმაციისა და მონიტორინგის სამმართველო</a:t>
          </a:r>
          <a:endParaRPr lang="en-US" sz="2000" b="0" kern="1200"/>
        </a:p>
      </dsp:txBody>
      <dsp:txXfrm>
        <a:off x="15410103" y="9312377"/>
        <a:ext cx="2878377" cy="1455631"/>
      </dsp:txXfrm>
    </dsp:sp>
    <dsp:sp modelId="{130A8373-C39F-4E82-9D88-D86B7FBFEF6A}">
      <dsp:nvSpPr>
        <dsp:cNvPr id="0" name=""/>
        <dsp:cNvSpPr/>
      </dsp:nvSpPr>
      <dsp:spPr>
        <a:xfrm>
          <a:off x="15621983" y="7294012"/>
          <a:ext cx="2685129" cy="1559165"/>
        </a:xfrm>
        <a:prstGeom prst="rect">
          <a:avLst/>
        </a:prstGeom>
        <a:solidFill>
          <a:schemeClr val="accent5">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მოკვლევისა და დავების განხილვის სამმართველო</a:t>
          </a:r>
          <a:endParaRPr lang="en-US" sz="2000" b="0" kern="1200"/>
        </a:p>
      </dsp:txBody>
      <dsp:txXfrm>
        <a:off x="15621983" y="7294012"/>
        <a:ext cx="2685129" cy="1559165"/>
      </dsp:txXfrm>
    </dsp:sp>
    <dsp:sp modelId="{74C6CC72-DA23-48B2-BF38-6143BDA39727}">
      <dsp:nvSpPr>
        <dsp:cNvPr id="0" name=""/>
        <dsp:cNvSpPr/>
      </dsp:nvSpPr>
      <dsp:spPr>
        <a:xfrm>
          <a:off x="20048457" y="4914984"/>
          <a:ext cx="4306003" cy="1604046"/>
        </a:xfrm>
        <a:prstGeom prst="rect">
          <a:avLst/>
        </a:prstGeom>
        <a:solidFill>
          <a:schemeClr val="accent4">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lvl="0" algn="ctr" defTabSz="1244600">
            <a:lnSpc>
              <a:spcPct val="90000"/>
            </a:lnSpc>
            <a:spcBef>
              <a:spcPct val="0"/>
            </a:spcBef>
            <a:spcAft>
              <a:spcPct val="35000"/>
            </a:spcAft>
          </a:pPr>
          <a:r>
            <a:rPr lang="ka-GE" sz="2800" b="1" kern="1200"/>
            <a:t>საფინანსო-ეკონომოკური </a:t>
          </a:r>
        </a:p>
        <a:p>
          <a:pPr lvl="0" algn="ctr" defTabSz="1244600">
            <a:lnSpc>
              <a:spcPct val="90000"/>
            </a:lnSpc>
            <a:spcBef>
              <a:spcPct val="0"/>
            </a:spcBef>
            <a:spcAft>
              <a:spcPct val="35000"/>
            </a:spcAft>
          </a:pPr>
          <a:r>
            <a:rPr lang="ka-GE" sz="2800" b="1" kern="1200"/>
            <a:t>დეპარტამენტი</a:t>
          </a:r>
          <a:endParaRPr lang="en-US" sz="2800" b="1" kern="1200"/>
        </a:p>
      </dsp:txBody>
      <dsp:txXfrm>
        <a:off x="20048457" y="4914984"/>
        <a:ext cx="4306003" cy="1604046"/>
      </dsp:txXfrm>
    </dsp:sp>
    <dsp:sp modelId="{88306087-173F-41A5-ADBE-77A64D09D34E}">
      <dsp:nvSpPr>
        <dsp:cNvPr id="0" name=""/>
        <dsp:cNvSpPr/>
      </dsp:nvSpPr>
      <dsp:spPr>
        <a:xfrm>
          <a:off x="21130485" y="9010876"/>
          <a:ext cx="2949287" cy="1345234"/>
        </a:xfrm>
        <a:prstGeom prst="rect">
          <a:avLst/>
        </a:prstGeom>
        <a:solidFill>
          <a:schemeClr val="accent5">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სახელმწიფო შესყიდვების სამმართველო</a:t>
          </a:r>
          <a:endParaRPr lang="en-US" sz="2000" b="0" kern="1200"/>
        </a:p>
      </dsp:txBody>
      <dsp:txXfrm>
        <a:off x="21130485" y="9010876"/>
        <a:ext cx="2949287" cy="1345234"/>
      </dsp:txXfrm>
    </dsp:sp>
    <dsp:sp modelId="{421821F1-D0C9-4D7A-8F4B-B8982A971FCC}">
      <dsp:nvSpPr>
        <dsp:cNvPr id="0" name=""/>
        <dsp:cNvSpPr/>
      </dsp:nvSpPr>
      <dsp:spPr>
        <a:xfrm>
          <a:off x="20979708" y="10802365"/>
          <a:ext cx="3077847" cy="1361531"/>
        </a:xfrm>
        <a:prstGeom prst="rect">
          <a:avLst/>
        </a:prstGeom>
        <a:solidFill>
          <a:schemeClr val="accent5">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საფინანსო-საბუღალტრო სამმართველო</a:t>
          </a:r>
          <a:endParaRPr lang="en-US" sz="2000" b="0" kern="1200"/>
        </a:p>
      </dsp:txBody>
      <dsp:txXfrm>
        <a:off x="20979708" y="10802365"/>
        <a:ext cx="3077847" cy="1361531"/>
      </dsp:txXfrm>
    </dsp:sp>
    <dsp:sp modelId="{0892F9C1-6B06-44C6-BF13-951B075B6E98}">
      <dsp:nvSpPr>
        <dsp:cNvPr id="0" name=""/>
        <dsp:cNvSpPr/>
      </dsp:nvSpPr>
      <dsp:spPr>
        <a:xfrm>
          <a:off x="21023693" y="7195895"/>
          <a:ext cx="3277922" cy="1439566"/>
        </a:xfrm>
        <a:prstGeom prst="rect">
          <a:avLst/>
        </a:prstGeom>
        <a:solidFill>
          <a:schemeClr val="accent5">
            <a:lumMod val="75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ლოჯისტიკისა და სამეურნეო მომსახურების სამმართველო </a:t>
          </a:r>
          <a:endParaRPr lang="en-US" sz="2000" b="0" kern="1200"/>
        </a:p>
      </dsp:txBody>
      <dsp:txXfrm>
        <a:off x="21023693" y="7195895"/>
        <a:ext cx="3277922" cy="1439566"/>
      </dsp:txXfrm>
    </dsp:sp>
    <dsp:sp modelId="{7E79752B-A666-453D-BC5A-6F50528A76FC}">
      <dsp:nvSpPr>
        <dsp:cNvPr id="0" name=""/>
        <dsp:cNvSpPr/>
      </dsp:nvSpPr>
      <dsp:spPr>
        <a:xfrm>
          <a:off x="15398284" y="2619281"/>
          <a:ext cx="1520795" cy="539703"/>
        </a:xfrm>
        <a:prstGeom prst="rect">
          <a:avLst/>
        </a:prstGeom>
        <a:solidFill>
          <a:schemeClr val="accent2">
            <a:lumMod val="40000"/>
            <a:lumOff val="60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t>მრჩეველი</a:t>
          </a:r>
          <a:endParaRPr lang="en-US" sz="2000" b="0" kern="1200"/>
        </a:p>
      </dsp:txBody>
      <dsp:txXfrm>
        <a:off x="15398284" y="2619281"/>
        <a:ext cx="1520795" cy="539703"/>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205188</xdr:colOff>
      <xdr:row>1</xdr:row>
      <xdr:rowOff>57149</xdr:rowOff>
    </xdr:from>
    <xdr:to>
      <xdr:col>73</xdr:col>
      <xdr:colOff>166686</xdr:colOff>
      <xdr:row>97</xdr:row>
      <xdr:rowOff>166687</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pageSetUpPr fitToPage="1"/>
  </sheetPr>
  <dimension ref="N2"/>
  <sheetViews>
    <sheetView showGridLines="0" showRowColHeaders="0" topLeftCell="B1" zoomScale="40" zoomScaleNormal="40" workbookViewId="0">
      <selection activeCell="N2" sqref="N2"/>
    </sheetView>
  </sheetViews>
  <sheetFormatPr defaultRowHeight="15"/>
  <sheetData>
    <row r="2" spans="14:14">
      <c r="N2" s="153"/>
    </row>
  </sheetData>
  <pageMargins left="0.7" right="0.7" top="0.75" bottom="0.75" header="0.3" footer="0.3"/>
  <pageSetup paperSize="9" scale="1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M84"/>
  <sheetViews>
    <sheetView view="pageBreakPreview" zoomScaleNormal="100" zoomScaleSheetLayoutView="100" workbookViewId="0">
      <selection sqref="A1:H1"/>
    </sheetView>
  </sheetViews>
  <sheetFormatPr defaultColWidth="9.140625" defaultRowHeight="12"/>
  <cols>
    <col min="1" max="1" width="4" style="4" bestFit="1" customWidth="1"/>
    <col min="2" max="2" width="39.5703125" style="4" customWidth="1"/>
    <col min="3" max="3" width="14.7109375" style="4" customWidth="1"/>
    <col min="4" max="4" width="17.28515625" style="4" customWidth="1"/>
    <col min="5" max="5" width="15.7109375" style="4" customWidth="1"/>
    <col min="6" max="6" width="17.5703125" style="4" customWidth="1"/>
    <col min="7" max="7" width="22.28515625" style="4" customWidth="1"/>
    <col min="8" max="8" width="19.85546875" style="4" customWidth="1"/>
    <col min="9" max="16384" width="9.140625" style="4"/>
  </cols>
  <sheetData>
    <row r="1" spans="1:13" ht="63.75" customHeight="1">
      <c r="A1" s="159" t="s">
        <v>29</v>
      </c>
      <c r="B1" s="160"/>
      <c r="C1" s="160"/>
      <c r="D1" s="160"/>
      <c r="E1" s="160"/>
      <c r="F1" s="160"/>
      <c r="G1" s="160"/>
      <c r="H1" s="160"/>
    </row>
    <row r="2" spans="1:13" s="7" customFormat="1" ht="96" customHeight="1">
      <c r="A2" s="5" t="s">
        <v>0</v>
      </c>
      <c r="B2" s="6" t="s">
        <v>30</v>
      </c>
      <c r="C2" s="6" t="s">
        <v>31</v>
      </c>
      <c r="D2" s="6" t="s">
        <v>32</v>
      </c>
      <c r="E2" s="6" t="s">
        <v>33</v>
      </c>
      <c r="F2" s="6" t="s">
        <v>34</v>
      </c>
      <c r="G2" s="6" t="s">
        <v>35</v>
      </c>
      <c r="H2" s="6" t="s">
        <v>36</v>
      </c>
      <c r="K2" s="70"/>
      <c r="M2" s="70"/>
    </row>
    <row r="3" spans="1:13" s="7" customFormat="1" ht="38.25" customHeight="1">
      <c r="A3" s="5"/>
      <c r="B3" s="6" t="s">
        <v>24</v>
      </c>
      <c r="C3" s="8">
        <f>C4+C8+C17+C42+C55+C70</f>
        <v>168</v>
      </c>
      <c r="D3" s="5"/>
      <c r="E3" s="5"/>
      <c r="F3" s="9">
        <f>F4+F8+F17+F42+F55+F70</f>
        <v>327400</v>
      </c>
      <c r="G3" s="9">
        <f>G4+G8+G17+G42+G55+G70</f>
        <v>3928800</v>
      </c>
      <c r="H3" s="67">
        <f>G3</f>
        <v>3928800</v>
      </c>
    </row>
    <row r="4" spans="1:13" s="7" customFormat="1" ht="22.5" customHeight="1">
      <c r="A4" s="10"/>
      <c r="B4" s="10" t="s">
        <v>37</v>
      </c>
      <c r="C4" s="11">
        <f>C5+C6+C7</f>
        <v>4</v>
      </c>
      <c r="D4" s="10"/>
      <c r="E4" s="10"/>
      <c r="F4" s="11">
        <f>F5+F6+F7</f>
        <v>17100</v>
      </c>
      <c r="G4" s="11">
        <f>G5+G6+G7</f>
        <v>205200</v>
      </c>
      <c r="H4" s="68"/>
    </row>
    <row r="5" spans="1:13" ht="15">
      <c r="A5" s="12"/>
      <c r="B5" s="13" t="s">
        <v>16</v>
      </c>
      <c r="C5" s="14">
        <v>1</v>
      </c>
      <c r="D5" s="14">
        <v>0</v>
      </c>
      <c r="E5" s="15">
        <v>5400</v>
      </c>
      <c r="F5" s="16">
        <f>C5*E5</f>
        <v>5400</v>
      </c>
      <c r="G5" s="16">
        <f t="shared" ref="G5:G7" si="0">F5*12</f>
        <v>64800</v>
      </c>
      <c r="H5" s="69"/>
    </row>
    <row r="6" spans="1:13" ht="15">
      <c r="A6" s="12"/>
      <c r="B6" s="66" t="s">
        <v>17</v>
      </c>
      <c r="C6" s="27">
        <v>1</v>
      </c>
      <c r="D6" s="27">
        <v>0</v>
      </c>
      <c r="E6" s="29">
        <v>3300</v>
      </c>
      <c r="F6" s="16">
        <f>C6*E6</f>
        <v>3300</v>
      </c>
      <c r="G6" s="16">
        <f t="shared" si="0"/>
        <v>39600</v>
      </c>
      <c r="H6" s="69"/>
    </row>
    <row r="7" spans="1:13" ht="15">
      <c r="A7" s="12"/>
      <c r="B7" s="13" t="s">
        <v>28</v>
      </c>
      <c r="C7" s="14">
        <v>2</v>
      </c>
      <c r="D7" s="14">
        <v>0</v>
      </c>
      <c r="E7" s="15">
        <v>4200</v>
      </c>
      <c r="F7" s="16">
        <f>C7*E7</f>
        <v>8400</v>
      </c>
      <c r="G7" s="16">
        <f t="shared" si="0"/>
        <v>100800</v>
      </c>
      <c r="H7" s="69"/>
    </row>
    <row r="8" spans="1:13" ht="30">
      <c r="A8" s="17" t="s">
        <v>38</v>
      </c>
      <c r="B8" s="17" t="s">
        <v>48</v>
      </c>
      <c r="C8" s="18">
        <f>C9+C10+C14</f>
        <v>9</v>
      </c>
      <c r="D8" s="18"/>
      <c r="E8" s="17"/>
      <c r="F8" s="18">
        <f>F9+F10+F14</f>
        <v>18400</v>
      </c>
      <c r="G8" s="18">
        <f>G9+G10+G14</f>
        <v>220800</v>
      </c>
      <c r="H8" s="69"/>
    </row>
    <row r="9" spans="1:13" ht="15">
      <c r="A9" s="12"/>
      <c r="B9" s="37" t="s">
        <v>18</v>
      </c>
      <c r="C9" s="14">
        <v>1</v>
      </c>
      <c r="D9" s="20">
        <v>3</v>
      </c>
      <c r="E9" s="24">
        <f>D9*1000</f>
        <v>3000</v>
      </c>
      <c r="F9" s="38">
        <f>C9*E9</f>
        <v>3000</v>
      </c>
      <c r="G9" s="38">
        <f>F9*12</f>
        <v>36000</v>
      </c>
      <c r="H9" s="69"/>
    </row>
    <row r="10" spans="1:13" ht="30">
      <c r="A10" s="12"/>
      <c r="B10" s="22" t="s">
        <v>49</v>
      </c>
      <c r="C10" s="59">
        <f>C11+C12+C13</f>
        <v>5</v>
      </c>
      <c r="D10" s="58"/>
      <c r="E10" s="57"/>
      <c r="F10" s="57">
        <f>F11+F12+F13</f>
        <v>9300</v>
      </c>
      <c r="G10" s="57">
        <f>G11+G12+G13</f>
        <v>111600</v>
      </c>
      <c r="H10" s="69"/>
    </row>
    <row r="11" spans="1:13" ht="15">
      <c r="A11" s="12"/>
      <c r="B11" s="37" t="s">
        <v>20</v>
      </c>
      <c r="C11" s="24">
        <v>1</v>
      </c>
      <c r="D11" s="25">
        <v>2.5</v>
      </c>
      <c r="E11" s="24">
        <f>D11*1000</f>
        <v>2500</v>
      </c>
      <c r="F11" s="24">
        <f>C11*E11</f>
        <v>2500</v>
      </c>
      <c r="G11" s="24">
        <f>F11*12</f>
        <v>30000</v>
      </c>
      <c r="H11" s="69"/>
    </row>
    <row r="12" spans="1:13" ht="15">
      <c r="A12" s="12"/>
      <c r="B12" s="37" t="s">
        <v>21</v>
      </c>
      <c r="C12" s="24">
        <v>2</v>
      </c>
      <c r="D12" s="25">
        <v>1.8</v>
      </c>
      <c r="E12" s="24">
        <f>D12*1000</f>
        <v>1800</v>
      </c>
      <c r="F12" s="24">
        <f>C12*E12</f>
        <v>3600</v>
      </c>
      <c r="G12" s="24">
        <f>F12*12</f>
        <v>43200</v>
      </c>
      <c r="H12" s="69"/>
    </row>
    <row r="13" spans="1:13" ht="15">
      <c r="A13" s="12"/>
      <c r="B13" s="37" t="s">
        <v>21</v>
      </c>
      <c r="C13" s="24">
        <v>2</v>
      </c>
      <c r="D13" s="25">
        <v>1.6</v>
      </c>
      <c r="E13" s="24">
        <f>D13*1000</f>
        <v>1600</v>
      </c>
      <c r="F13" s="24">
        <f>C13*E13</f>
        <v>3200</v>
      </c>
      <c r="G13" s="24">
        <f>F13*12</f>
        <v>38400</v>
      </c>
      <c r="H13" s="69"/>
    </row>
    <row r="14" spans="1:13" ht="30">
      <c r="A14" s="12"/>
      <c r="B14" s="22" t="s">
        <v>50</v>
      </c>
      <c r="C14" s="32">
        <f>C15+C16</f>
        <v>3</v>
      </c>
      <c r="D14" s="33"/>
      <c r="E14" s="32"/>
      <c r="F14" s="57">
        <f>F15+F16</f>
        <v>6100</v>
      </c>
      <c r="G14" s="57">
        <f>G15+G16</f>
        <v>73200</v>
      </c>
      <c r="H14" s="69"/>
    </row>
    <row r="15" spans="1:13" ht="15">
      <c r="A15" s="12"/>
      <c r="B15" s="37" t="s">
        <v>20</v>
      </c>
      <c r="C15" s="24">
        <v>1</v>
      </c>
      <c r="D15" s="25">
        <v>2.5</v>
      </c>
      <c r="E15" s="24">
        <f>D15*1000</f>
        <v>2500</v>
      </c>
      <c r="F15" s="24">
        <f>C15*E15</f>
        <v>2500</v>
      </c>
      <c r="G15" s="24">
        <f t="shared" ref="G15:G26" si="1">F15*12</f>
        <v>30000</v>
      </c>
      <c r="H15" s="69"/>
    </row>
    <row r="16" spans="1:13" ht="15">
      <c r="A16" s="12"/>
      <c r="B16" s="37" t="s">
        <v>21</v>
      </c>
      <c r="C16" s="14">
        <v>2</v>
      </c>
      <c r="D16" s="20">
        <v>1.8</v>
      </c>
      <c r="E16" s="24">
        <f>D16*1000</f>
        <v>1800</v>
      </c>
      <c r="F16" s="24">
        <f>C16*E16</f>
        <v>3600</v>
      </c>
      <c r="G16" s="24">
        <f t="shared" si="1"/>
        <v>43200</v>
      </c>
      <c r="H16" s="69"/>
    </row>
    <row r="17" spans="1:10" s="19" customFormat="1" ht="30">
      <c r="A17" s="17" t="s">
        <v>40</v>
      </c>
      <c r="B17" s="17" t="s">
        <v>45</v>
      </c>
      <c r="C17" s="18">
        <f>C18+C19+C33+C37</f>
        <v>110</v>
      </c>
      <c r="D17" s="18"/>
      <c r="E17" s="18"/>
      <c r="F17" s="18">
        <f>F18+F19+F33+F37</f>
        <v>202800</v>
      </c>
      <c r="G17" s="18">
        <f t="shared" si="1"/>
        <v>2433600</v>
      </c>
      <c r="H17" s="69"/>
    </row>
    <row r="18" spans="1:10" ht="15">
      <c r="A18" s="12"/>
      <c r="B18" s="13" t="s">
        <v>18</v>
      </c>
      <c r="C18" s="14">
        <v>1</v>
      </c>
      <c r="D18" s="20">
        <v>3</v>
      </c>
      <c r="E18" s="15">
        <f>D18*1000</f>
        <v>3000</v>
      </c>
      <c r="F18" s="16">
        <f>C18*E18</f>
        <v>3000</v>
      </c>
      <c r="G18" s="16">
        <f t="shared" si="1"/>
        <v>36000</v>
      </c>
      <c r="H18" s="69"/>
    </row>
    <row r="19" spans="1:10" ht="30">
      <c r="A19" s="12"/>
      <c r="B19" s="22" t="s">
        <v>70</v>
      </c>
      <c r="C19" s="39">
        <f>C20+C21+C25+C29</f>
        <v>66</v>
      </c>
      <c r="D19" s="22"/>
      <c r="E19" s="22"/>
      <c r="F19" s="39">
        <f>F20+F21+F25+F29</f>
        <v>120700</v>
      </c>
      <c r="G19" s="39">
        <f>G20+G21+G25+G29</f>
        <v>1448400</v>
      </c>
      <c r="H19" s="69"/>
    </row>
    <row r="20" spans="1:10" ht="15">
      <c r="A20" s="12"/>
      <c r="B20" s="13" t="s">
        <v>20</v>
      </c>
      <c r="C20" s="14">
        <v>1</v>
      </c>
      <c r="D20" s="20">
        <v>2.5</v>
      </c>
      <c r="E20" s="15">
        <f>D20*1000</f>
        <v>2500</v>
      </c>
      <c r="F20" s="16">
        <f>C20*E20</f>
        <v>2500</v>
      </c>
      <c r="G20" s="16">
        <f>F20*12</f>
        <v>30000</v>
      </c>
      <c r="H20" s="69"/>
    </row>
    <row r="21" spans="1:10" s="23" customFormat="1" ht="30">
      <c r="A21" s="21"/>
      <c r="B21" s="64" t="s">
        <v>71</v>
      </c>
      <c r="C21" s="65">
        <f>C22+C23+C24</f>
        <v>21</v>
      </c>
      <c r="D21" s="64"/>
      <c r="E21" s="64"/>
      <c r="F21" s="65">
        <f>F22+F23+F24</f>
        <v>38200</v>
      </c>
      <c r="G21" s="64">
        <f t="shared" si="1"/>
        <v>458400</v>
      </c>
      <c r="H21" s="69"/>
    </row>
    <row r="22" spans="1:10" s="23" customFormat="1" ht="15">
      <c r="A22" s="21"/>
      <c r="B22" s="37" t="s">
        <v>64</v>
      </c>
      <c r="C22" s="24">
        <v>1</v>
      </c>
      <c r="D22" s="25">
        <v>2.2000000000000002</v>
      </c>
      <c r="E22" s="15">
        <f>D22*1000</f>
        <v>2200</v>
      </c>
      <c r="F22" s="15">
        <f>C22*E22</f>
        <v>2200</v>
      </c>
      <c r="G22" s="15">
        <f t="shared" si="1"/>
        <v>26400</v>
      </c>
      <c r="H22" s="69"/>
    </row>
    <row r="23" spans="1:10" s="30" customFormat="1" ht="15">
      <c r="A23" s="26"/>
      <c r="B23" s="66" t="s">
        <v>39</v>
      </c>
      <c r="C23" s="27">
        <v>10</v>
      </c>
      <c r="D23" s="28">
        <v>1.9</v>
      </c>
      <c r="E23" s="28">
        <f>D23*1000</f>
        <v>1900</v>
      </c>
      <c r="F23" s="29">
        <f>C23*E23</f>
        <v>19000</v>
      </c>
      <c r="G23" s="29">
        <f>F23*12</f>
        <v>228000</v>
      </c>
      <c r="H23" s="69"/>
    </row>
    <row r="24" spans="1:10" s="30" customFormat="1" ht="15">
      <c r="A24" s="26"/>
      <c r="B24" s="66" t="s">
        <v>39</v>
      </c>
      <c r="C24" s="27">
        <v>10</v>
      </c>
      <c r="D24" s="28">
        <v>1.7</v>
      </c>
      <c r="E24" s="28">
        <f>D24*1000</f>
        <v>1700</v>
      </c>
      <c r="F24" s="29">
        <f>C24*E24</f>
        <v>17000</v>
      </c>
      <c r="G24" s="29">
        <f>F24*12</f>
        <v>204000</v>
      </c>
      <c r="H24" s="69"/>
    </row>
    <row r="25" spans="1:10" s="23" customFormat="1" ht="45">
      <c r="A25" s="21"/>
      <c r="B25" s="64" t="s">
        <v>72</v>
      </c>
      <c r="C25" s="65">
        <f>C26+C27+C28</f>
        <v>25</v>
      </c>
      <c r="D25" s="64"/>
      <c r="E25" s="64"/>
      <c r="F25" s="65">
        <f>F26+F27+F28</f>
        <v>45400</v>
      </c>
      <c r="G25" s="64">
        <f t="shared" si="1"/>
        <v>544800</v>
      </c>
      <c r="H25" s="69"/>
      <c r="I25" s="72"/>
      <c r="J25" s="73"/>
    </row>
    <row r="26" spans="1:10" s="23" customFormat="1" ht="15">
      <c r="A26" s="21"/>
      <c r="B26" s="37" t="s">
        <v>64</v>
      </c>
      <c r="C26" s="24">
        <v>1</v>
      </c>
      <c r="D26" s="25">
        <v>2.2000000000000002</v>
      </c>
      <c r="E26" s="15">
        <f>D26*1000</f>
        <v>2200</v>
      </c>
      <c r="F26" s="15">
        <f>C26*E26</f>
        <v>2200</v>
      </c>
      <c r="G26" s="15">
        <f t="shared" si="1"/>
        <v>26400</v>
      </c>
      <c r="H26" s="69"/>
    </row>
    <row r="27" spans="1:10" s="30" customFormat="1" ht="15">
      <c r="A27" s="26"/>
      <c r="B27" s="66" t="s">
        <v>39</v>
      </c>
      <c r="C27" s="27">
        <v>12</v>
      </c>
      <c r="D27" s="28">
        <v>1.9</v>
      </c>
      <c r="E27" s="28">
        <f>D27*1000</f>
        <v>1900</v>
      </c>
      <c r="F27" s="29">
        <f>C27*E27</f>
        <v>22800</v>
      </c>
      <c r="G27" s="29">
        <f>F27*12</f>
        <v>273600</v>
      </c>
      <c r="H27" s="69"/>
    </row>
    <row r="28" spans="1:10" s="30" customFormat="1" ht="15">
      <c r="A28" s="26"/>
      <c r="B28" s="66" t="s">
        <v>39</v>
      </c>
      <c r="C28" s="27">
        <v>12</v>
      </c>
      <c r="D28" s="28">
        <v>1.7</v>
      </c>
      <c r="E28" s="28">
        <f>D28*1000</f>
        <v>1700</v>
      </c>
      <c r="F28" s="29">
        <f>C28*E28</f>
        <v>20400</v>
      </c>
      <c r="G28" s="29">
        <f>F28*12</f>
        <v>244800</v>
      </c>
      <c r="H28" s="69"/>
    </row>
    <row r="29" spans="1:10" s="23" customFormat="1" ht="45">
      <c r="A29" s="21"/>
      <c r="B29" s="64" t="s">
        <v>73</v>
      </c>
      <c r="C29" s="65">
        <f>C30+C31+C32</f>
        <v>19</v>
      </c>
      <c r="D29" s="64"/>
      <c r="E29" s="64"/>
      <c r="F29" s="65">
        <f>F30+F31+F32</f>
        <v>34600</v>
      </c>
      <c r="G29" s="64">
        <f>F29*12</f>
        <v>415200</v>
      </c>
      <c r="H29" s="69"/>
    </row>
    <row r="30" spans="1:10" s="23" customFormat="1" ht="15">
      <c r="A30" s="21"/>
      <c r="B30" s="37" t="s">
        <v>64</v>
      </c>
      <c r="C30" s="24">
        <v>1</v>
      </c>
      <c r="D30" s="25">
        <v>2.2000000000000002</v>
      </c>
      <c r="E30" s="15">
        <f>D30*1000</f>
        <v>2200</v>
      </c>
      <c r="F30" s="15">
        <f>C30*E30</f>
        <v>2200</v>
      </c>
      <c r="G30" s="15">
        <f t="shared" ref="G30:G38" si="2">F30*12</f>
        <v>26400</v>
      </c>
      <c r="H30" s="69"/>
    </row>
    <row r="31" spans="1:10" s="30" customFormat="1" ht="15">
      <c r="A31" s="26"/>
      <c r="B31" s="66" t="s">
        <v>39</v>
      </c>
      <c r="C31" s="27">
        <v>9</v>
      </c>
      <c r="D31" s="31">
        <v>1.9</v>
      </c>
      <c r="E31" s="31">
        <f>D31*1000</f>
        <v>1900</v>
      </c>
      <c r="F31" s="29">
        <f>C31*E31</f>
        <v>17100</v>
      </c>
      <c r="G31" s="29">
        <f>F31*12</f>
        <v>205200</v>
      </c>
      <c r="H31" s="69"/>
    </row>
    <row r="32" spans="1:10" s="30" customFormat="1" ht="15">
      <c r="A32" s="26"/>
      <c r="B32" s="66" t="s">
        <v>39</v>
      </c>
      <c r="C32" s="27">
        <v>9</v>
      </c>
      <c r="D32" s="31">
        <v>1.7</v>
      </c>
      <c r="E32" s="31">
        <f>D32*1000</f>
        <v>1700</v>
      </c>
      <c r="F32" s="29">
        <f>C32*E32</f>
        <v>15300</v>
      </c>
      <c r="G32" s="29">
        <f>F32*12</f>
        <v>183600</v>
      </c>
      <c r="H32" s="69"/>
    </row>
    <row r="33" spans="1:8" s="30" customFormat="1" ht="30">
      <c r="A33" s="26"/>
      <c r="B33" s="22" t="s">
        <v>47</v>
      </c>
      <c r="C33" s="39">
        <f>C34+C35+C36</f>
        <v>19</v>
      </c>
      <c r="D33" s="22"/>
      <c r="E33" s="22"/>
      <c r="F33" s="39">
        <f>F34+F35+F36</f>
        <v>34900</v>
      </c>
      <c r="G33" s="22">
        <f>F33*12</f>
        <v>418800</v>
      </c>
      <c r="H33" s="69"/>
    </row>
    <row r="34" spans="1:8" s="30" customFormat="1" ht="15">
      <c r="A34" s="56"/>
      <c r="B34" s="71" t="s">
        <v>20</v>
      </c>
      <c r="C34" s="38">
        <v>1</v>
      </c>
      <c r="D34" s="61">
        <v>2.5</v>
      </c>
      <c r="E34" s="61">
        <f>D34*1000</f>
        <v>2500</v>
      </c>
      <c r="F34" s="16">
        <f>C34*E34</f>
        <v>2500</v>
      </c>
      <c r="G34" s="16">
        <f t="shared" ref="G34" si="3">F34*12</f>
        <v>30000</v>
      </c>
      <c r="H34" s="69"/>
    </row>
    <row r="35" spans="1:8" s="30" customFormat="1" ht="15">
      <c r="A35" s="26"/>
      <c r="B35" s="66" t="s">
        <v>39</v>
      </c>
      <c r="C35" s="27">
        <v>9</v>
      </c>
      <c r="D35" s="31">
        <v>1.9</v>
      </c>
      <c r="E35" s="31">
        <f>D35*1000</f>
        <v>1900</v>
      </c>
      <c r="F35" s="29">
        <f>C35*E35</f>
        <v>17100</v>
      </c>
      <c r="G35" s="29">
        <f>F35*12</f>
        <v>205200</v>
      </c>
      <c r="H35" s="69"/>
    </row>
    <row r="36" spans="1:8" s="30" customFormat="1" ht="15">
      <c r="A36" s="26"/>
      <c r="B36" s="66" t="s">
        <v>39</v>
      </c>
      <c r="C36" s="27">
        <v>9</v>
      </c>
      <c r="D36" s="31">
        <v>1.7</v>
      </c>
      <c r="E36" s="31">
        <f>D36*1000</f>
        <v>1700</v>
      </c>
      <c r="F36" s="29">
        <f>C36*E36</f>
        <v>15300</v>
      </c>
      <c r="G36" s="29">
        <f>F36*12</f>
        <v>183600</v>
      </c>
      <c r="H36" s="69"/>
    </row>
    <row r="37" spans="1:8" s="30" customFormat="1" ht="30">
      <c r="A37" s="26"/>
      <c r="B37" s="22" t="s">
        <v>46</v>
      </c>
      <c r="C37" s="39">
        <f>C38+C40+C41+C39</f>
        <v>24</v>
      </c>
      <c r="D37" s="22"/>
      <c r="E37" s="22"/>
      <c r="F37" s="39">
        <f>F38+F40+F41+F39</f>
        <v>44200</v>
      </c>
      <c r="G37" s="22">
        <f>F37*12</f>
        <v>530400</v>
      </c>
      <c r="H37" s="69"/>
    </row>
    <row r="38" spans="1:8" s="42" customFormat="1" ht="15">
      <c r="A38" s="56"/>
      <c r="B38" s="71" t="s">
        <v>20</v>
      </c>
      <c r="C38" s="38">
        <v>2</v>
      </c>
      <c r="D38" s="61">
        <v>2.5</v>
      </c>
      <c r="E38" s="61">
        <f>D38*1000</f>
        <v>2500</v>
      </c>
      <c r="F38" s="16">
        <f>C38*E38</f>
        <v>5000</v>
      </c>
      <c r="G38" s="16">
        <f t="shared" si="2"/>
        <v>60000</v>
      </c>
      <c r="H38" s="69"/>
    </row>
    <row r="39" spans="1:8" s="42" customFormat="1" ht="15">
      <c r="A39" s="56"/>
      <c r="B39" s="71" t="s">
        <v>21</v>
      </c>
      <c r="C39" s="38">
        <v>2</v>
      </c>
      <c r="D39" s="61">
        <v>1.6</v>
      </c>
      <c r="E39" s="61">
        <f>D39*1000</f>
        <v>1600</v>
      </c>
      <c r="F39" s="16">
        <f>C39*E39</f>
        <v>3200</v>
      </c>
      <c r="G39" s="16">
        <f>F39*12</f>
        <v>38400</v>
      </c>
      <c r="H39" s="69"/>
    </row>
    <row r="40" spans="1:8" s="30" customFormat="1" ht="15">
      <c r="A40" s="26"/>
      <c r="B40" s="66" t="s">
        <v>39</v>
      </c>
      <c r="C40" s="27">
        <v>10</v>
      </c>
      <c r="D40" s="31">
        <v>1.9</v>
      </c>
      <c r="E40" s="31">
        <f>D40*1000</f>
        <v>1900</v>
      </c>
      <c r="F40" s="29">
        <f>C40*E40</f>
        <v>19000</v>
      </c>
      <c r="G40" s="29">
        <f>F40*12</f>
        <v>228000</v>
      </c>
      <c r="H40" s="69"/>
    </row>
    <row r="41" spans="1:8" s="30" customFormat="1" ht="15">
      <c r="A41" s="26"/>
      <c r="B41" s="66" t="s">
        <v>39</v>
      </c>
      <c r="C41" s="27">
        <v>10</v>
      </c>
      <c r="D41" s="31">
        <v>1.7</v>
      </c>
      <c r="E41" s="31">
        <f>D41*1000</f>
        <v>1700</v>
      </c>
      <c r="F41" s="29">
        <f>C41*E41</f>
        <v>17000</v>
      </c>
      <c r="G41" s="29">
        <f>F41*12</f>
        <v>204000</v>
      </c>
      <c r="H41" s="69"/>
    </row>
    <row r="42" spans="1:8" s="19" customFormat="1" ht="30">
      <c r="A42" s="17" t="s">
        <v>41</v>
      </c>
      <c r="B42" s="17" t="s">
        <v>43</v>
      </c>
      <c r="C42" s="18">
        <f>C43+C44+C52+C48</f>
        <v>13</v>
      </c>
      <c r="D42" s="18"/>
      <c r="E42" s="17"/>
      <c r="F42" s="18">
        <f>F43+F44+F52+F48</f>
        <v>26300</v>
      </c>
      <c r="G42" s="18">
        <f>G43+G44+G52+G48</f>
        <v>315600</v>
      </c>
      <c r="H42" s="69"/>
    </row>
    <row r="43" spans="1:8" ht="15">
      <c r="A43" s="36"/>
      <c r="B43" s="37" t="s">
        <v>18</v>
      </c>
      <c r="C43" s="14">
        <v>1</v>
      </c>
      <c r="D43" s="20">
        <v>3</v>
      </c>
      <c r="E43" s="24">
        <f>D43*1000</f>
        <v>3000</v>
      </c>
      <c r="F43" s="38">
        <f>C43*E43</f>
        <v>3000</v>
      </c>
      <c r="G43" s="38">
        <f>F43*12</f>
        <v>36000</v>
      </c>
      <c r="H43" s="69"/>
    </row>
    <row r="44" spans="1:8" ht="45">
      <c r="A44" s="36"/>
      <c r="B44" s="22" t="s">
        <v>67</v>
      </c>
      <c r="C44" s="57">
        <f>C45+C46+C47</f>
        <v>4</v>
      </c>
      <c r="D44" s="33"/>
      <c r="E44" s="32"/>
      <c r="F44" s="57">
        <f>F45+F46+F47</f>
        <v>7700</v>
      </c>
      <c r="G44" s="34">
        <f>G45+G46+G47</f>
        <v>92400</v>
      </c>
      <c r="H44" s="69"/>
    </row>
    <row r="45" spans="1:8" ht="15">
      <c r="A45" s="36"/>
      <c r="B45" s="37" t="s">
        <v>20</v>
      </c>
      <c r="C45" s="24">
        <v>1</v>
      </c>
      <c r="D45" s="25">
        <v>2.5</v>
      </c>
      <c r="E45" s="24">
        <f>D45*1000</f>
        <v>2500</v>
      </c>
      <c r="F45" s="24">
        <f>C45*E45</f>
        <v>2500</v>
      </c>
      <c r="G45" s="24">
        <f t="shared" ref="G45:G51" si="4">F45*12</f>
        <v>30000</v>
      </c>
      <c r="H45" s="69"/>
    </row>
    <row r="46" spans="1:8" ht="15">
      <c r="A46" s="36"/>
      <c r="B46" s="37" t="s">
        <v>21</v>
      </c>
      <c r="C46" s="24">
        <v>2</v>
      </c>
      <c r="D46" s="25">
        <v>1.8</v>
      </c>
      <c r="E46" s="24">
        <f>D46*1000</f>
        <v>1800</v>
      </c>
      <c r="F46" s="24">
        <f>C46*E46</f>
        <v>3600</v>
      </c>
      <c r="G46" s="24">
        <f t="shared" si="4"/>
        <v>43200</v>
      </c>
      <c r="H46" s="69"/>
    </row>
    <row r="47" spans="1:8" ht="15">
      <c r="A47" s="36"/>
      <c r="B47" s="37" t="s">
        <v>21</v>
      </c>
      <c r="C47" s="24">
        <v>1</v>
      </c>
      <c r="D47" s="25">
        <v>1.6</v>
      </c>
      <c r="E47" s="24">
        <f>D47*1000</f>
        <v>1600</v>
      </c>
      <c r="F47" s="24">
        <f>C47*E47</f>
        <v>1600</v>
      </c>
      <c r="G47" s="24">
        <f t="shared" si="4"/>
        <v>19200</v>
      </c>
      <c r="H47" s="69"/>
    </row>
    <row r="48" spans="1:8" ht="45">
      <c r="A48" s="36"/>
      <c r="B48" s="22" t="s">
        <v>66</v>
      </c>
      <c r="C48" s="57">
        <f>C49+C50+C51</f>
        <v>4</v>
      </c>
      <c r="D48" s="33"/>
      <c r="E48" s="32"/>
      <c r="F48" s="57">
        <f>F49+F50+F51</f>
        <v>7700</v>
      </c>
      <c r="G48" s="34">
        <f t="shared" si="4"/>
        <v>92400</v>
      </c>
      <c r="H48" s="69"/>
    </row>
    <row r="49" spans="1:8" ht="15">
      <c r="A49" s="36"/>
      <c r="B49" s="37" t="s">
        <v>20</v>
      </c>
      <c r="C49" s="24">
        <v>1</v>
      </c>
      <c r="D49" s="25">
        <v>2.5</v>
      </c>
      <c r="E49" s="24">
        <f>D49*1000</f>
        <v>2500</v>
      </c>
      <c r="F49" s="24">
        <f>C49*E49</f>
        <v>2500</v>
      </c>
      <c r="G49" s="24">
        <f t="shared" si="4"/>
        <v>30000</v>
      </c>
      <c r="H49" s="69"/>
    </row>
    <row r="50" spans="1:8" ht="15">
      <c r="A50" s="36"/>
      <c r="B50" s="37" t="s">
        <v>21</v>
      </c>
      <c r="C50" s="24">
        <v>2</v>
      </c>
      <c r="D50" s="25">
        <v>1.8</v>
      </c>
      <c r="E50" s="24">
        <f>D50*1000</f>
        <v>1800</v>
      </c>
      <c r="F50" s="24">
        <f>C50*E50</f>
        <v>3600</v>
      </c>
      <c r="G50" s="24">
        <f t="shared" si="4"/>
        <v>43200</v>
      </c>
      <c r="H50" s="69"/>
    </row>
    <row r="51" spans="1:8" ht="15">
      <c r="A51" s="36"/>
      <c r="B51" s="37" t="s">
        <v>21</v>
      </c>
      <c r="C51" s="24">
        <v>1</v>
      </c>
      <c r="D51" s="25">
        <v>1.6</v>
      </c>
      <c r="E51" s="24">
        <f>D51*1000</f>
        <v>1600</v>
      </c>
      <c r="F51" s="24">
        <f>C51*E51</f>
        <v>1600</v>
      </c>
      <c r="G51" s="24">
        <f t="shared" si="4"/>
        <v>19200</v>
      </c>
      <c r="H51" s="69"/>
    </row>
    <row r="52" spans="1:8" ht="45">
      <c r="A52" s="36"/>
      <c r="B52" s="22" t="s">
        <v>65</v>
      </c>
      <c r="C52" s="57">
        <f>C54+C53</f>
        <v>4</v>
      </c>
      <c r="D52" s="33"/>
      <c r="E52" s="32"/>
      <c r="F52" s="57">
        <f>F53+F54</f>
        <v>7900</v>
      </c>
      <c r="G52" s="34">
        <f>G54+G53</f>
        <v>94800</v>
      </c>
      <c r="H52" s="69"/>
    </row>
    <row r="53" spans="1:8" ht="15">
      <c r="A53" s="36"/>
      <c r="B53" s="37" t="s">
        <v>20</v>
      </c>
      <c r="C53" s="24">
        <v>1</v>
      </c>
      <c r="D53" s="25">
        <v>2.5</v>
      </c>
      <c r="E53" s="24">
        <f>D53*1000</f>
        <v>2500</v>
      </c>
      <c r="F53" s="24">
        <f>C53*E53</f>
        <v>2500</v>
      </c>
      <c r="G53" s="24">
        <f>F53*12</f>
        <v>30000</v>
      </c>
      <c r="H53" s="69"/>
    </row>
    <row r="54" spans="1:8" ht="15">
      <c r="A54" s="36"/>
      <c r="B54" s="37" t="s">
        <v>21</v>
      </c>
      <c r="C54" s="24">
        <v>3</v>
      </c>
      <c r="D54" s="25">
        <v>1.8</v>
      </c>
      <c r="E54" s="24">
        <f>D54*1000</f>
        <v>1800</v>
      </c>
      <c r="F54" s="24">
        <f>C54*E54</f>
        <v>5400</v>
      </c>
      <c r="G54" s="24">
        <f>F54*12</f>
        <v>64800</v>
      </c>
      <c r="H54" s="69"/>
    </row>
    <row r="55" spans="1:8" s="19" customFormat="1" ht="15">
      <c r="A55" s="17" t="s">
        <v>42</v>
      </c>
      <c r="B55" s="17" t="s">
        <v>51</v>
      </c>
      <c r="C55" s="18">
        <f>C56+C57+C62+C66</f>
        <v>22</v>
      </c>
      <c r="D55" s="18"/>
      <c r="E55" s="17"/>
      <c r="F55" s="18">
        <f>F56+F57+F62+F66</f>
        <v>42100</v>
      </c>
      <c r="G55" s="18">
        <f>G56+G57+G62+G66</f>
        <v>505200</v>
      </c>
      <c r="H55" s="69"/>
    </row>
    <row r="56" spans="1:8" s="23" customFormat="1" ht="15">
      <c r="A56" s="35"/>
      <c r="B56" s="37" t="s">
        <v>18</v>
      </c>
      <c r="C56" s="14">
        <v>1</v>
      </c>
      <c r="D56" s="20">
        <v>3</v>
      </c>
      <c r="E56" s="24">
        <f>D56*1000</f>
        <v>3000</v>
      </c>
      <c r="F56" s="38">
        <f>C56*E56</f>
        <v>3000</v>
      </c>
      <c r="G56" s="38">
        <f>F56*12</f>
        <v>36000</v>
      </c>
      <c r="H56" s="69"/>
    </row>
    <row r="57" spans="1:8" s="23" customFormat="1" ht="60">
      <c r="A57" s="35"/>
      <c r="B57" s="22" t="s">
        <v>74</v>
      </c>
      <c r="C57" s="39">
        <f>C58+C59+C60+C61</f>
        <v>7</v>
      </c>
      <c r="D57" s="22"/>
      <c r="E57" s="22"/>
      <c r="F57" s="39">
        <f>F58+F59+F60+F61</f>
        <v>13500</v>
      </c>
      <c r="G57" s="39">
        <f>G58+G59+G60+G61</f>
        <v>162000</v>
      </c>
      <c r="H57" s="69"/>
    </row>
    <row r="58" spans="1:8" s="23" customFormat="1" ht="15">
      <c r="A58" s="35"/>
      <c r="B58" s="37" t="s">
        <v>20</v>
      </c>
      <c r="C58" s="40">
        <v>1</v>
      </c>
      <c r="D58" s="41">
        <v>2.5</v>
      </c>
      <c r="E58" s="24">
        <f>D58*1000</f>
        <v>2500</v>
      </c>
      <c r="F58" s="38">
        <f>C58*E58</f>
        <v>2500</v>
      </c>
      <c r="G58" s="38">
        <f>F58*12</f>
        <v>30000</v>
      </c>
      <c r="H58" s="69"/>
    </row>
    <row r="59" spans="1:8" s="23" customFormat="1" ht="15">
      <c r="A59" s="35"/>
      <c r="B59" s="37" t="s">
        <v>75</v>
      </c>
      <c r="C59" s="40">
        <v>1</v>
      </c>
      <c r="D59" s="41">
        <v>2.4</v>
      </c>
      <c r="E59" s="24">
        <f>D59*1000</f>
        <v>2400</v>
      </c>
      <c r="F59" s="38">
        <f>C59*E59</f>
        <v>2400</v>
      </c>
      <c r="G59" s="38">
        <f>F59*12</f>
        <v>28800</v>
      </c>
      <c r="H59" s="69"/>
    </row>
    <row r="60" spans="1:8" s="23" customFormat="1" ht="15">
      <c r="A60" s="35"/>
      <c r="B60" s="37" t="s">
        <v>21</v>
      </c>
      <c r="C60" s="43">
        <v>3</v>
      </c>
      <c r="D60" s="44">
        <v>1.8</v>
      </c>
      <c r="E60" s="24">
        <f t="shared" ref="E60:E61" si="5">D60*1000</f>
        <v>1800</v>
      </c>
      <c r="F60" s="38">
        <f t="shared" ref="F60:F61" si="6">C60*E60</f>
        <v>5400</v>
      </c>
      <c r="G60" s="38">
        <f t="shared" ref="G60:G61" si="7">F60*12</f>
        <v>64800</v>
      </c>
      <c r="H60" s="69"/>
    </row>
    <row r="61" spans="1:8" s="23" customFormat="1" ht="15">
      <c r="A61" s="35"/>
      <c r="B61" s="37" t="s">
        <v>23</v>
      </c>
      <c r="C61" s="15">
        <v>2</v>
      </c>
      <c r="D61" s="60">
        <v>1.6</v>
      </c>
      <c r="E61" s="24">
        <f t="shared" si="5"/>
        <v>1600</v>
      </c>
      <c r="F61" s="24">
        <f t="shared" si="6"/>
        <v>3200</v>
      </c>
      <c r="G61" s="24">
        <f t="shared" si="7"/>
        <v>38400</v>
      </c>
      <c r="H61" s="69"/>
    </row>
    <row r="62" spans="1:8" s="23" customFormat="1" ht="60">
      <c r="A62" s="36"/>
      <c r="B62" s="22" t="s">
        <v>76</v>
      </c>
      <c r="C62" s="39">
        <f>C63+C64+C65</f>
        <v>9</v>
      </c>
      <c r="D62" s="22"/>
      <c r="E62" s="22"/>
      <c r="F62" s="39">
        <f>F63+F64+F65</f>
        <v>16300</v>
      </c>
      <c r="G62" s="22">
        <f t="shared" ref="G62" si="8">F62*12</f>
        <v>195600</v>
      </c>
      <c r="H62" s="69"/>
    </row>
    <row r="63" spans="1:8" s="23" customFormat="1" ht="15">
      <c r="A63" s="36"/>
      <c r="B63" s="37" t="s">
        <v>20</v>
      </c>
      <c r="C63" s="15">
        <v>1</v>
      </c>
      <c r="D63" s="60">
        <v>2.5</v>
      </c>
      <c r="E63" s="24">
        <f>D63*1000</f>
        <v>2500</v>
      </c>
      <c r="F63" s="24">
        <f>C63*E63</f>
        <v>2500</v>
      </c>
      <c r="G63" s="24">
        <f>F63*12</f>
        <v>30000</v>
      </c>
      <c r="H63" s="69"/>
    </row>
    <row r="64" spans="1:8" s="23" customFormat="1" ht="15">
      <c r="A64" s="36"/>
      <c r="B64" s="37" t="s">
        <v>21</v>
      </c>
      <c r="C64" s="15">
        <v>5</v>
      </c>
      <c r="D64" s="60">
        <v>1.8</v>
      </c>
      <c r="E64" s="24">
        <f>D64*1000</f>
        <v>1800</v>
      </c>
      <c r="F64" s="24">
        <f>C64*E64</f>
        <v>9000</v>
      </c>
      <c r="G64" s="24">
        <f>F64*12</f>
        <v>108000</v>
      </c>
      <c r="H64" s="69"/>
    </row>
    <row r="65" spans="1:8" s="23" customFormat="1" ht="15">
      <c r="A65" s="36"/>
      <c r="B65" s="37" t="s">
        <v>23</v>
      </c>
      <c r="C65" s="15">
        <v>3</v>
      </c>
      <c r="D65" s="60">
        <v>1.6</v>
      </c>
      <c r="E65" s="24">
        <f>D65*1000</f>
        <v>1600</v>
      </c>
      <c r="F65" s="24">
        <f>C65*E65</f>
        <v>4800</v>
      </c>
      <c r="G65" s="24">
        <f>F65*12</f>
        <v>57600</v>
      </c>
      <c r="H65" s="69"/>
    </row>
    <row r="66" spans="1:8" s="23" customFormat="1" ht="60">
      <c r="A66" s="36"/>
      <c r="B66" s="22" t="s">
        <v>69</v>
      </c>
      <c r="C66" s="39">
        <f>C67+C68+C69</f>
        <v>5</v>
      </c>
      <c r="D66" s="22"/>
      <c r="E66" s="22"/>
      <c r="F66" s="39">
        <f>F67+F68+F69</f>
        <v>9300</v>
      </c>
      <c r="G66" s="22">
        <f t="shared" ref="G66:G69" si="9">F66*12</f>
        <v>111600</v>
      </c>
      <c r="H66" s="69"/>
    </row>
    <row r="67" spans="1:8" s="23" customFormat="1" ht="15">
      <c r="A67" s="36"/>
      <c r="B67" s="37" t="s">
        <v>20</v>
      </c>
      <c r="C67" s="15">
        <v>1</v>
      </c>
      <c r="D67" s="60">
        <v>2.5</v>
      </c>
      <c r="E67" s="24">
        <f>D67*1000</f>
        <v>2500</v>
      </c>
      <c r="F67" s="24">
        <f>C67*E67</f>
        <v>2500</v>
      </c>
      <c r="G67" s="24">
        <f t="shared" si="9"/>
        <v>30000</v>
      </c>
      <c r="H67" s="69"/>
    </row>
    <row r="68" spans="1:8" s="23" customFormat="1" ht="15">
      <c r="A68" s="36"/>
      <c r="B68" s="37" t="s">
        <v>21</v>
      </c>
      <c r="C68" s="15">
        <v>2</v>
      </c>
      <c r="D68" s="60">
        <v>1.8</v>
      </c>
      <c r="E68" s="24">
        <f>D68*1000</f>
        <v>1800</v>
      </c>
      <c r="F68" s="24">
        <f>C68*E68</f>
        <v>3600</v>
      </c>
      <c r="G68" s="24">
        <f t="shared" si="9"/>
        <v>43200</v>
      </c>
      <c r="H68" s="69"/>
    </row>
    <row r="69" spans="1:8" s="23" customFormat="1" ht="15">
      <c r="A69" s="36"/>
      <c r="B69" s="37" t="s">
        <v>23</v>
      </c>
      <c r="C69" s="15">
        <v>2</v>
      </c>
      <c r="D69" s="60">
        <v>1.6</v>
      </c>
      <c r="E69" s="24">
        <f>D69*1000</f>
        <v>1600</v>
      </c>
      <c r="F69" s="24">
        <f>C69*E69</f>
        <v>3200</v>
      </c>
      <c r="G69" s="24">
        <f t="shared" si="9"/>
        <v>38400</v>
      </c>
      <c r="H69" s="69"/>
    </row>
    <row r="70" spans="1:8" s="19" customFormat="1" ht="30">
      <c r="A70" s="17" t="s">
        <v>44</v>
      </c>
      <c r="B70" s="17" t="s">
        <v>55</v>
      </c>
      <c r="C70" s="18">
        <f>C71+C72+C76+C80</f>
        <v>10</v>
      </c>
      <c r="D70" s="18"/>
      <c r="E70" s="17"/>
      <c r="F70" s="18">
        <f>F71+F72+F76+F80</f>
        <v>20700</v>
      </c>
      <c r="G70" s="18">
        <f>G71+G72+G76+G80</f>
        <v>248400</v>
      </c>
      <c r="H70" s="69"/>
    </row>
    <row r="71" spans="1:8" s="23" customFormat="1" ht="15">
      <c r="A71" s="35"/>
      <c r="B71" s="37" t="s">
        <v>18</v>
      </c>
      <c r="C71" s="14">
        <v>1</v>
      </c>
      <c r="D71" s="20">
        <v>3</v>
      </c>
      <c r="E71" s="24">
        <f>D71*1000</f>
        <v>3000</v>
      </c>
      <c r="F71" s="38">
        <f>C71*E71</f>
        <v>3000</v>
      </c>
      <c r="G71" s="38">
        <f>F71*12</f>
        <v>36000</v>
      </c>
      <c r="H71" s="69"/>
    </row>
    <row r="72" spans="1:8" s="23" customFormat="1" ht="15">
      <c r="A72" s="35"/>
      <c r="B72" s="55" t="s">
        <v>54</v>
      </c>
      <c r="C72" s="22">
        <f>C73+C74+C75</f>
        <v>3</v>
      </c>
      <c r="D72" s="22"/>
      <c r="E72" s="22"/>
      <c r="F72" s="22">
        <f>F73+F74+F75</f>
        <v>5900</v>
      </c>
      <c r="G72" s="22">
        <f>G73+G74+G75</f>
        <v>70800</v>
      </c>
      <c r="H72" s="69"/>
    </row>
    <row r="73" spans="1:8" s="23" customFormat="1" ht="15">
      <c r="A73" s="35"/>
      <c r="B73" s="37" t="s">
        <v>20</v>
      </c>
      <c r="C73" s="40">
        <v>1</v>
      </c>
      <c r="D73" s="44">
        <v>2.5</v>
      </c>
      <c r="E73" s="24">
        <f>D73*1000</f>
        <v>2500</v>
      </c>
      <c r="F73" s="38">
        <f>C73*E73</f>
        <v>2500</v>
      </c>
      <c r="G73" s="38">
        <f>F73*12</f>
        <v>30000</v>
      </c>
      <c r="H73" s="69"/>
    </row>
    <row r="74" spans="1:8" s="23" customFormat="1" ht="15">
      <c r="A74" s="35"/>
      <c r="B74" s="37" t="s">
        <v>21</v>
      </c>
      <c r="C74" s="43">
        <v>1</v>
      </c>
      <c r="D74" s="44">
        <v>1.8</v>
      </c>
      <c r="E74" s="24">
        <f t="shared" ref="E74:E75" si="10">D74*1000</f>
        <v>1800</v>
      </c>
      <c r="F74" s="38">
        <f t="shared" ref="F74:F75" si="11">C74*E74</f>
        <v>1800</v>
      </c>
      <c r="G74" s="38">
        <f t="shared" ref="G74:G76" si="12">F74*12</f>
        <v>21600</v>
      </c>
      <c r="H74" s="69"/>
    </row>
    <row r="75" spans="1:8" s="23" customFormat="1" ht="15">
      <c r="A75" s="35"/>
      <c r="B75" s="37" t="s">
        <v>23</v>
      </c>
      <c r="C75" s="15">
        <v>1</v>
      </c>
      <c r="D75" s="60">
        <v>1.6</v>
      </c>
      <c r="E75" s="24">
        <f t="shared" si="10"/>
        <v>1600</v>
      </c>
      <c r="F75" s="24">
        <f t="shared" si="11"/>
        <v>1600</v>
      </c>
      <c r="G75" s="24">
        <f t="shared" si="12"/>
        <v>19200</v>
      </c>
      <c r="H75" s="69"/>
    </row>
    <row r="76" spans="1:8" s="23" customFormat="1" ht="30">
      <c r="A76" s="35"/>
      <c r="B76" s="22" t="s">
        <v>52</v>
      </c>
      <c r="C76" s="39">
        <f>C77+C78+C79</f>
        <v>3</v>
      </c>
      <c r="D76" s="22"/>
      <c r="E76" s="22"/>
      <c r="F76" s="39">
        <f>F77+F78+F79</f>
        <v>5900</v>
      </c>
      <c r="G76" s="22">
        <f t="shared" si="12"/>
        <v>70800</v>
      </c>
      <c r="H76" s="69"/>
    </row>
    <row r="77" spans="1:8" s="46" customFormat="1" ht="15">
      <c r="A77" s="36"/>
      <c r="B77" s="37" t="s">
        <v>20</v>
      </c>
      <c r="C77" s="15">
        <v>1</v>
      </c>
      <c r="D77" s="60">
        <v>2.5</v>
      </c>
      <c r="E77" s="24">
        <f>D77*1000</f>
        <v>2500</v>
      </c>
      <c r="F77" s="24">
        <f>C77*E77</f>
        <v>2500</v>
      </c>
      <c r="G77" s="24">
        <f>F77*12</f>
        <v>30000</v>
      </c>
      <c r="H77" s="69"/>
    </row>
    <row r="78" spans="1:8" s="46" customFormat="1" ht="15">
      <c r="A78" s="36"/>
      <c r="B78" s="37" t="s">
        <v>21</v>
      </c>
      <c r="C78" s="15">
        <v>1</v>
      </c>
      <c r="D78" s="60">
        <v>1.8</v>
      </c>
      <c r="E78" s="24">
        <f t="shared" ref="E78:E79" si="13">D78*1000</f>
        <v>1800</v>
      </c>
      <c r="F78" s="24">
        <f t="shared" ref="F78:F79" si="14">C78*E78</f>
        <v>1800</v>
      </c>
      <c r="G78" s="24">
        <f t="shared" ref="G78:G80" si="15">F78*12</f>
        <v>21600</v>
      </c>
      <c r="H78" s="69"/>
    </row>
    <row r="79" spans="1:8" s="46" customFormat="1" ht="15">
      <c r="A79" s="36"/>
      <c r="B79" s="37" t="s">
        <v>23</v>
      </c>
      <c r="C79" s="15">
        <v>1</v>
      </c>
      <c r="D79" s="60">
        <v>1.6</v>
      </c>
      <c r="E79" s="24">
        <f t="shared" si="13"/>
        <v>1600</v>
      </c>
      <c r="F79" s="24">
        <f t="shared" si="14"/>
        <v>1600</v>
      </c>
      <c r="G79" s="24">
        <f t="shared" si="15"/>
        <v>19200</v>
      </c>
      <c r="H79" s="69"/>
    </row>
    <row r="80" spans="1:8" ht="30">
      <c r="A80" s="36"/>
      <c r="B80" s="22" t="s">
        <v>53</v>
      </c>
      <c r="C80" s="39">
        <f>C81+C82+C83</f>
        <v>3</v>
      </c>
      <c r="D80" s="22"/>
      <c r="E80" s="22"/>
      <c r="F80" s="39">
        <f>F81+F82+F83</f>
        <v>5900</v>
      </c>
      <c r="G80" s="22">
        <f t="shared" si="15"/>
        <v>70800</v>
      </c>
      <c r="H80" s="69"/>
    </row>
    <row r="81" spans="1:8" ht="15">
      <c r="A81" s="36"/>
      <c r="B81" s="37" t="s">
        <v>20</v>
      </c>
      <c r="C81" s="15">
        <v>1</v>
      </c>
      <c r="D81" s="60">
        <v>2.5</v>
      </c>
      <c r="E81" s="24">
        <f>D81*1000</f>
        <v>2500</v>
      </c>
      <c r="F81" s="24">
        <f>C81*E81</f>
        <v>2500</v>
      </c>
      <c r="G81" s="24">
        <f>F81*12</f>
        <v>30000</v>
      </c>
      <c r="H81" s="69"/>
    </row>
    <row r="82" spans="1:8" ht="15">
      <c r="A82" s="47"/>
      <c r="B82" s="37" t="s">
        <v>21</v>
      </c>
      <c r="C82" s="15">
        <v>1</v>
      </c>
      <c r="D82" s="60">
        <v>1.8</v>
      </c>
      <c r="E82" s="24">
        <f>D82*1000</f>
        <v>1800</v>
      </c>
      <c r="F82" s="24">
        <f>C82*E82</f>
        <v>1800</v>
      </c>
      <c r="G82" s="24">
        <f>F82*12</f>
        <v>21600</v>
      </c>
      <c r="H82" s="69"/>
    </row>
    <row r="83" spans="1:8" ht="30" customHeight="1">
      <c r="A83" s="45"/>
      <c r="B83" s="37" t="s">
        <v>23</v>
      </c>
      <c r="C83" s="15">
        <v>1</v>
      </c>
      <c r="D83" s="60">
        <v>1.6</v>
      </c>
      <c r="E83" s="24">
        <f>D83*1000</f>
        <v>1600</v>
      </c>
      <c r="F83" s="24">
        <f>C83*E83</f>
        <v>1600</v>
      </c>
      <c r="G83" s="24">
        <f>F83*12</f>
        <v>19200</v>
      </c>
      <c r="H83" s="69"/>
    </row>
    <row r="84" spans="1:8" ht="49.5" customHeight="1">
      <c r="A84" s="48"/>
      <c r="B84" s="49"/>
      <c r="C84" s="50"/>
      <c r="D84" s="51"/>
      <c r="E84" s="52"/>
      <c r="F84" s="53"/>
      <c r="G84" s="53"/>
      <c r="H84" s="54"/>
    </row>
  </sheetData>
  <autoFilter ref="B2:E83"/>
  <mergeCells count="1">
    <mergeCell ref="A1:H1"/>
  </mergeCells>
  <pageMargins left="0.7" right="0.7" top="0.75" bottom="0.75" header="0.3" footer="0.3"/>
  <pageSetup paperSize="9" scale="57" orientation="portrait" r:id="rId1"/>
  <rowBreaks count="1" manualBreakCount="1">
    <brk id="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357"/>
  <sheetViews>
    <sheetView view="pageBreakPreview" zoomScale="90" zoomScaleNormal="100" zoomScaleSheetLayoutView="90" workbookViewId="0">
      <pane xSplit="4" ySplit="3" topLeftCell="F54" activePane="bottomRight" state="frozen"/>
      <selection pane="topRight" activeCell="E1" sqref="E1"/>
      <selection pane="bottomLeft" activeCell="A3" sqref="A3"/>
      <selection pane="bottomRight" activeCell="P72" sqref="P72"/>
    </sheetView>
  </sheetViews>
  <sheetFormatPr defaultRowHeight="12.75"/>
  <cols>
    <col min="1" max="1" width="3.42578125" style="181" hidden="1" customWidth="1"/>
    <col min="2" max="2" width="1.140625" style="181" customWidth="1"/>
    <col min="3" max="3" width="18.140625" style="184" customWidth="1"/>
    <col min="4" max="4" width="50.85546875" style="181" customWidth="1"/>
    <col min="5" max="5" width="15.140625" style="183" customWidth="1"/>
    <col min="6" max="6" width="16.85546875" style="183" customWidth="1"/>
    <col min="7" max="7" width="16.5703125" style="183" customWidth="1"/>
    <col min="8" max="8" width="14.85546875" style="183" customWidth="1"/>
    <col min="9" max="9" width="18.7109375" style="183" customWidth="1"/>
    <col min="10" max="10" width="19.140625" style="183" customWidth="1"/>
    <col min="11" max="11" width="13" style="183" customWidth="1"/>
    <col min="12" max="12" width="20" style="183" customWidth="1"/>
    <col min="13" max="13" width="21" style="183" customWidth="1"/>
    <col min="14" max="14" width="13.42578125" style="183" customWidth="1"/>
    <col min="15" max="15" width="32.85546875" style="183" customWidth="1"/>
    <col min="16" max="16" width="36" style="182" customWidth="1"/>
    <col min="17" max="256" width="9.140625" style="181"/>
    <col min="257" max="257" width="0" style="181" hidden="1" customWidth="1"/>
    <col min="258" max="258" width="1.140625" style="181" customWidth="1"/>
    <col min="259" max="259" width="18.140625" style="181" customWidth="1"/>
    <col min="260" max="260" width="50.85546875" style="181" customWidth="1"/>
    <col min="261" max="261" width="15.140625" style="181" customWidth="1"/>
    <col min="262" max="262" width="16.85546875" style="181" customWidth="1"/>
    <col min="263" max="263" width="16.5703125" style="181" customWidth="1"/>
    <col min="264" max="264" width="14.85546875" style="181" customWidth="1"/>
    <col min="265" max="265" width="18.7109375" style="181" customWidth="1"/>
    <col min="266" max="266" width="19.140625" style="181" customWidth="1"/>
    <col min="267" max="267" width="13" style="181" customWidth="1"/>
    <col min="268" max="268" width="20" style="181" customWidth="1"/>
    <col min="269" max="269" width="21" style="181" customWidth="1"/>
    <col min="270" max="270" width="13.42578125" style="181" customWidth="1"/>
    <col min="271" max="271" width="32.85546875" style="181" customWidth="1"/>
    <col min="272" max="272" width="36" style="181" customWidth="1"/>
    <col min="273" max="512" width="9.140625" style="181"/>
    <col min="513" max="513" width="0" style="181" hidden="1" customWidth="1"/>
    <col min="514" max="514" width="1.140625" style="181" customWidth="1"/>
    <col min="515" max="515" width="18.140625" style="181" customWidth="1"/>
    <col min="516" max="516" width="50.85546875" style="181" customWidth="1"/>
    <col min="517" max="517" width="15.140625" style="181" customWidth="1"/>
    <col min="518" max="518" width="16.85546875" style="181" customWidth="1"/>
    <col min="519" max="519" width="16.5703125" style="181" customWidth="1"/>
    <col min="520" max="520" width="14.85546875" style="181" customWidth="1"/>
    <col min="521" max="521" width="18.7109375" style="181" customWidth="1"/>
    <col min="522" max="522" width="19.140625" style="181" customWidth="1"/>
    <col min="523" max="523" width="13" style="181" customWidth="1"/>
    <col min="524" max="524" width="20" style="181" customWidth="1"/>
    <col min="525" max="525" width="21" style="181" customWidth="1"/>
    <col min="526" max="526" width="13.42578125" style="181" customWidth="1"/>
    <col min="527" max="527" width="32.85546875" style="181" customWidth="1"/>
    <col min="528" max="528" width="36" style="181" customWidth="1"/>
    <col min="529" max="768" width="9.140625" style="181"/>
    <col min="769" max="769" width="0" style="181" hidden="1" customWidth="1"/>
    <col min="770" max="770" width="1.140625" style="181" customWidth="1"/>
    <col min="771" max="771" width="18.140625" style="181" customWidth="1"/>
    <col min="772" max="772" width="50.85546875" style="181" customWidth="1"/>
    <col min="773" max="773" width="15.140625" style="181" customWidth="1"/>
    <col min="774" max="774" width="16.85546875" style="181" customWidth="1"/>
    <col min="775" max="775" width="16.5703125" style="181" customWidth="1"/>
    <col min="776" max="776" width="14.85546875" style="181" customWidth="1"/>
    <col min="777" max="777" width="18.7109375" style="181" customWidth="1"/>
    <col min="778" max="778" width="19.140625" style="181" customWidth="1"/>
    <col min="779" max="779" width="13" style="181" customWidth="1"/>
    <col min="780" max="780" width="20" style="181" customWidth="1"/>
    <col min="781" max="781" width="21" style="181" customWidth="1"/>
    <col min="782" max="782" width="13.42578125" style="181" customWidth="1"/>
    <col min="783" max="783" width="32.85546875" style="181" customWidth="1"/>
    <col min="784" max="784" width="36" style="181" customWidth="1"/>
    <col min="785" max="1024" width="9.140625" style="181"/>
    <col min="1025" max="1025" width="0" style="181" hidden="1" customWidth="1"/>
    <col min="1026" max="1026" width="1.140625" style="181" customWidth="1"/>
    <col min="1027" max="1027" width="18.140625" style="181" customWidth="1"/>
    <col min="1028" max="1028" width="50.85546875" style="181" customWidth="1"/>
    <col min="1029" max="1029" width="15.140625" style="181" customWidth="1"/>
    <col min="1030" max="1030" width="16.85546875" style="181" customWidth="1"/>
    <col min="1031" max="1031" width="16.5703125" style="181" customWidth="1"/>
    <col min="1032" max="1032" width="14.85546875" style="181" customWidth="1"/>
    <col min="1033" max="1033" width="18.7109375" style="181" customWidth="1"/>
    <col min="1034" max="1034" width="19.140625" style="181" customWidth="1"/>
    <col min="1035" max="1035" width="13" style="181" customWidth="1"/>
    <col min="1036" max="1036" width="20" style="181" customWidth="1"/>
    <col min="1037" max="1037" width="21" style="181" customWidth="1"/>
    <col min="1038" max="1038" width="13.42578125" style="181" customWidth="1"/>
    <col min="1039" max="1039" width="32.85546875" style="181" customWidth="1"/>
    <col min="1040" max="1040" width="36" style="181" customWidth="1"/>
    <col min="1041" max="1280" width="9.140625" style="181"/>
    <col min="1281" max="1281" width="0" style="181" hidden="1" customWidth="1"/>
    <col min="1282" max="1282" width="1.140625" style="181" customWidth="1"/>
    <col min="1283" max="1283" width="18.140625" style="181" customWidth="1"/>
    <col min="1284" max="1284" width="50.85546875" style="181" customWidth="1"/>
    <col min="1285" max="1285" width="15.140625" style="181" customWidth="1"/>
    <col min="1286" max="1286" width="16.85546875" style="181" customWidth="1"/>
    <col min="1287" max="1287" width="16.5703125" style="181" customWidth="1"/>
    <col min="1288" max="1288" width="14.85546875" style="181" customWidth="1"/>
    <col min="1289" max="1289" width="18.7109375" style="181" customWidth="1"/>
    <col min="1290" max="1290" width="19.140625" style="181" customWidth="1"/>
    <col min="1291" max="1291" width="13" style="181" customWidth="1"/>
    <col min="1292" max="1292" width="20" style="181" customWidth="1"/>
    <col min="1293" max="1293" width="21" style="181" customWidth="1"/>
    <col min="1294" max="1294" width="13.42578125" style="181" customWidth="1"/>
    <col min="1295" max="1295" width="32.85546875" style="181" customWidth="1"/>
    <col min="1296" max="1296" width="36" style="181" customWidth="1"/>
    <col min="1297" max="1536" width="9.140625" style="181"/>
    <col min="1537" max="1537" width="0" style="181" hidden="1" customWidth="1"/>
    <col min="1538" max="1538" width="1.140625" style="181" customWidth="1"/>
    <col min="1539" max="1539" width="18.140625" style="181" customWidth="1"/>
    <col min="1540" max="1540" width="50.85546875" style="181" customWidth="1"/>
    <col min="1541" max="1541" width="15.140625" style="181" customWidth="1"/>
    <col min="1542" max="1542" width="16.85546875" style="181" customWidth="1"/>
    <col min="1543" max="1543" width="16.5703125" style="181" customWidth="1"/>
    <col min="1544" max="1544" width="14.85546875" style="181" customWidth="1"/>
    <col min="1545" max="1545" width="18.7109375" style="181" customWidth="1"/>
    <col min="1546" max="1546" width="19.140625" style="181" customWidth="1"/>
    <col min="1547" max="1547" width="13" style="181" customWidth="1"/>
    <col min="1548" max="1548" width="20" style="181" customWidth="1"/>
    <col min="1549" max="1549" width="21" style="181" customWidth="1"/>
    <col min="1550" max="1550" width="13.42578125" style="181" customWidth="1"/>
    <col min="1551" max="1551" width="32.85546875" style="181" customWidth="1"/>
    <col min="1552" max="1552" width="36" style="181" customWidth="1"/>
    <col min="1553" max="1792" width="9.140625" style="181"/>
    <col min="1793" max="1793" width="0" style="181" hidden="1" customWidth="1"/>
    <col min="1794" max="1794" width="1.140625" style="181" customWidth="1"/>
    <col min="1795" max="1795" width="18.140625" style="181" customWidth="1"/>
    <col min="1796" max="1796" width="50.85546875" style="181" customWidth="1"/>
    <col min="1797" max="1797" width="15.140625" style="181" customWidth="1"/>
    <col min="1798" max="1798" width="16.85546875" style="181" customWidth="1"/>
    <col min="1799" max="1799" width="16.5703125" style="181" customWidth="1"/>
    <col min="1800" max="1800" width="14.85546875" style="181" customWidth="1"/>
    <col min="1801" max="1801" width="18.7109375" style="181" customWidth="1"/>
    <col min="1802" max="1802" width="19.140625" style="181" customWidth="1"/>
    <col min="1803" max="1803" width="13" style="181" customWidth="1"/>
    <col min="1804" max="1804" width="20" style="181" customWidth="1"/>
    <col min="1805" max="1805" width="21" style="181" customWidth="1"/>
    <col min="1806" max="1806" width="13.42578125" style="181" customWidth="1"/>
    <col min="1807" max="1807" width="32.85546875" style="181" customWidth="1"/>
    <col min="1808" max="1808" width="36" style="181" customWidth="1"/>
    <col min="1809" max="2048" width="9.140625" style="181"/>
    <col min="2049" max="2049" width="0" style="181" hidden="1" customWidth="1"/>
    <col min="2050" max="2050" width="1.140625" style="181" customWidth="1"/>
    <col min="2051" max="2051" width="18.140625" style="181" customWidth="1"/>
    <col min="2052" max="2052" width="50.85546875" style="181" customWidth="1"/>
    <col min="2053" max="2053" width="15.140625" style="181" customWidth="1"/>
    <col min="2054" max="2054" width="16.85546875" style="181" customWidth="1"/>
    <col min="2055" max="2055" width="16.5703125" style="181" customWidth="1"/>
    <col min="2056" max="2056" width="14.85546875" style="181" customWidth="1"/>
    <col min="2057" max="2057" width="18.7109375" style="181" customWidth="1"/>
    <col min="2058" max="2058" width="19.140625" style="181" customWidth="1"/>
    <col min="2059" max="2059" width="13" style="181" customWidth="1"/>
    <col min="2060" max="2060" width="20" style="181" customWidth="1"/>
    <col min="2061" max="2061" width="21" style="181" customWidth="1"/>
    <col min="2062" max="2062" width="13.42578125" style="181" customWidth="1"/>
    <col min="2063" max="2063" width="32.85546875" style="181" customWidth="1"/>
    <col min="2064" max="2064" width="36" style="181" customWidth="1"/>
    <col min="2065" max="2304" width="9.140625" style="181"/>
    <col min="2305" max="2305" width="0" style="181" hidden="1" customWidth="1"/>
    <col min="2306" max="2306" width="1.140625" style="181" customWidth="1"/>
    <col min="2307" max="2307" width="18.140625" style="181" customWidth="1"/>
    <col min="2308" max="2308" width="50.85546875" style="181" customWidth="1"/>
    <col min="2309" max="2309" width="15.140625" style="181" customWidth="1"/>
    <col min="2310" max="2310" width="16.85546875" style="181" customWidth="1"/>
    <col min="2311" max="2311" width="16.5703125" style="181" customWidth="1"/>
    <col min="2312" max="2312" width="14.85546875" style="181" customWidth="1"/>
    <col min="2313" max="2313" width="18.7109375" style="181" customWidth="1"/>
    <col min="2314" max="2314" width="19.140625" style="181" customWidth="1"/>
    <col min="2315" max="2315" width="13" style="181" customWidth="1"/>
    <col min="2316" max="2316" width="20" style="181" customWidth="1"/>
    <col min="2317" max="2317" width="21" style="181" customWidth="1"/>
    <col min="2318" max="2318" width="13.42578125" style="181" customWidth="1"/>
    <col min="2319" max="2319" width="32.85546875" style="181" customWidth="1"/>
    <col min="2320" max="2320" width="36" style="181" customWidth="1"/>
    <col min="2321" max="2560" width="9.140625" style="181"/>
    <col min="2561" max="2561" width="0" style="181" hidden="1" customWidth="1"/>
    <col min="2562" max="2562" width="1.140625" style="181" customWidth="1"/>
    <col min="2563" max="2563" width="18.140625" style="181" customWidth="1"/>
    <col min="2564" max="2564" width="50.85546875" style="181" customWidth="1"/>
    <col min="2565" max="2565" width="15.140625" style="181" customWidth="1"/>
    <col min="2566" max="2566" width="16.85546875" style="181" customWidth="1"/>
    <col min="2567" max="2567" width="16.5703125" style="181" customWidth="1"/>
    <col min="2568" max="2568" width="14.85546875" style="181" customWidth="1"/>
    <col min="2569" max="2569" width="18.7109375" style="181" customWidth="1"/>
    <col min="2570" max="2570" width="19.140625" style="181" customWidth="1"/>
    <col min="2571" max="2571" width="13" style="181" customWidth="1"/>
    <col min="2572" max="2572" width="20" style="181" customWidth="1"/>
    <col min="2573" max="2573" width="21" style="181" customWidth="1"/>
    <col min="2574" max="2574" width="13.42578125" style="181" customWidth="1"/>
    <col min="2575" max="2575" width="32.85546875" style="181" customWidth="1"/>
    <col min="2576" max="2576" width="36" style="181" customWidth="1"/>
    <col min="2577" max="2816" width="9.140625" style="181"/>
    <col min="2817" max="2817" width="0" style="181" hidden="1" customWidth="1"/>
    <col min="2818" max="2818" width="1.140625" style="181" customWidth="1"/>
    <col min="2819" max="2819" width="18.140625" style="181" customWidth="1"/>
    <col min="2820" max="2820" width="50.85546875" style="181" customWidth="1"/>
    <col min="2821" max="2821" width="15.140625" style="181" customWidth="1"/>
    <col min="2822" max="2822" width="16.85546875" style="181" customWidth="1"/>
    <col min="2823" max="2823" width="16.5703125" style="181" customWidth="1"/>
    <col min="2824" max="2824" width="14.85546875" style="181" customWidth="1"/>
    <col min="2825" max="2825" width="18.7109375" style="181" customWidth="1"/>
    <col min="2826" max="2826" width="19.140625" style="181" customWidth="1"/>
    <col min="2827" max="2827" width="13" style="181" customWidth="1"/>
    <col min="2828" max="2828" width="20" style="181" customWidth="1"/>
    <col min="2829" max="2829" width="21" style="181" customWidth="1"/>
    <col min="2830" max="2830" width="13.42578125" style="181" customWidth="1"/>
    <col min="2831" max="2831" width="32.85546875" style="181" customWidth="1"/>
    <col min="2832" max="2832" width="36" style="181" customWidth="1"/>
    <col min="2833" max="3072" width="9.140625" style="181"/>
    <col min="3073" max="3073" width="0" style="181" hidden="1" customWidth="1"/>
    <col min="3074" max="3074" width="1.140625" style="181" customWidth="1"/>
    <col min="3075" max="3075" width="18.140625" style="181" customWidth="1"/>
    <col min="3076" max="3076" width="50.85546875" style="181" customWidth="1"/>
    <col min="3077" max="3077" width="15.140625" style="181" customWidth="1"/>
    <col min="3078" max="3078" width="16.85546875" style="181" customWidth="1"/>
    <col min="3079" max="3079" width="16.5703125" style="181" customWidth="1"/>
    <col min="3080" max="3080" width="14.85546875" style="181" customWidth="1"/>
    <col min="3081" max="3081" width="18.7109375" style="181" customWidth="1"/>
    <col min="3082" max="3082" width="19.140625" style="181" customWidth="1"/>
    <col min="3083" max="3083" width="13" style="181" customWidth="1"/>
    <col min="3084" max="3084" width="20" style="181" customWidth="1"/>
    <col min="3085" max="3085" width="21" style="181" customWidth="1"/>
    <col min="3086" max="3086" width="13.42578125" style="181" customWidth="1"/>
    <col min="3087" max="3087" width="32.85546875" style="181" customWidth="1"/>
    <col min="3088" max="3088" width="36" style="181" customWidth="1"/>
    <col min="3089" max="3328" width="9.140625" style="181"/>
    <col min="3329" max="3329" width="0" style="181" hidden="1" customWidth="1"/>
    <col min="3330" max="3330" width="1.140625" style="181" customWidth="1"/>
    <col min="3331" max="3331" width="18.140625" style="181" customWidth="1"/>
    <col min="3332" max="3332" width="50.85546875" style="181" customWidth="1"/>
    <col min="3333" max="3333" width="15.140625" style="181" customWidth="1"/>
    <col min="3334" max="3334" width="16.85546875" style="181" customWidth="1"/>
    <col min="3335" max="3335" width="16.5703125" style="181" customWidth="1"/>
    <col min="3336" max="3336" width="14.85546875" style="181" customWidth="1"/>
    <col min="3337" max="3337" width="18.7109375" style="181" customWidth="1"/>
    <col min="3338" max="3338" width="19.140625" style="181" customWidth="1"/>
    <col min="3339" max="3339" width="13" style="181" customWidth="1"/>
    <col min="3340" max="3340" width="20" style="181" customWidth="1"/>
    <col min="3341" max="3341" width="21" style="181" customWidth="1"/>
    <col min="3342" max="3342" width="13.42578125" style="181" customWidth="1"/>
    <col min="3343" max="3343" width="32.85546875" style="181" customWidth="1"/>
    <col min="3344" max="3344" width="36" style="181" customWidth="1"/>
    <col min="3345" max="3584" width="9.140625" style="181"/>
    <col min="3585" max="3585" width="0" style="181" hidden="1" customWidth="1"/>
    <col min="3586" max="3586" width="1.140625" style="181" customWidth="1"/>
    <col min="3587" max="3587" width="18.140625" style="181" customWidth="1"/>
    <col min="3588" max="3588" width="50.85546875" style="181" customWidth="1"/>
    <col min="3589" max="3589" width="15.140625" style="181" customWidth="1"/>
    <col min="3590" max="3590" width="16.85546875" style="181" customWidth="1"/>
    <col min="3591" max="3591" width="16.5703125" style="181" customWidth="1"/>
    <col min="3592" max="3592" width="14.85546875" style="181" customWidth="1"/>
    <col min="3593" max="3593" width="18.7109375" style="181" customWidth="1"/>
    <col min="3594" max="3594" width="19.140625" style="181" customWidth="1"/>
    <col min="3595" max="3595" width="13" style="181" customWidth="1"/>
    <col min="3596" max="3596" width="20" style="181" customWidth="1"/>
    <col min="3597" max="3597" width="21" style="181" customWidth="1"/>
    <col min="3598" max="3598" width="13.42578125" style="181" customWidth="1"/>
    <col min="3599" max="3599" width="32.85546875" style="181" customWidth="1"/>
    <col min="3600" max="3600" width="36" style="181" customWidth="1"/>
    <col min="3601" max="3840" width="9.140625" style="181"/>
    <col min="3841" max="3841" width="0" style="181" hidden="1" customWidth="1"/>
    <col min="3842" max="3842" width="1.140625" style="181" customWidth="1"/>
    <col min="3843" max="3843" width="18.140625" style="181" customWidth="1"/>
    <col min="3844" max="3844" width="50.85546875" style="181" customWidth="1"/>
    <col min="3845" max="3845" width="15.140625" style="181" customWidth="1"/>
    <col min="3846" max="3846" width="16.85546875" style="181" customWidth="1"/>
    <col min="3847" max="3847" width="16.5703125" style="181" customWidth="1"/>
    <col min="3848" max="3848" width="14.85546875" style="181" customWidth="1"/>
    <col min="3849" max="3849" width="18.7109375" style="181" customWidth="1"/>
    <col min="3850" max="3850" width="19.140625" style="181" customWidth="1"/>
    <col min="3851" max="3851" width="13" style="181" customWidth="1"/>
    <col min="3852" max="3852" width="20" style="181" customWidth="1"/>
    <col min="3853" max="3853" width="21" style="181" customWidth="1"/>
    <col min="3854" max="3854" width="13.42578125" style="181" customWidth="1"/>
    <col min="3855" max="3855" width="32.85546875" style="181" customWidth="1"/>
    <col min="3856" max="3856" width="36" style="181" customWidth="1"/>
    <col min="3857" max="4096" width="9.140625" style="181"/>
    <col min="4097" max="4097" width="0" style="181" hidden="1" customWidth="1"/>
    <col min="4098" max="4098" width="1.140625" style="181" customWidth="1"/>
    <col min="4099" max="4099" width="18.140625" style="181" customWidth="1"/>
    <col min="4100" max="4100" width="50.85546875" style="181" customWidth="1"/>
    <col min="4101" max="4101" width="15.140625" style="181" customWidth="1"/>
    <col min="4102" max="4102" width="16.85546875" style="181" customWidth="1"/>
    <col min="4103" max="4103" width="16.5703125" style="181" customWidth="1"/>
    <col min="4104" max="4104" width="14.85546875" style="181" customWidth="1"/>
    <col min="4105" max="4105" width="18.7109375" style="181" customWidth="1"/>
    <col min="4106" max="4106" width="19.140625" style="181" customWidth="1"/>
    <col min="4107" max="4107" width="13" style="181" customWidth="1"/>
    <col min="4108" max="4108" width="20" style="181" customWidth="1"/>
    <col min="4109" max="4109" width="21" style="181" customWidth="1"/>
    <col min="4110" max="4110" width="13.42578125" style="181" customWidth="1"/>
    <col min="4111" max="4111" width="32.85546875" style="181" customWidth="1"/>
    <col min="4112" max="4112" width="36" style="181" customWidth="1"/>
    <col min="4113" max="4352" width="9.140625" style="181"/>
    <col min="4353" max="4353" width="0" style="181" hidden="1" customWidth="1"/>
    <col min="4354" max="4354" width="1.140625" style="181" customWidth="1"/>
    <col min="4355" max="4355" width="18.140625" style="181" customWidth="1"/>
    <col min="4356" max="4356" width="50.85546875" style="181" customWidth="1"/>
    <col min="4357" max="4357" width="15.140625" style="181" customWidth="1"/>
    <col min="4358" max="4358" width="16.85546875" style="181" customWidth="1"/>
    <col min="4359" max="4359" width="16.5703125" style="181" customWidth="1"/>
    <col min="4360" max="4360" width="14.85546875" style="181" customWidth="1"/>
    <col min="4361" max="4361" width="18.7109375" style="181" customWidth="1"/>
    <col min="4362" max="4362" width="19.140625" style="181" customWidth="1"/>
    <col min="4363" max="4363" width="13" style="181" customWidth="1"/>
    <col min="4364" max="4364" width="20" style="181" customWidth="1"/>
    <col min="4365" max="4365" width="21" style="181" customWidth="1"/>
    <col min="4366" max="4366" width="13.42578125" style="181" customWidth="1"/>
    <col min="4367" max="4367" width="32.85546875" style="181" customWidth="1"/>
    <col min="4368" max="4368" width="36" style="181" customWidth="1"/>
    <col min="4369" max="4608" width="9.140625" style="181"/>
    <col min="4609" max="4609" width="0" style="181" hidden="1" customWidth="1"/>
    <col min="4610" max="4610" width="1.140625" style="181" customWidth="1"/>
    <col min="4611" max="4611" width="18.140625" style="181" customWidth="1"/>
    <col min="4612" max="4612" width="50.85546875" style="181" customWidth="1"/>
    <col min="4613" max="4613" width="15.140625" style="181" customWidth="1"/>
    <col min="4614" max="4614" width="16.85546875" style="181" customWidth="1"/>
    <col min="4615" max="4615" width="16.5703125" style="181" customWidth="1"/>
    <col min="4616" max="4616" width="14.85546875" style="181" customWidth="1"/>
    <col min="4617" max="4617" width="18.7109375" style="181" customWidth="1"/>
    <col min="4618" max="4618" width="19.140625" style="181" customWidth="1"/>
    <col min="4619" max="4619" width="13" style="181" customWidth="1"/>
    <col min="4620" max="4620" width="20" style="181" customWidth="1"/>
    <col min="4621" max="4621" width="21" style="181" customWidth="1"/>
    <col min="4622" max="4622" width="13.42578125" style="181" customWidth="1"/>
    <col min="4623" max="4623" width="32.85546875" style="181" customWidth="1"/>
    <col min="4624" max="4624" width="36" style="181" customWidth="1"/>
    <col min="4625" max="4864" width="9.140625" style="181"/>
    <col min="4865" max="4865" width="0" style="181" hidden="1" customWidth="1"/>
    <col min="4866" max="4866" width="1.140625" style="181" customWidth="1"/>
    <col min="4867" max="4867" width="18.140625" style="181" customWidth="1"/>
    <col min="4868" max="4868" width="50.85546875" style="181" customWidth="1"/>
    <col min="4869" max="4869" width="15.140625" style="181" customWidth="1"/>
    <col min="4870" max="4870" width="16.85546875" style="181" customWidth="1"/>
    <col min="4871" max="4871" width="16.5703125" style="181" customWidth="1"/>
    <col min="4872" max="4872" width="14.85546875" style="181" customWidth="1"/>
    <col min="4873" max="4873" width="18.7109375" style="181" customWidth="1"/>
    <col min="4874" max="4874" width="19.140625" style="181" customWidth="1"/>
    <col min="4875" max="4875" width="13" style="181" customWidth="1"/>
    <col min="4876" max="4876" width="20" style="181" customWidth="1"/>
    <col min="4877" max="4877" width="21" style="181" customWidth="1"/>
    <col min="4878" max="4878" width="13.42578125" style="181" customWidth="1"/>
    <col min="4879" max="4879" width="32.85546875" style="181" customWidth="1"/>
    <col min="4880" max="4880" width="36" style="181" customWidth="1"/>
    <col min="4881" max="5120" width="9.140625" style="181"/>
    <col min="5121" max="5121" width="0" style="181" hidden="1" customWidth="1"/>
    <col min="5122" max="5122" width="1.140625" style="181" customWidth="1"/>
    <col min="5123" max="5123" width="18.140625" style="181" customWidth="1"/>
    <col min="5124" max="5124" width="50.85546875" style="181" customWidth="1"/>
    <col min="5125" max="5125" width="15.140625" style="181" customWidth="1"/>
    <col min="5126" max="5126" width="16.85546875" style="181" customWidth="1"/>
    <col min="5127" max="5127" width="16.5703125" style="181" customWidth="1"/>
    <col min="5128" max="5128" width="14.85546875" style="181" customWidth="1"/>
    <col min="5129" max="5129" width="18.7109375" style="181" customWidth="1"/>
    <col min="5130" max="5130" width="19.140625" style="181" customWidth="1"/>
    <col min="5131" max="5131" width="13" style="181" customWidth="1"/>
    <col min="5132" max="5132" width="20" style="181" customWidth="1"/>
    <col min="5133" max="5133" width="21" style="181" customWidth="1"/>
    <col min="5134" max="5134" width="13.42578125" style="181" customWidth="1"/>
    <col min="5135" max="5135" width="32.85546875" style="181" customWidth="1"/>
    <col min="5136" max="5136" width="36" style="181" customWidth="1"/>
    <col min="5137" max="5376" width="9.140625" style="181"/>
    <col min="5377" max="5377" width="0" style="181" hidden="1" customWidth="1"/>
    <col min="5378" max="5378" width="1.140625" style="181" customWidth="1"/>
    <col min="5379" max="5379" width="18.140625" style="181" customWidth="1"/>
    <col min="5380" max="5380" width="50.85546875" style="181" customWidth="1"/>
    <col min="5381" max="5381" width="15.140625" style="181" customWidth="1"/>
    <col min="5382" max="5382" width="16.85546875" style="181" customWidth="1"/>
    <col min="5383" max="5383" width="16.5703125" style="181" customWidth="1"/>
    <col min="5384" max="5384" width="14.85546875" style="181" customWidth="1"/>
    <col min="5385" max="5385" width="18.7109375" style="181" customWidth="1"/>
    <col min="5386" max="5386" width="19.140625" style="181" customWidth="1"/>
    <col min="5387" max="5387" width="13" style="181" customWidth="1"/>
    <col min="5388" max="5388" width="20" style="181" customWidth="1"/>
    <col min="5389" max="5389" width="21" style="181" customWidth="1"/>
    <col min="5390" max="5390" width="13.42578125" style="181" customWidth="1"/>
    <col min="5391" max="5391" width="32.85546875" style="181" customWidth="1"/>
    <col min="5392" max="5392" width="36" style="181" customWidth="1"/>
    <col min="5393" max="5632" width="9.140625" style="181"/>
    <col min="5633" max="5633" width="0" style="181" hidden="1" customWidth="1"/>
    <col min="5634" max="5634" width="1.140625" style="181" customWidth="1"/>
    <col min="5635" max="5635" width="18.140625" style="181" customWidth="1"/>
    <col min="5636" max="5636" width="50.85546875" style="181" customWidth="1"/>
    <col min="5637" max="5637" width="15.140625" style="181" customWidth="1"/>
    <col min="5638" max="5638" width="16.85546875" style="181" customWidth="1"/>
    <col min="5639" max="5639" width="16.5703125" style="181" customWidth="1"/>
    <col min="5640" max="5640" width="14.85546875" style="181" customWidth="1"/>
    <col min="5641" max="5641" width="18.7109375" style="181" customWidth="1"/>
    <col min="5642" max="5642" width="19.140625" style="181" customWidth="1"/>
    <col min="5643" max="5643" width="13" style="181" customWidth="1"/>
    <col min="5644" max="5644" width="20" style="181" customWidth="1"/>
    <col min="5645" max="5645" width="21" style="181" customWidth="1"/>
    <col min="5646" max="5646" width="13.42578125" style="181" customWidth="1"/>
    <col min="5647" max="5647" width="32.85546875" style="181" customWidth="1"/>
    <col min="5648" max="5648" width="36" style="181" customWidth="1"/>
    <col min="5649" max="5888" width="9.140625" style="181"/>
    <col min="5889" max="5889" width="0" style="181" hidden="1" customWidth="1"/>
    <col min="5890" max="5890" width="1.140625" style="181" customWidth="1"/>
    <col min="5891" max="5891" width="18.140625" style="181" customWidth="1"/>
    <col min="5892" max="5892" width="50.85546875" style="181" customWidth="1"/>
    <col min="5893" max="5893" width="15.140625" style="181" customWidth="1"/>
    <col min="5894" max="5894" width="16.85546875" style="181" customWidth="1"/>
    <col min="5895" max="5895" width="16.5703125" style="181" customWidth="1"/>
    <col min="5896" max="5896" width="14.85546875" style="181" customWidth="1"/>
    <col min="5897" max="5897" width="18.7109375" style="181" customWidth="1"/>
    <col min="5898" max="5898" width="19.140625" style="181" customWidth="1"/>
    <col min="5899" max="5899" width="13" style="181" customWidth="1"/>
    <col min="5900" max="5900" width="20" style="181" customWidth="1"/>
    <col min="5901" max="5901" width="21" style="181" customWidth="1"/>
    <col min="5902" max="5902" width="13.42578125" style="181" customWidth="1"/>
    <col min="5903" max="5903" width="32.85546875" style="181" customWidth="1"/>
    <col min="5904" max="5904" width="36" style="181" customWidth="1"/>
    <col min="5905" max="6144" width="9.140625" style="181"/>
    <col min="6145" max="6145" width="0" style="181" hidden="1" customWidth="1"/>
    <col min="6146" max="6146" width="1.140625" style="181" customWidth="1"/>
    <col min="6147" max="6147" width="18.140625" style="181" customWidth="1"/>
    <col min="6148" max="6148" width="50.85546875" style="181" customWidth="1"/>
    <col min="6149" max="6149" width="15.140625" style="181" customWidth="1"/>
    <col min="6150" max="6150" width="16.85546875" style="181" customWidth="1"/>
    <col min="6151" max="6151" width="16.5703125" style="181" customWidth="1"/>
    <col min="6152" max="6152" width="14.85546875" style="181" customWidth="1"/>
    <col min="6153" max="6153" width="18.7109375" style="181" customWidth="1"/>
    <col min="6154" max="6154" width="19.140625" style="181" customWidth="1"/>
    <col min="6155" max="6155" width="13" style="181" customWidth="1"/>
    <col min="6156" max="6156" width="20" style="181" customWidth="1"/>
    <col min="6157" max="6157" width="21" style="181" customWidth="1"/>
    <col min="6158" max="6158" width="13.42578125" style="181" customWidth="1"/>
    <col min="6159" max="6159" width="32.85546875" style="181" customWidth="1"/>
    <col min="6160" max="6160" width="36" style="181" customWidth="1"/>
    <col min="6161" max="6400" width="9.140625" style="181"/>
    <col min="6401" max="6401" width="0" style="181" hidden="1" customWidth="1"/>
    <col min="6402" max="6402" width="1.140625" style="181" customWidth="1"/>
    <col min="6403" max="6403" width="18.140625" style="181" customWidth="1"/>
    <col min="6404" max="6404" width="50.85546875" style="181" customWidth="1"/>
    <col min="6405" max="6405" width="15.140625" style="181" customWidth="1"/>
    <col min="6406" max="6406" width="16.85546875" style="181" customWidth="1"/>
    <col min="6407" max="6407" width="16.5703125" style="181" customWidth="1"/>
    <col min="6408" max="6408" width="14.85546875" style="181" customWidth="1"/>
    <col min="6409" max="6409" width="18.7109375" style="181" customWidth="1"/>
    <col min="6410" max="6410" width="19.140625" style="181" customWidth="1"/>
    <col min="6411" max="6411" width="13" style="181" customWidth="1"/>
    <col min="6412" max="6412" width="20" style="181" customWidth="1"/>
    <col min="6413" max="6413" width="21" style="181" customWidth="1"/>
    <col min="6414" max="6414" width="13.42578125" style="181" customWidth="1"/>
    <col min="6415" max="6415" width="32.85546875" style="181" customWidth="1"/>
    <col min="6416" max="6416" width="36" style="181" customWidth="1"/>
    <col min="6417" max="6656" width="9.140625" style="181"/>
    <col min="6657" max="6657" width="0" style="181" hidden="1" customWidth="1"/>
    <col min="6658" max="6658" width="1.140625" style="181" customWidth="1"/>
    <col min="6659" max="6659" width="18.140625" style="181" customWidth="1"/>
    <col min="6660" max="6660" width="50.85546875" style="181" customWidth="1"/>
    <col min="6661" max="6661" width="15.140625" style="181" customWidth="1"/>
    <col min="6662" max="6662" width="16.85546875" style="181" customWidth="1"/>
    <col min="6663" max="6663" width="16.5703125" style="181" customWidth="1"/>
    <col min="6664" max="6664" width="14.85546875" style="181" customWidth="1"/>
    <col min="6665" max="6665" width="18.7109375" style="181" customWidth="1"/>
    <col min="6666" max="6666" width="19.140625" style="181" customWidth="1"/>
    <col min="6667" max="6667" width="13" style="181" customWidth="1"/>
    <col min="6668" max="6668" width="20" style="181" customWidth="1"/>
    <col min="6669" max="6669" width="21" style="181" customWidth="1"/>
    <col min="6670" max="6670" width="13.42578125" style="181" customWidth="1"/>
    <col min="6671" max="6671" width="32.85546875" style="181" customWidth="1"/>
    <col min="6672" max="6672" width="36" style="181" customWidth="1"/>
    <col min="6673" max="6912" width="9.140625" style="181"/>
    <col min="6913" max="6913" width="0" style="181" hidden="1" customWidth="1"/>
    <col min="6914" max="6914" width="1.140625" style="181" customWidth="1"/>
    <col min="6915" max="6915" width="18.140625" style="181" customWidth="1"/>
    <col min="6916" max="6916" width="50.85546875" style="181" customWidth="1"/>
    <col min="6917" max="6917" width="15.140625" style="181" customWidth="1"/>
    <col min="6918" max="6918" width="16.85546875" style="181" customWidth="1"/>
    <col min="6919" max="6919" width="16.5703125" style="181" customWidth="1"/>
    <col min="6920" max="6920" width="14.85546875" style="181" customWidth="1"/>
    <col min="6921" max="6921" width="18.7109375" style="181" customWidth="1"/>
    <col min="6922" max="6922" width="19.140625" style="181" customWidth="1"/>
    <col min="6923" max="6923" width="13" style="181" customWidth="1"/>
    <col min="6924" max="6924" width="20" style="181" customWidth="1"/>
    <col min="6925" max="6925" width="21" style="181" customWidth="1"/>
    <col min="6926" max="6926" width="13.42578125" style="181" customWidth="1"/>
    <col min="6927" max="6927" width="32.85546875" style="181" customWidth="1"/>
    <col min="6928" max="6928" width="36" style="181" customWidth="1"/>
    <col min="6929" max="7168" width="9.140625" style="181"/>
    <col min="7169" max="7169" width="0" style="181" hidden="1" customWidth="1"/>
    <col min="7170" max="7170" width="1.140625" style="181" customWidth="1"/>
    <col min="7171" max="7171" width="18.140625" style="181" customWidth="1"/>
    <col min="7172" max="7172" width="50.85546875" style="181" customWidth="1"/>
    <col min="7173" max="7173" width="15.140625" style="181" customWidth="1"/>
    <col min="7174" max="7174" width="16.85546875" style="181" customWidth="1"/>
    <col min="7175" max="7175" width="16.5703125" style="181" customWidth="1"/>
    <col min="7176" max="7176" width="14.85546875" style="181" customWidth="1"/>
    <col min="7177" max="7177" width="18.7109375" style="181" customWidth="1"/>
    <col min="7178" max="7178" width="19.140625" style="181" customWidth="1"/>
    <col min="7179" max="7179" width="13" style="181" customWidth="1"/>
    <col min="7180" max="7180" width="20" style="181" customWidth="1"/>
    <col min="7181" max="7181" width="21" style="181" customWidth="1"/>
    <col min="7182" max="7182" width="13.42578125" style="181" customWidth="1"/>
    <col min="7183" max="7183" width="32.85546875" style="181" customWidth="1"/>
    <col min="7184" max="7184" width="36" style="181" customWidth="1"/>
    <col min="7185" max="7424" width="9.140625" style="181"/>
    <col min="7425" max="7425" width="0" style="181" hidden="1" customWidth="1"/>
    <col min="7426" max="7426" width="1.140625" style="181" customWidth="1"/>
    <col min="7427" max="7427" width="18.140625" style="181" customWidth="1"/>
    <col min="7428" max="7428" width="50.85546875" style="181" customWidth="1"/>
    <col min="7429" max="7429" width="15.140625" style="181" customWidth="1"/>
    <col min="7430" max="7430" width="16.85546875" style="181" customWidth="1"/>
    <col min="7431" max="7431" width="16.5703125" style="181" customWidth="1"/>
    <col min="7432" max="7432" width="14.85546875" style="181" customWidth="1"/>
    <col min="7433" max="7433" width="18.7109375" style="181" customWidth="1"/>
    <col min="7434" max="7434" width="19.140625" style="181" customWidth="1"/>
    <col min="7435" max="7435" width="13" style="181" customWidth="1"/>
    <col min="7436" max="7436" width="20" style="181" customWidth="1"/>
    <col min="7437" max="7437" width="21" style="181" customWidth="1"/>
    <col min="7438" max="7438" width="13.42578125" style="181" customWidth="1"/>
    <col min="7439" max="7439" width="32.85546875" style="181" customWidth="1"/>
    <col min="7440" max="7440" width="36" style="181" customWidth="1"/>
    <col min="7441" max="7680" width="9.140625" style="181"/>
    <col min="7681" max="7681" width="0" style="181" hidden="1" customWidth="1"/>
    <col min="7682" max="7682" width="1.140625" style="181" customWidth="1"/>
    <col min="7683" max="7683" width="18.140625" style="181" customWidth="1"/>
    <col min="7684" max="7684" width="50.85546875" style="181" customWidth="1"/>
    <col min="7685" max="7685" width="15.140625" style="181" customWidth="1"/>
    <col min="7686" max="7686" width="16.85546875" style="181" customWidth="1"/>
    <col min="7687" max="7687" width="16.5703125" style="181" customWidth="1"/>
    <col min="7688" max="7688" width="14.85546875" style="181" customWidth="1"/>
    <col min="7689" max="7689" width="18.7109375" style="181" customWidth="1"/>
    <col min="7690" max="7690" width="19.140625" style="181" customWidth="1"/>
    <col min="7691" max="7691" width="13" style="181" customWidth="1"/>
    <col min="7692" max="7692" width="20" style="181" customWidth="1"/>
    <col min="7693" max="7693" width="21" style="181" customWidth="1"/>
    <col min="7694" max="7694" width="13.42578125" style="181" customWidth="1"/>
    <col min="7695" max="7695" width="32.85546875" style="181" customWidth="1"/>
    <col min="7696" max="7696" width="36" style="181" customWidth="1"/>
    <col min="7697" max="7936" width="9.140625" style="181"/>
    <col min="7937" max="7937" width="0" style="181" hidden="1" customWidth="1"/>
    <col min="7938" max="7938" width="1.140625" style="181" customWidth="1"/>
    <col min="7939" max="7939" width="18.140625" style="181" customWidth="1"/>
    <col min="7940" max="7940" width="50.85546875" style="181" customWidth="1"/>
    <col min="7941" max="7941" width="15.140625" style="181" customWidth="1"/>
    <col min="7942" max="7942" width="16.85546875" style="181" customWidth="1"/>
    <col min="7943" max="7943" width="16.5703125" style="181" customWidth="1"/>
    <col min="7944" max="7944" width="14.85546875" style="181" customWidth="1"/>
    <col min="7945" max="7945" width="18.7109375" style="181" customWidth="1"/>
    <col min="7946" max="7946" width="19.140625" style="181" customWidth="1"/>
    <col min="7947" max="7947" width="13" style="181" customWidth="1"/>
    <col min="7948" max="7948" width="20" style="181" customWidth="1"/>
    <col min="7949" max="7949" width="21" style="181" customWidth="1"/>
    <col min="7950" max="7950" width="13.42578125" style="181" customWidth="1"/>
    <col min="7951" max="7951" width="32.85546875" style="181" customWidth="1"/>
    <col min="7952" max="7952" width="36" style="181" customWidth="1"/>
    <col min="7953" max="8192" width="9.140625" style="181"/>
    <col min="8193" max="8193" width="0" style="181" hidden="1" customWidth="1"/>
    <col min="8194" max="8194" width="1.140625" style="181" customWidth="1"/>
    <col min="8195" max="8195" width="18.140625" style="181" customWidth="1"/>
    <col min="8196" max="8196" width="50.85546875" style="181" customWidth="1"/>
    <col min="8197" max="8197" width="15.140625" style="181" customWidth="1"/>
    <col min="8198" max="8198" width="16.85546875" style="181" customWidth="1"/>
    <col min="8199" max="8199" width="16.5703125" style="181" customWidth="1"/>
    <col min="8200" max="8200" width="14.85546875" style="181" customWidth="1"/>
    <col min="8201" max="8201" width="18.7109375" style="181" customWidth="1"/>
    <col min="8202" max="8202" width="19.140625" style="181" customWidth="1"/>
    <col min="8203" max="8203" width="13" style="181" customWidth="1"/>
    <col min="8204" max="8204" width="20" style="181" customWidth="1"/>
    <col min="8205" max="8205" width="21" style="181" customWidth="1"/>
    <col min="8206" max="8206" width="13.42578125" style="181" customWidth="1"/>
    <col min="8207" max="8207" width="32.85546875" style="181" customWidth="1"/>
    <col min="8208" max="8208" width="36" style="181" customWidth="1"/>
    <col min="8209" max="8448" width="9.140625" style="181"/>
    <col min="8449" max="8449" width="0" style="181" hidden="1" customWidth="1"/>
    <col min="8450" max="8450" width="1.140625" style="181" customWidth="1"/>
    <col min="8451" max="8451" width="18.140625" style="181" customWidth="1"/>
    <col min="8452" max="8452" width="50.85546875" style="181" customWidth="1"/>
    <col min="8453" max="8453" width="15.140625" style="181" customWidth="1"/>
    <col min="8454" max="8454" width="16.85546875" style="181" customWidth="1"/>
    <col min="8455" max="8455" width="16.5703125" style="181" customWidth="1"/>
    <col min="8456" max="8456" width="14.85546875" style="181" customWidth="1"/>
    <col min="8457" max="8457" width="18.7109375" style="181" customWidth="1"/>
    <col min="8458" max="8458" width="19.140625" style="181" customWidth="1"/>
    <col min="8459" max="8459" width="13" style="181" customWidth="1"/>
    <col min="8460" max="8460" width="20" style="181" customWidth="1"/>
    <col min="8461" max="8461" width="21" style="181" customWidth="1"/>
    <col min="8462" max="8462" width="13.42578125" style="181" customWidth="1"/>
    <col min="8463" max="8463" width="32.85546875" style="181" customWidth="1"/>
    <col min="8464" max="8464" width="36" style="181" customWidth="1"/>
    <col min="8465" max="8704" width="9.140625" style="181"/>
    <col min="8705" max="8705" width="0" style="181" hidden="1" customWidth="1"/>
    <col min="8706" max="8706" width="1.140625" style="181" customWidth="1"/>
    <col min="8707" max="8707" width="18.140625" style="181" customWidth="1"/>
    <col min="8708" max="8708" width="50.85546875" style="181" customWidth="1"/>
    <col min="8709" max="8709" width="15.140625" style="181" customWidth="1"/>
    <col min="8710" max="8710" width="16.85546875" style="181" customWidth="1"/>
    <col min="8711" max="8711" width="16.5703125" style="181" customWidth="1"/>
    <col min="8712" max="8712" width="14.85546875" style="181" customWidth="1"/>
    <col min="8713" max="8713" width="18.7109375" style="181" customWidth="1"/>
    <col min="8714" max="8714" width="19.140625" style="181" customWidth="1"/>
    <col min="8715" max="8715" width="13" style="181" customWidth="1"/>
    <col min="8716" max="8716" width="20" style="181" customWidth="1"/>
    <col min="8717" max="8717" width="21" style="181" customWidth="1"/>
    <col min="8718" max="8718" width="13.42578125" style="181" customWidth="1"/>
    <col min="8719" max="8719" width="32.85546875" style="181" customWidth="1"/>
    <col min="8720" max="8720" width="36" style="181" customWidth="1"/>
    <col min="8721" max="8960" width="9.140625" style="181"/>
    <col min="8961" max="8961" width="0" style="181" hidden="1" customWidth="1"/>
    <col min="8962" max="8962" width="1.140625" style="181" customWidth="1"/>
    <col min="8963" max="8963" width="18.140625" style="181" customWidth="1"/>
    <col min="8964" max="8964" width="50.85546875" style="181" customWidth="1"/>
    <col min="8965" max="8965" width="15.140625" style="181" customWidth="1"/>
    <col min="8966" max="8966" width="16.85546875" style="181" customWidth="1"/>
    <col min="8967" max="8967" width="16.5703125" style="181" customWidth="1"/>
    <col min="8968" max="8968" width="14.85546875" style="181" customWidth="1"/>
    <col min="8969" max="8969" width="18.7109375" style="181" customWidth="1"/>
    <col min="8970" max="8970" width="19.140625" style="181" customWidth="1"/>
    <col min="8971" max="8971" width="13" style="181" customWidth="1"/>
    <col min="8972" max="8972" width="20" style="181" customWidth="1"/>
    <col min="8973" max="8973" width="21" style="181" customWidth="1"/>
    <col min="8974" max="8974" width="13.42578125" style="181" customWidth="1"/>
    <col min="8975" max="8975" width="32.85546875" style="181" customWidth="1"/>
    <col min="8976" max="8976" width="36" style="181" customWidth="1"/>
    <col min="8977" max="9216" width="9.140625" style="181"/>
    <col min="9217" max="9217" width="0" style="181" hidden="1" customWidth="1"/>
    <col min="9218" max="9218" width="1.140625" style="181" customWidth="1"/>
    <col min="9219" max="9219" width="18.140625" style="181" customWidth="1"/>
    <col min="9220" max="9220" width="50.85546875" style="181" customWidth="1"/>
    <col min="9221" max="9221" width="15.140625" style="181" customWidth="1"/>
    <col min="9222" max="9222" width="16.85546875" style="181" customWidth="1"/>
    <col min="9223" max="9223" width="16.5703125" style="181" customWidth="1"/>
    <col min="9224" max="9224" width="14.85546875" style="181" customWidth="1"/>
    <col min="9225" max="9225" width="18.7109375" style="181" customWidth="1"/>
    <col min="9226" max="9226" width="19.140625" style="181" customWidth="1"/>
    <col min="9227" max="9227" width="13" style="181" customWidth="1"/>
    <col min="9228" max="9228" width="20" style="181" customWidth="1"/>
    <col min="9229" max="9229" width="21" style="181" customWidth="1"/>
    <col min="9230" max="9230" width="13.42578125" style="181" customWidth="1"/>
    <col min="9231" max="9231" width="32.85546875" style="181" customWidth="1"/>
    <col min="9232" max="9232" width="36" style="181" customWidth="1"/>
    <col min="9233" max="9472" width="9.140625" style="181"/>
    <col min="9473" max="9473" width="0" style="181" hidden="1" customWidth="1"/>
    <col min="9474" max="9474" width="1.140625" style="181" customWidth="1"/>
    <col min="9475" max="9475" width="18.140625" style="181" customWidth="1"/>
    <col min="9476" max="9476" width="50.85546875" style="181" customWidth="1"/>
    <col min="9477" max="9477" width="15.140625" style="181" customWidth="1"/>
    <col min="9478" max="9478" width="16.85546875" style="181" customWidth="1"/>
    <col min="9479" max="9479" width="16.5703125" style="181" customWidth="1"/>
    <col min="9480" max="9480" width="14.85546875" style="181" customWidth="1"/>
    <col min="9481" max="9481" width="18.7109375" style="181" customWidth="1"/>
    <col min="9482" max="9482" width="19.140625" style="181" customWidth="1"/>
    <col min="9483" max="9483" width="13" style="181" customWidth="1"/>
    <col min="9484" max="9484" width="20" style="181" customWidth="1"/>
    <col min="9485" max="9485" width="21" style="181" customWidth="1"/>
    <col min="9486" max="9486" width="13.42578125" style="181" customWidth="1"/>
    <col min="9487" max="9487" width="32.85546875" style="181" customWidth="1"/>
    <col min="9488" max="9488" width="36" style="181" customWidth="1"/>
    <col min="9489" max="9728" width="9.140625" style="181"/>
    <col min="9729" max="9729" width="0" style="181" hidden="1" customWidth="1"/>
    <col min="9730" max="9730" width="1.140625" style="181" customWidth="1"/>
    <col min="9731" max="9731" width="18.140625" style="181" customWidth="1"/>
    <col min="9732" max="9732" width="50.85546875" style="181" customWidth="1"/>
    <col min="9733" max="9733" width="15.140625" style="181" customWidth="1"/>
    <col min="9734" max="9734" width="16.85546875" style="181" customWidth="1"/>
    <col min="9735" max="9735" width="16.5703125" style="181" customWidth="1"/>
    <col min="9736" max="9736" width="14.85546875" style="181" customWidth="1"/>
    <col min="9737" max="9737" width="18.7109375" style="181" customWidth="1"/>
    <col min="9738" max="9738" width="19.140625" style="181" customWidth="1"/>
    <col min="9739" max="9739" width="13" style="181" customWidth="1"/>
    <col min="9740" max="9740" width="20" style="181" customWidth="1"/>
    <col min="9741" max="9741" width="21" style="181" customWidth="1"/>
    <col min="9742" max="9742" width="13.42578125" style="181" customWidth="1"/>
    <col min="9743" max="9743" width="32.85546875" style="181" customWidth="1"/>
    <col min="9744" max="9744" width="36" style="181" customWidth="1"/>
    <col min="9745" max="9984" width="9.140625" style="181"/>
    <col min="9985" max="9985" width="0" style="181" hidden="1" customWidth="1"/>
    <col min="9986" max="9986" width="1.140625" style="181" customWidth="1"/>
    <col min="9987" max="9987" width="18.140625" style="181" customWidth="1"/>
    <col min="9988" max="9988" width="50.85546875" style="181" customWidth="1"/>
    <col min="9989" max="9989" width="15.140625" style="181" customWidth="1"/>
    <col min="9990" max="9990" width="16.85546875" style="181" customWidth="1"/>
    <col min="9991" max="9991" width="16.5703125" style="181" customWidth="1"/>
    <col min="9992" max="9992" width="14.85546875" style="181" customWidth="1"/>
    <col min="9993" max="9993" width="18.7109375" style="181" customWidth="1"/>
    <col min="9994" max="9994" width="19.140625" style="181" customWidth="1"/>
    <col min="9995" max="9995" width="13" style="181" customWidth="1"/>
    <col min="9996" max="9996" width="20" style="181" customWidth="1"/>
    <col min="9997" max="9997" width="21" style="181" customWidth="1"/>
    <col min="9998" max="9998" width="13.42578125" style="181" customWidth="1"/>
    <col min="9999" max="9999" width="32.85546875" style="181" customWidth="1"/>
    <col min="10000" max="10000" width="36" style="181" customWidth="1"/>
    <col min="10001" max="10240" width="9.140625" style="181"/>
    <col min="10241" max="10241" width="0" style="181" hidden="1" customWidth="1"/>
    <col min="10242" max="10242" width="1.140625" style="181" customWidth="1"/>
    <col min="10243" max="10243" width="18.140625" style="181" customWidth="1"/>
    <col min="10244" max="10244" width="50.85546875" style="181" customWidth="1"/>
    <col min="10245" max="10245" width="15.140625" style="181" customWidth="1"/>
    <col min="10246" max="10246" width="16.85546875" style="181" customWidth="1"/>
    <col min="10247" max="10247" width="16.5703125" style="181" customWidth="1"/>
    <col min="10248" max="10248" width="14.85546875" style="181" customWidth="1"/>
    <col min="10249" max="10249" width="18.7109375" style="181" customWidth="1"/>
    <col min="10250" max="10250" width="19.140625" style="181" customWidth="1"/>
    <col min="10251" max="10251" width="13" style="181" customWidth="1"/>
    <col min="10252" max="10252" width="20" style="181" customWidth="1"/>
    <col min="10253" max="10253" width="21" style="181" customWidth="1"/>
    <col min="10254" max="10254" width="13.42578125" style="181" customWidth="1"/>
    <col min="10255" max="10255" width="32.85546875" style="181" customWidth="1"/>
    <col min="10256" max="10256" width="36" style="181" customWidth="1"/>
    <col min="10257" max="10496" width="9.140625" style="181"/>
    <col min="10497" max="10497" width="0" style="181" hidden="1" customWidth="1"/>
    <col min="10498" max="10498" width="1.140625" style="181" customWidth="1"/>
    <col min="10499" max="10499" width="18.140625" style="181" customWidth="1"/>
    <col min="10500" max="10500" width="50.85546875" style="181" customWidth="1"/>
    <col min="10501" max="10501" width="15.140625" style="181" customWidth="1"/>
    <col min="10502" max="10502" width="16.85546875" style="181" customWidth="1"/>
    <col min="10503" max="10503" width="16.5703125" style="181" customWidth="1"/>
    <col min="10504" max="10504" width="14.85546875" style="181" customWidth="1"/>
    <col min="10505" max="10505" width="18.7109375" style="181" customWidth="1"/>
    <col min="10506" max="10506" width="19.140625" style="181" customWidth="1"/>
    <col min="10507" max="10507" width="13" style="181" customWidth="1"/>
    <col min="10508" max="10508" width="20" style="181" customWidth="1"/>
    <col min="10509" max="10509" width="21" style="181" customWidth="1"/>
    <col min="10510" max="10510" width="13.42578125" style="181" customWidth="1"/>
    <col min="10511" max="10511" width="32.85546875" style="181" customWidth="1"/>
    <col min="10512" max="10512" width="36" style="181" customWidth="1"/>
    <col min="10513" max="10752" width="9.140625" style="181"/>
    <col min="10753" max="10753" width="0" style="181" hidden="1" customWidth="1"/>
    <col min="10754" max="10754" width="1.140625" style="181" customWidth="1"/>
    <col min="10755" max="10755" width="18.140625" style="181" customWidth="1"/>
    <col min="10756" max="10756" width="50.85546875" style="181" customWidth="1"/>
    <col min="10757" max="10757" width="15.140625" style="181" customWidth="1"/>
    <col min="10758" max="10758" width="16.85546875" style="181" customWidth="1"/>
    <col min="10759" max="10759" width="16.5703125" style="181" customWidth="1"/>
    <col min="10760" max="10760" width="14.85546875" style="181" customWidth="1"/>
    <col min="10761" max="10761" width="18.7109375" style="181" customWidth="1"/>
    <col min="10762" max="10762" width="19.140625" style="181" customWidth="1"/>
    <col min="10763" max="10763" width="13" style="181" customWidth="1"/>
    <col min="10764" max="10764" width="20" style="181" customWidth="1"/>
    <col min="10765" max="10765" width="21" style="181" customWidth="1"/>
    <col min="10766" max="10766" width="13.42578125" style="181" customWidth="1"/>
    <col min="10767" max="10767" width="32.85546875" style="181" customWidth="1"/>
    <col min="10768" max="10768" width="36" style="181" customWidth="1"/>
    <col min="10769" max="11008" width="9.140625" style="181"/>
    <col min="11009" max="11009" width="0" style="181" hidden="1" customWidth="1"/>
    <col min="11010" max="11010" width="1.140625" style="181" customWidth="1"/>
    <col min="11011" max="11011" width="18.140625" style="181" customWidth="1"/>
    <col min="11012" max="11012" width="50.85546875" style="181" customWidth="1"/>
    <col min="11013" max="11013" width="15.140625" style="181" customWidth="1"/>
    <col min="11014" max="11014" width="16.85546875" style="181" customWidth="1"/>
    <col min="11015" max="11015" width="16.5703125" style="181" customWidth="1"/>
    <col min="11016" max="11016" width="14.85546875" style="181" customWidth="1"/>
    <col min="11017" max="11017" width="18.7109375" style="181" customWidth="1"/>
    <col min="11018" max="11018" width="19.140625" style="181" customWidth="1"/>
    <col min="11019" max="11019" width="13" style="181" customWidth="1"/>
    <col min="11020" max="11020" width="20" style="181" customWidth="1"/>
    <col min="11021" max="11021" width="21" style="181" customWidth="1"/>
    <col min="11022" max="11022" width="13.42578125" style="181" customWidth="1"/>
    <col min="11023" max="11023" width="32.85546875" style="181" customWidth="1"/>
    <col min="11024" max="11024" width="36" style="181" customWidth="1"/>
    <col min="11025" max="11264" width="9.140625" style="181"/>
    <col min="11265" max="11265" width="0" style="181" hidden="1" customWidth="1"/>
    <col min="11266" max="11266" width="1.140625" style="181" customWidth="1"/>
    <col min="11267" max="11267" width="18.140625" style="181" customWidth="1"/>
    <col min="11268" max="11268" width="50.85546875" style="181" customWidth="1"/>
    <col min="11269" max="11269" width="15.140625" style="181" customWidth="1"/>
    <col min="11270" max="11270" width="16.85546875" style="181" customWidth="1"/>
    <col min="11271" max="11271" width="16.5703125" style="181" customWidth="1"/>
    <col min="11272" max="11272" width="14.85546875" style="181" customWidth="1"/>
    <col min="11273" max="11273" width="18.7109375" style="181" customWidth="1"/>
    <col min="11274" max="11274" width="19.140625" style="181" customWidth="1"/>
    <col min="11275" max="11275" width="13" style="181" customWidth="1"/>
    <col min="11276" max="11276" width="20" style="181" customWidth="1"/>
    <col min="11277" max="11277" width="21" style="181" customWidth="1"/>
    <col min="11278" max="11278" width="13.42578125" style="181" customWidth="1"/>
    <col min="11279" max="11279" width="32.85546875" style="181" customWidth="1"/>
    <col min="11280" max="11280" width="36" style="181" customWidth="1"/>
    <col min="11281" max="11520" width="9.140625" style="181"/>
    <col min="11521" max="11521" width="0" style="181" hidden="1" customWidth="1"/>
    <col min="11522" max="11522" width="1.140625" style="181" customWidth="1"/>
    <col min="11523" max="11523" width="18.140625" style="181" customWidth="1"/>
    <col min="11524" max="11524" width="50.85546875" style="181" customWidth="1"/>
    <col min="11525" max="11525" width="15.140625" style="181" customWidth="1"/>
    <col min="11526" max="11526" width="16.85546875" style="181" customWidth="1"/>
    <col min="11527" max="11527" width="16.5703125" style="181" customWidth="1"/>
    <col min="11528" max="11528" width="14.85546875" style="181" customWidth="1"/>
    <col min="11529" max="11529" width="18.7109375" style="181" customWidth="1"/>
    <col min="11530" max="11530" width="19.140625" style="181" customWidth="1"/>
    <col min="11531" max="11531" width="13" style="181" customWidth="1"/>
    <col min="11532" max="11532" width="20" style="181" customWidth="1"/>
    <col min="11533" max="11533" width="21" style="181" customWidth="1"/>
    <col min="11534" max="11534" width="13.42578125" style="181" customWidth="1"/>
    <col min="11535" max="11535" width="32.85546875" style="181" customWidth="1"/>
    <col min="11536" max="11536" width="36" style="181" customWidth="1"/>
    <col min="11537" max="11776" width="9.140625" style="181"/>
    <col min="11777" max="11777" width="0" style="181" hidden="1" customWidth="1"/>
    <col min="11778" max="11778" width="1.140625" style="181" customWidth="1"/>
    <col min="11779" max="11779" width="18.140625" style="181" customWidth="1"/>
    <col min="11780" max="11780" width="50.85546875" style="181" customWidth="1"/>
    <col min="11781" max="11781" width="15.140625" style="181" customWidth="1"/>
    <col min="11782" max="11782" width="16.85546875" style="181" customWidth="1"/>
    <col min="11783" max="11783" width="16.5703125" style="181" customWidth="1"/>
    <col min="11784" max="11784" width="14.85546875" style="181" customWidth="1"/>
    <col min="11785" max="11785" width="18.7109375" style="181" customWidth="1"/>
    <col min="11786" max="11786" width="19.140625" style="181" customWidth="1"/>
    <col min="11787" max="11787" width="13" style="181" customWidth="1"/>
    <col min="11788" max="11788" width="20" style="181" customWidth="1"/>
    <col min="11789" max="11789" width="21" style="181" customWidth="1"/>
    <col min="11790" max="11790" width="13.42578125" style="181" customWidth="1"/>
    <col min="11791" max="11791" width="32.85546875" style="181" customWidth="1"/>
    <col min="11792" max="11792" width="36" style="181" customWidth="1"/>
    <col min="11793" max="12032" width="9.140625" style="181"/>
    <col min="12033" max="12033" width="0" style="181" hidden="1" customWidth="1"/>
    <col min="12034" max="12034" width="1.140625" style="181" customWidth="1"/>
    <col min="12035" max="12035" width="18.140625" style="181" customWidth="1"/>
    <col min="12036" max="12036" width="50.85546875" style="181" customWidth="1"/>
    <col min="12037" max="12037" width="15.140625" style="181" customWidth="1"/>
    <col min="12038" max="12038" width="16.85546875" style="181" customWidth="1"/>
    <col min="12039" max="12039" width="16.5703125" style="181" customWidth="1"/>
    <col min="12040" max="12040" width="14.85546875" style="181" customWidth="1"/>
    <col min="12041" max="12041" width="18.7109375" style="181" customWidth="1"/>
    <col min="12042" max="12042" width="19.140625" style="181" customWidth="1"/>
    <col min="12043" max="12043" width="13" style="181" customWidth="1"/>
    <col min="12044" max="12044" width="20" style="181" customWidth="1"/>
    <col min="12045" max="12045" width="21" style="181" customWidth="1"/>
    <col min="12046" max="12046" width="13.42578125" style="181" customWidth="1"/>
    <col min="12047" max="12047" width="32.85546875" style="181" customWidth="1"/>
    <col min="12048" max="12048" width="36" style="181" customWidth="1"/>
    <col min="12049" max="12288" width="9.140625" style="181"/>
    <col min="12289" max="12289" width="0" style="181" hidden="1" customWidth="1"/>
    <col min="12290" max="12290" width="1.140625" style="181" customWidth="1"/>
    <col min="12291" max="12291" width="18.140625" style="181" customWidth="1"/>
    <col min="12292" max="12292" width="50.85546875" style="181" customWidth="1"/>
    <col min="12293" max="12293" width="15.140625" style="181" customWidth="1"/>
    <col min="12294" max="12294" width="16.85546875" style="181" customWidth="1"/>
    <col min="12295" max="12295" width="16.5703125" style="181" customWidth="1"/>
    <col min="12296" max="12296" width="14.85546875" style="181" customWidth="1"/>
    <col min="12297" max="12297" width="18.7109375" style="181" customWidth="1"/>
    <col min="12298" max="12298" width="19.140625" style="181" customWidth="1"/>
    <col min="12299" max="12299" width="13" style="181" customWidth="1"/>
    <col min="12300" max="12300" width="20" style="181" customWidth="1"/>
    <col min="12301" max="12301" width="21" style="181" customWidth="1"/>
    <col min="12302" max="12302" width="13.42578125" style="181" customWidth="1"/>
    <col min="12303" max="12303" width="32.85546875" style="181" customWidth="1"/>
    <col min="12304" max="12304" width="36" style="181" customWidth="1"/>
    <col min="12305" max="12544" width="9.140625" style="181"/>
    <col min="12545" max="12545" width="0" style="181" hidden="1" customWidth="1"/>
    <col min="12546" max="12546" width="1.140625" style="181" customWidth="1"/>
    <col min="12547" max="12547" width="18.140625" style="181" customWidth="1"/>
    <col min="12548" max="12548" width="50.85546875" style="181" customWidth="1"/>
    <col min="12549" max="12549" width="15.140625" style="181" customWidth="1"/>
    <col min="12550" max="12550" width="16.85546875" style="181" customWidth="1"/>
    <col min="12551" max="12551" width="16.5703125" style="181" customWidth="1"/>
    <col min="12552" max="12552" width="14.85546875" style="181" customWidth="1"/>
    <col min="12553" max="12553" width="18.7109375" style="181" customWidth="1"/>
    <col min="12554" max="12554" width="19.140625" style="181" customWidth="1"/>
    <col min="12555" max="12555" width="13" style="181" customWidth="1"/>
    <col min="12556" max="12556" width="20" style="181" customWidth="1"/>
    <col min="12557" max="12557" width="21" style="181" customWidth="1"/>
    <col min="12558" max="12558" width="13.42578125" style="181" customWidth="1"/>
    <col min="12559" max="12559" width="32.85546875" style="181" customWidth="1"/>
    <col min="12560" max="12560" width="36" style="181" customWidth="1"/>
    <col min="12561" max="12800" width="9.140625" style="181"/>
    <col min="12801" max="12801" width="0" style="181" hidden="1" customWidth="1"/>
    <col min="12802" max="12802" width="1.140625" style="181" customWidth="1"/>
    <col min="12803" max="12803" width="18.140625" style="181" customWidth="1"/>
    <col min="12804" max="12804" width="50.85546875" style="181" customWidth="1"/>
    <col min="12805" max="12805" width="15.140625" style="181" customWidth="1"/>
    <col min="12806" max="12806" width="16.85546875" style="181" customWidth="1"/>
    <col min="12807" max="12807" width="16.5703125" style="181" customWidth="1"/>
    <col min="12808" max="12808" width="14.85546875" style="181" customWidth="1"/>
    <col min="12809" max="12809" width="18.7109375" style="181" customWidth="1"/>
    <col min="12810" max="12810" width="19.140625" style="181" customWidth="1"/>
    <col min="12811" max="12811" width="13" style="181" customWidth="1"/>
    <col min="12812" max="12812" width="20" style="181" customWidth="1"/>
    <col min="12813" max="12813" width="21" style="181" customWidth="1"/>
    <col min="12814" max="12814" width="13.42578125" style="181" customWidth="1"/>
    <col min="12815" max="12815" width="32.85546875" style="181" customWidth="1"/>
    <col min="12816" max="12816" width="36" style="181" customWidth="1"/>
    <col min="12817" max="13056" width="9.140625" style="181"/>
    <col min="13057" max="13057" width="0" style="181" hidden="1" customWidth="1"/>
    <col min="13058" max="13058" width="1.140625" style="181" customWidth="1"/>
    <col min="13059" max="13059" width="18.140625" style="181" customWidth="1"/>
    <col min="13060" max="13060" width="50.85546875" style="181" customWidth="1"/>
    <col min="13061" max="13061" width="15.140625" style="181" customWidth="1"/>
    <col min="13062" max="13062" width="16.85546875" style="181" customWidth="1"/>
    <col min="13063" max="13063" width="16.5703125" style="181" customWidth="1"/>
    <col min="13064" max="13064" width="14.85546875" style="181" customWidth="1"/>
    <col min="13065" max="13065" width="18.7109375" style="181" customWidth="1"/>
    <col min="13066" max="13066" width="19.140625" style="181" customWidth="1"/>
    <col min="13067" max="13067" width="13" style="181" customWidth="1"/>
    <col min="13068" max="13068" width="20" style="181" customWidth="1"/>
    <col min="13069" max="13069" width="21" style="181" customWidth="1"/>
    <col min="13070" max="13070" width="13.42578125" style="181" customWidth="1"/>
    <col min="13071" max="13071" width="32.85546875" style="181" customWidth="1"/>
    <col min="13072" max="13072" width="36" style="181" customWidth="1"/>
    <col min="13073" max="13312" width="9.140625" style="181"/>
    <col min="13313" max="13313" width="0" style="181" hidden="1" customWidth="1"/>
    <col min="13314" max="13314" width="1.140625" style="181" customWidth="1"/>
    <col min="13315" max="13315" width="18.140625" style="181" customWidth="1"/>
    <col min="13316" max="13316" width="50.85546875" style="181" customWidth="1"/>
    <col min="13317" max="13317" width="15.140625" style="181" customWidth="1"/>
    <col min="13318" max="13318" width="16.85546875" style="181" customWidth="1"/>
    <col min="13319" max="13319" width="16.5703125" style="181" customWidth="1"/>
    <col min="13320" max="13320" width="14.85546875" style="181" customWidth="1"/>
    <col min="13321" max="13321" width="18.7109375" style="181" customWidth="1"/>
    <col min="13322" max="13322" width="19.140625" style="181" customWidth="1"/>
    <col min="13323" max="13323" width="13" style="181" customWidth="1"/>
    <col min="13324" max="13324" width="20" style="181" customWidth="1"/>
    <col min="13325" max="13325" width="21" style="181" customWidth="1"/>
    <col min="13326" max="13326" width="13.42578125" style="181" customWidth="1"/>
    <col min="13327" max="13327" width="32.85546875" style="181" customWidth="1"/>
    <col min="13328" max="13328" width="36" style="181" customWidth="1"/>
    <col min="13329" max="13568" width="9.140625" style="181"/>
    <col min="13569" max="13569" width="0" style="181" hidden="1" customWidth="1"/>
    <col min="13570" max="13570" width="1.140625" style="181" customWidth="1"/>
    <col min="13571" max="13571" width="18.140625" style="181" customWidth="1"/>
    <col min="13572" max="13572" width="50.85546875" style="181" customWidth="1"/>
    <col min="13573" max="13573" width="15.140625" style="181" customWidth="1"/>
    <col min="13574" max="13574" width="16.85546875" style="181" customWidth="1"/>
    <col min="13575" max="13575" width="16.5703125" style="181" customWidth="1"/>
    <col min="13576" max="13576" width="14.85546875" style="181" customWidth="1"/>
    <col min="13577" max="13577" width="18.7109375" style="181" customWidth="1"/>
    <col min="13578" max="13578" width="19.140625" style="181" customWidth="1"/>
    <col min="13579" max="13579" width="13" style="181" customWidth="1"/>
    <col min="13580" max="13580" width="20" style="181" customWidth="1"/>
    <col min="13581" max="13581" width="21" style="181" customWidth="1"/>
    <col min="13582" max="13582" width="13.42578125" style="181" customWidth="1"/>
    <col min="13583" max="13583" width="32.85546875" style="181" customWidth="1"/>
    <col min="13584" max="13584" width="36" style="181" customWidth="1"/>
    <col min="13585" max="13824" width="9.140625" style="181"/>
    <col min="13825" max="13825" width="0" style="181" hidden="1" customWidth="1"/>
    <col min="13826" max="13826" width="1.140625" style="181" customWidth="1"/>
    <col min="13827" max="13827" width="18.140625" style="181" customWidth="1"/>
    <col min="13828" max="13828" width="50.85546875" style="181" customWidth="1"/>
    <col min="13829" max="13829" width="15.140625" style="181" customWidth="1"/>
    <col min="13830" max="13830" width="16.85546875" style="181" customWidth="1"/>
    <col min="13831" max="13831" width="16.5703125" style="181" customWidth="1"/>
    <col min="13832" max="13832" width="14.85546875" style="181" customWidth="1"/>
    <col min="13833" max="13833" width="18.7109375" style="181" customWidth="1"/>
    <col min="13834" max="13834" width="19.140625" style="181" customWidth="1"/>
    <col min="13835" max="13835" width="13" style="181" customWidth="1"/>
    <col min="13836" max="13836" width="20" style="181" customWidth="1"/>
    <col min="13837" max="13837" width="21" style="181" customWidth="1"/>
    <col min="13838" max="13838" width="13.42578125" style="181" customWidth="1"/>
    <col min="13839" max="13839" width="32.85546875" style="181" customWidth="1"/>
    <col min="13840" max="13840" width="36" style="181" customWidth="1"/>
    <col min="13841" max="14080" width="9.140625" style="181"/>
    <col min="14081" max="14081" width="0" style="181" hidden="1" customWidth="1"/>
    <col min="14082" max="14082" width="1.140625" style="181" customWidth="1"/>
    <col min="14083" max="14083" width="18.140625" style="181" customWidth="1"/>
    <col min="14084" max="14084" width="50.85546875" style="181" customWidth="1"/>
    <col min="14085" max="14085" width="15.140625" style="181" customWidth="1"/>
    <col min="14086" max="14086" width="16.85546875" style="181" customWidth="1"/>
    <col min="14087" max="14087" width="16.5703125" style="181" customWidth="1"/>
    <col min="14088" max="14088" width="14.85546875" style="181" customWidth="1"/>
    <col min="14089" max="14089" width="18.7109375" style="181" customWidth="1"/>
    <col min="14090" max="14090" width="19.140625" style="181" customWidth="1"/>
    <col min="14091" max="14091" width="13" style="181" customWidth="1"/>
    <col min="14092" max="14092" width="20" style="181" customWidth="1"/>
    <col min="14093" max="14093" width="21" style="181" customWidth="1"/>
    <col min="14094" max="14094" width="13.42578125" style="181" customWidth="1"/>
    <col min="14095" max="14095" width="32.85546875" style="181" customWidth="1"/>
    <col min="14096" max="14096" width="36" style="181" customWidth="1"/>
    <col min="14097" max="14336" width="9.140625" style="181"/>
    <col min="14337" max="14337" width="0" style="181" hidden="1" customWidth="1"/>
    <col min="14338" max="14338" width="1.140625" style="181" customWidth="1"/>
    <col min="14339" max="14339" width="18.140625" style="181" customWidth="1"/>
    <col min="14340" max="14340" width="50.85546875" style="181" customWidth="1"/>
    <col min="14341" max="14341" width="15.140625" style="181" customWidth="1"/>
    <col min="14342" max="14342" width="16.85546875" style="181" customWidth="1"/>
    <col min="14343" max="14343" width="16.5703125" style="181" customWidth="1"/>
    <col min="14344" max="14344" width="14.85546875" style="181" customWidth="1"/>
    <col min="14345" max="14345" width="18.7109375" style="181" customWidth="1"/>
    <col min="14346" max="14346" width="19.140625" style="181" customWidth="1"/>
    <col min="14347" max="14347" width="13" style="181" customWidth="1"/>
    <col min="14348" max="14348" width="20" style="181" customWidth="1"/>
    <col min="14349" max="14349" width="21" style="181" customWidth="1"/>
    <col min="14350" max="14350" width="13.42578125" style="181" customWidth="1"/>
    <col min="14351" max="14351" width="32.85546875" style="181" customWidth="1"/>
    <col min="14352" max="14352" width="36" style="181" customWidth="1"/>
    <col min="14353" max="14592" width="9.140625" style="181"/>
    <col min="14593" max="14593" width="0" style="181" hidden="1" customWidth="1"/>
    <col min="14594" max="14594" width="1.140625" style="181" customWidth="1"/>
    <col min="14595" max="14595" width="18.140625" style="181" customWidth="1"/>
    <col min="14596" max="14596" width="50.85546875" style="181" customWidth="1"/>
    <col min="14597" max="14597" width="15.140625" style="181" customWidth="1"/>
    <col min="14598" max="14598" width="16.85546875" style="181" customWidth="1"/>
    <col min="14599" max="14599" width="16.5703125" style="181" customWidth="1"/>
    <col min="14600" max="14600" width="14.85546875" style="181" customWidth="1"/>
    <col min="14601" max="14601" width="18.7109375" style="181" customWidth="1"/>
    <col min="14602" max="14602" width="19.140625" style="181" customWidth="1"/>
    <col min="14603" max="14603" width="13" style="181" customWidth="1"/>
    <col min="14604" max="14604" width="20" style="181" customWidth="1"/>
    <col min="14605" max="14605" width="21" style="181" customWidth="1"/>
    <col min="14606" max="14606" width="13.42578125" style="181" customWidth="1"/>
    <col min="14607" max="14607" width="32.85546875" style="181" customWidth="1"/>
    <col min="14608" max="14608" width="36" style="181" customWidth="1"/>
    <col min="14609" max="14848" width="9.140625" style="181"/>
    <col min="14849" max="14849" width="0" style="181" hidden="1" customWidth="1"/>
    <col min="14850" max="14850" width="1.140625" style="181" customWidth="1"/>
    <col min="14851" max="14851" width="18.140625" style="181" customWidth="1"/>
    <col min="14852" max="14852" width="50.85546875" style="181" customWidth="1"/>
    <col min="14853" max="14853" width="15.140625" style="181" customWidth="1"/>
    <col min="14854" max="14854" width="16.85546875" style="181" customWidth="1"/>
    <col min="14855" max="14855" width="16.5703125" style="181" customWidth="1"/>
    <col min="14856" max="14856" width="14.85546875" style="181" customWidth="1"/>
    <col min="14857" max="14857" width="18.7109375" style="181" customWidth="1"/>
    <col min="14858" max="14858" width="19.140625" style="181" customWidth="1"/>
    <col min="14859" max="14859" width="13" style="181" customWidth="1"/>
    <col min="14860" max="14860" width="20" style="181" customWidth="1"/>
    <col min="14861" max="14861" width="21" style="181" customWidth="1"/>
    <col min="14862" max="14862" width="13.42578125" style="181" customWidth="1"/>
    <col min="14863" max="14863" width="32.85546875" style="181" customWidth="1"/>
    <col min="14864" max="14864" width="36" style="181" customWidth="1"/>
    <col min="14865" max="15104" width="9.140625" style="181"/>
    <col min="15105" max="15105" width="0" style="181" hidden="1" customWidth="1"/>
    <col min="15106" max="15106" width="1.140625" style="181" customWidth="1"/>
    <col min="15107" max="15107" width="18.140625" style="181" customWidth="1"/>
    <col min="15108" max="15108" width="50.85546875" style="181" customWidth="1"/>
    <col min="15109" max="15109" width="15.140625" style="181" customWidth="1"/>
    <col min="15110" max="15110" width="16.85546875" style="181" customWidth="1"/>
    <col min="15111" max="15111" width="16.5703125" style="181" customWidth="1"/>
    <col min="15112" max="15112" width="14.85546875" style="181" customWidth="1"/>
    <col min="15113" max="15113" width="18.7109375" style="181" customWidth="1"/>
    <col min="15114" max="15114" width="19.140625" style="181" customWidth="1"/>
    <col min="15115" max="15115" width="13" style="181" customWidth="1"/>
    <col min="15116" max="15116" width="20" style="181" customWidth="1"/>
    <col min="15117" max="15117" width="21" style="181" customWidth="1"/>
    <col min="15118" max="15118" width="13.42578125" style="181" customWidth="1"/>
    <col min="15119" max="15119" width="32.85546875" style="181" customWidth="1"/>
    <col min="15120" max="15120" width="36" style="181" customWidth="1"/>
    <col min="15121" max="15360" width="9.140625" style="181"/>
    <col min="15361" max="15361" width="0" style="181" hidden="1" customWidth="1"/>
    <col min="15362" max="15362" width="1.140625" style="181" customWidth="1"/>
    <col min="15363" max="15363" width="18.140625" style="181" customWidth="1"/>
    <col min="15364" max="15364" width="50.85546875" style="181" customWidth="1"/>
    <col min="15365" max="15365" width="15.140625" style="181" customWidth="1"/>
    <col min="15366" max="15366" width="16.85546875" style="181" customWidth="1"/>
    <col min="15367" max="15367" width="16.5703125" style="181" customWidth="1"/>
    <col min="15368" max="15368" width="14.85546875" style="181" customWidth="1"/>
    <col min="15369" max="15369" width="18.7109375" style="181" customWidth="1"/>
    <col min="15370" max="15370" width="19.140625" style="181" customWidth="1"/>
    <col min="15371" max="15371" width="13" style="181" customWidth="1"/>
    <col min="15372" max="15372" width="20" style="181" customWidth="1"/>
    <col min="15373" max="15373" width="21" style="181" customWidth="1"/>
    <col min="15374" max="15374" width="13.42578125" style="181" customWidth="1"/>
    <col min="15375" max="15375" width="32.85546875" style="181" customWidth="1"/>
    <col min="15376" max="15376" width="36" style="181" customWidth="1"/>
    <col min="15377" max="15616" width="9.140625" style="181"/>
    <col min="15617" max="15617" width="0" style="181" hidden="1" customWidth="1"/>
    <col min="15618" max="15618" width="1.140625" style="181" customWidth="1"/>
    <col min="15619" max="15619" width="18.140625" style="181" customWidth="1"/>
    <col min="15620" max="15620" width="50.85546875" style="181" customWidth="1"/>
    <col min="15621" max="15621" width="15.140625" style="181" customWidth="1"/>
    <col min="15622" max="15622" width="16.85546875" style="181" customWidth="1"/>
    <col min="15623" max="15623" width="16.5703125" style="181" customWidth="1"/>
    <col min="15624" max="15624" width="14.85546875" style="181" customWidth="1"/>
    <col min="15625" max="15625" width="18.7109375" style="181" customWidth="1"/>
    <col min="15626" max="15626" width="19.140625" style="181" customWidth="1"/>
    <col min="15627" max="15627" width="13" style="181" customWidth="1"/>
    <col min="15628" max="15628" width="20" style="181" customWidth="1"/>
    <col min="15629" max="15629" width="21" style="181" customWidth="1"/>
    <col min="15630" max="15630" width="13.42578125" style="181" customWidth="1"/>
    <col min="15631" max="15631" width="32.85546875" style="181" customWidth="1"/>
    <col min="15632" max="15632" width="36" style="181" customWidth="1"/>
    <col min="15633" max="15872" width="9.140625" style="181"/>
    <col min="15873" max="15873" width="0" style="181" hidden="1" customWidth="1"/>
    <col min="15874" max="15874" width="1.140625" style="181" customWidth="1"/>
    <col min="15875" max="15875" width="18.140625" style="181" customWidth="1"/>
    <col min="15876" max="15876" width="50.85546875" style="181" customWidth="1"/>
    <col min="15877" max="15877" width="15.140625" style="181" customWidth="1"/>
    <col min="15878" max="15878" width="16.85546875" style="181" customWidth="1"/>
    <col min="15879" max="15879" width="16.5703125" style="181" customWidth="1"/>
    <col min="15880" max="15880" width="14.85546875" style="181" customWidth="1"/>
    <col min="15881" max="15881" width="18.7109375" style="181" customWidth="1"/>
    <col min="15882" max="15882" width="19.140625" style="181" customWidth="1"/>
    <col min="15883" max="15883" width="13" style="181" customWidth="1"/>
    <col min="15884" max="15884" width="20" style="181" customWidth="1"/>
    <col min="15885" max="15885" width="21" style="181" customWidth="1"/>
    <col min="15886" max="15886" width="13.42578125" style="181" customWidth="1"/>
    <col min="15887" max="15887" width="32.85546875" style="181" customWidth="1"/>
    <col min="15888" max="15888" width="36" style="181" customWidth="1"/>
    <col min="15889" max="16128" width="9.140625" style="181"/>
    <col min="16129" max="16129" width="0" style="181" hidden="1" customWidth="1"/>
    <col min="16130" max="16130" width="1.140625" style="181" customWidth="1"/>
    <col min="16131" max="16131" width="18.140625" style="181" customWidth="1"/>
    <col min="16132" max="16132" width="50.85546875" style="181" customWidth="1"/>
    <col min="16133" max="16133" width="15.140625" style="181" customWidth="1"/>
    <col min="16134" max="16134" width="16.85546875" style="181" customWidth="1"/>
    <col min="16135" max="16135" width="16.5703125" style="181" customWidth="1"/>
    <col min="16136" max="16136" width="14.85546875" style="181" customWidth="1"/>
    <col min="16137" max="16137" width="18.7109375" style="181" customWidth="1"/>
    <col min="16138" max="16138" width="19.140625" style="181" customWidth="1"/>
    <col min="16139" max="16139" width="13" style="181" customWidth="1"/>
    <col min="16140" max="16140" width="20" style="181" customWidth="1"/>
    <col min="16141" max="16141" width="21" style="181" customWidth="1"/>
    <col min="16142" max="16142" width="13.42578125" style="181" customWidth="1"/>
    <col min="16143" max="16143" width="32.85546875" style="181" customWidth="1"/>
    <col min="16144" max="16144" width="36" style="181" customWidth="1"/>
    <col min="16145" max="16384" width="9.140625" style="181"/>
  </cols>
  <sheetData>
    <row r="1" spans="1:16" ht="30.6" hidden="1" customHeight="1">
      <c r="N1" s="188" t="s">
        <v>94</v>
      </c>
      <c r="O1" s="188"/>
    </row>
    <row r="2" spans="1:16" ht="49.5" customHeight="1">
      <c r="A2" s="88"/>
      <c r="B2" s="88"/>
      <c r="C2" s="162" t="s">
        <v>84</v>
      </c>
      <c r="D2" s="163" t="s">
        <v>95</v>
      </c>
      <c r="E2" s="164" t="s">
        <v>96</v>
      </c>
      <c r="F2" s="165" t="s">
        <v>97</v>
      </c>
      <c r="G2" s="165"/>
      <c r="H2" s="165"/>
      <c r="I2" s="165" t="s">
        <v>98</v>
      </c>
      <c r="J2" s="165"/>
      <c r="K2" s="165"/>
      <c r="L2" s="165" t="s">
        <v>99</v>
      </c>
      <c r="M2" s="165"/>
      <c r="N2" s="165"/>
      <c r="O2" s="164" t="s">
        <v>100</v>
      </c>
    </row>
    <row r="3" spans="1:16" ht="82.5" customHeight="1">
      <c r="A3" s="89"/>
      <c r="B3" s="89"/>
      <c r="C3" s="162"/>
      <c r="D3" s="163"/>
      <c r="E3" s="164"/>
      <c r="F3" s="156" t="s">
        <v>101</v>
      </c>
      <c r="G3" s="156" t="s">
        <v>102</v>
      </c>
      <c r="H3" s="156" t="s">
        <v>103</v>
      </c>
      <c r="I3" s="91" t="s">
        <v>24</v>
      </c>
      <c r="J3" s="156" t="s">
        <v>104</v>
      </c>
      <c r="K3" s="156" t="s">
        <v>105</v>
      </c>
      <c r="L3" s="91" t="s">
        <v>24</v>
      </c>
      <c r="M3" s="156" t="s">
        <v>104</v>
      </c>
      <c r="N3" s="156" t="s">
        <v>105</v>
      </c>
      <c r="O3" s="164" t="s">
        <v>106</v>
      </c>
    </row>
    <row r="4" spans="1:16" ht="96.75" customHeight="1">
      <c r="A4" s="92" t="s">
        <v>107</v>
      </c>
      <c r="B4" s="92" t="str">
        <f>IF(OR(E4&lt;&gt;0,F4&lt;&gt;0,G4&lt;&gt;0,H4&lt;&gt;0,I4&lt;&gt;0,L4&lt;&gt;0),"a","b")</f>
        <v>a</v>
      </c>
      <c r="C4" s="93"/>
      <c r="D4" s="94"/>
      <c r="E4" s="95">
        <f>E7+E192+E275+E318</f>
        <v>759502.12000000011</v>
      </c>
      <c r="F4" s="95">
        <f>F7+F192+F275+F318</f>
        <v>0</v>
      </c>
      <c r="G4" s="95">
        <f>G7+G192+G275+G318</f>
        <v>0</v>
      </c>
      <c r="H4" s="95">
        <f>H7+H192+H275+H318</f>
        <v>942322.55</v>
      </c>
      <c r="I4" s="96">
        <f>J4+K4</f>
        <v>5282850</v>
      </c>
      <c r="J4" s="97">
        <f>J7+J192+J275+J318</f>
        <v>5282850</v>
      </c>
      <c r="K4" s="95">
        <f>K7+K192+K275+K318</f>
        <v>0</v>
      </c>
      <c r="L4" s="91">
        <f>M4+N4</f>
        <v>8265400</v>
      </c>
      <c r="M4" s="95">
        <f>M7+M192+M275+M318</f>
        <v>8265400</v>
      </c>
      <c r="N4" s="95">
        <f>N7+N192+N275+N318</f>
        <v>0</v>
      </c>
      <c r="O4" s="95">
        <f>M4-J4</f>
        <v>2982550</v>
      </c>
      <c r="P4" s="185" t="s">
        <v>729</v>
      </c>
    </row>
    <row r="5" spans="1:16" ht="242.25">
      <c r="A5" s="98" t="s">
        <v>107</v>
      </c>
      <c r="B5" s="92" t="str">
        <f>IF(OR(E5&lt;&gt;0,F5&lt;&gt;0,G5&lt;&gt;0,H5&lt;&gt;0,I5&lt;&gt;0,L5&lt;&gt;0),"a","b")</f>
        <v>a</v>
      </c>
      <c r="C5" s="99"/>
      <c r="D5" s="100" t="s">
        <v>108</v>
      </c>
      <c r="E5" s="101">
        <v>0</v>
      </c>
      <c r="F5" s="101">
        <v>0</v>
      </c>
      <c r="G5" s="101">
        <v>0</v>
      </c>
      <c r="H5" s="101">
        <v>0</v>
      </c>
      <c r="I5" s="102">
        <f>J5+K5</f>
        <v>168</v>
      </c>
      <c r="J5" s="101">
        <v>168</v>
      </c>
      <c r="K5" s="101">
        <v>0</v>
      </c>
      <c r="L5" s="102">
        <f>M5+N5</f>
        <v>228</v>
      </c>
      <c r="M5" s="101">
        <v>228</v>
      </c>
      <c r="N5" s="101">
        <v>0</v>
      </c>
      <c r="O5" s="101">
        <f>M5-J5</f>
        <v>60</v>
      </c>
      <c r="P5" s="155" t="s">
        <v>731</v>
      </c>
    </row>
    <row r="6" spans="1:16" ht="38.25">
      <c r="A6" s="98" t="s">
        <v>107</v>
      </c>
      <c r="B6" s="92" t="str">
        <f>IF(OR(E6&lt;&gt;0,F6&lt;&gt;0,G6&lt;&gt;0,H6&lt;&gt;0,I6&lt;&gt;0,L6&lt;&gt;0),"a","b")</f>
        <v>a</v>
      </c>
      <c r="C6" s="99"/>
      <c r="D6" s="100" t="s">
        <v>109</v>
      </c>
      <c r="E6" s="101">
        <v>0</v>
      </c>
      <c r="F6" s="101">
        <v>0</v>
      </c>
      <c r="G6" s="101">
        <v>0</v>
      </c>
      <c r="H6" s="101">
        <v>0</v>
      </c>
      <c r="I6" s="102">
        <f>J6+K6</f>
        <v>15</v>
      </c>
      <c r="J6" s="101">
        <v>15</v>
      </c>
      <c r="K6" s="101">
        <v>0</v>
      </c>
      <c r="L6" s="102">
        <f>M6+N6</f>
        <v>15</v>
      </c>
      <c r="M6" s="101">
        <v>15</v>
      </c>
      <c r="N6" s="101">
        <v>0</v>
      </c>
      <c r="O6" s="101">
        <f>M6-J6</f>
        <v>0</v>
      </c>
      <c r="P6" s="185" t="s">
        <v>730</v>
      </c>
    </row>
    <row r="7" spans="1:16" ht="15">
      <c r="A7" s="103" t="s">
        <v>107</v>
      </c>
      <c r="B7" s="92" t="str">
        <f>IF(OR(E7&lt;&gt;0,F7&lt;&gt;0,G7&lt;&gt;0,H7&lt;&gt;0,I7&lt;&gt;0,L7&lt;&gt;0),"a","b")</f>
        <v>a</v>
      </c>
      <c r="C7" s="104">
        <v>2</v>
      </c>
      <c r="D7" s="105" t="s">
        <v>110</v>
      </c>
      <c r="E7" s="106">
        <f>E8+E21+E89+E90+E98+E106+E146+E156</f>
        <v>744045.12000000011</v>
      </c>
      <c r="F7" s="106">
        <f>F8+F21+F89+F90+F98+F106+F146+F156</f>
        <v>0</v>
      </c>
      <c r="G7" s="106">
        <f>G8+G21+G89+G90+G98+G106+G146+G156</f>
        <v>0</v>
      </c>
      <c r="H7" s="106">
        <f>H8+H21+H89+H90+H98+H106+H146+H156</f>
        <v>330802.55</v>
      </c>
      <c r="I7" s="106">
        <f>I8+I21+I89+I90+I98+I106+I146+I156</f>
        <v>5277850</v>
      </c>
      <c r="J7" s="106">
        <f>J8+J21+J89+J90+J98+J106+J146+J156</f>
        <v>5282850</v>
      </c>
      <c r="K7" s="106">
        <f>K8+K21+K89+K90+K98+K106+K146+K156</f>
        <v>0</v>
      </c>
      <c r="L7" s="107">
        <f>L10+L195+L278+L321</f>
        <v>6067200</v>
      </c>
      <c r="M7" s="106">
        <f>M8+M21+M89+M90+M98+M106+M146+M156</f>
        <v>7875400</v>
      </c>
      <c r="N7" s="106">
        <f>N8+N21+N89+N90+N98+N106+N146+N156</f>
        <v>0</v>
      </c>
      <c r="O7" s="106">
        <f>O8+O21+O89+O90+O98+O106+O146+O156</f>
        <v>3874550</v>
      </c>
    </row>
    <row r="8" spans="1:16" ht="15">
      <c r="A8" s="92" t="s">
        <v>107</v>
      </c>
      <c r="B8" s="92" t="str">
        <f>IF(OR(E8&lt;&gt;0,F8&lt;&gt;0,G8&lt;&gt;0,H8&lt;&gt;0,I8&lt;&gt;0,L8&lt;&gt;0),"a","b")</f>
        <v>a</v>
      </c>
      <c r="C8" s="108" t="s">
        <v>111</v>
      </c>
      <c r="D8" s="109" t="s">
        <v>112</v>
      </c>
      <c r="E8" s="110">
        <f>E9+E18</f>
        <v>560542.41</v>
      </c>
      <c r="F8" s="110">
        <f>F9+F18</f>
        <v>0</v>
      </c>
      <c r="G8" s="110">
        <f>G9+G18</f>
        <v>0</v>
      </c>
      <c r="H8" s="110">
        <f>H9+H18</f>
        <v>0</v>
      </c>
      <c r="I8" s="111">
        <f>J8+K8</f>
        <v>3934800</v>
      </c>
      <c r="J8" s="110">
        <f>J9+J18</f>
        <v>3934800</v>
      </c>
      <c r="K8" s="110">
        <f>K9+K18</f>
        <v>0</v>
      </c>
      <c r="L8" s="111">
        <f>L11+L196+L279+L322</f>
        <v>6067200</v>
      </c>
      <c r="M8" s="110">
        <f>M9+M18</f>
        <v>6067200</v>
      </c>
      <c r="N8" s="110">
        <f>N9+N18</f>
        <v>0</v>
      </c>
      <c r="O8" s="110">
        <f>M8-J8</f>
        <v>2132400</v>
      </c>
    </row>
    <row r="9" spans="1:16" ht="15">
      <c r="A9" s="92"/>
      <c r="B9" s="92" t="str">
        <f>IF(OR(E9&lt;&gt;0,F9&lt;&gt;0,G9&lt;&gt;0,H9&lt;&gt;0,I9&lt;&gt;0,L9&lt;&gt;0),"a","b")</f>
        <v>a</v>
      </c>
      <c r="C9" s="112" t="s">
        <v>113</v>
      </c>
      <c r="D9" s="113" t="s">
        <v>114</v>
      </c>
      <c r="E9" s="114">
        <f>E10+E17</f>
        <v>560542.41</v>
      </c>
      <c r="F9" s="114">
        <f>F10+F17</f>
        <v>0</v>
      </c>
      <c r="G9" s="114">
        <f>G10+G17</f>
        <v>0</v>
      </c>
      <c r="H9" s="114">
        <f>H10+H17</f>
        <v>0</v>
      </c>
      <c r="I9" s="115">
        <f>J9+K9</f>
        <v>3934800</v>
      </c>
      <c r="J9" s="114">
        <f>J10+J17</f>
        <v>3934800</v>
      </c>
      <c r="K9" s="114">
        <f>K10+K17</f>
        <v>0</v>
      </c>
      <c r="L9" s="115">
        <f>L10+L17</f>
        <v>6067200</v>
      </c>
      <c r="M9" s="114">
        <f>M10+M17</f>
        <v>6067200</v>
      </c>
      <c r="N9" s="114">
        <f>N10+N17</f>
        <v>0</v>
      </c>
      <c r="O9" s="114">
        <f>M9-J9</f>
        <v>2132400</v>
      </c>
    </row>
    <row r="10" spans="1:16" ht="15">
      <c r="A10" s="92"/>
      <c r="B10" s="92" t="str">
        <f>IF(OR(E10&lt;&gt;0,F10&lt;&gt;0,G10&lt;&gt;0,H10&lt;&gt;0,I10&lt;&gt;0,L10&lt;&gt;0),"a","b")</f>
        <v>a</v>
      </c>
      <c r="C10" s="116" t="s">
        <v>115</v>
      </c>
      <c r="D10" s="117" t="s">
        <v>116</v>
      </c>
      <c r="E10" s="118">
        <f>SUM(E11:E16)</f>
        <v>560542.41</v>
      </c>
      <c r="F10" s="118">
        <f>SUM(F11:F16)</f>
        <v>0</v>
      </c>
      <c r="G10" s="118">
        <f>SUM(G11:G16)</f>
        <v>0</v>
      </c>
      <c r="H10" s="118">
        <f>SUM(H11:H16)</f>
        <v>0</v>
      </c>
      <c r="I10" s="119">
        <f>J10+K10</f>
        <v>3934800</v>
      </c>
      <c r="J10" s="118">
        <f>SUM(J11:J16)</f>
        <v>3934800</v>
      </c>
      <c r="K10" s="118">
        <f>SUM(K11:K16)</f>
        <v>0</v>
      </c>
      <c r="L10" s="119">
        <f>M10+N10</f>
        <v>6067200</v>
      </c>
      <c r="M10" s="118">
        <f>SUM(M11:M16)</f>
        <v>6067200</v>
      </c>
      <c r="N10" s="118">
        <f>SUM(N11:N16)</f>
        <v>0</v>
      </c>
      <c r="O10" s="118">
        <f>M10-J10</f>
        <v>2132400</v>
      </c>
    </row>
    <row r="11" spans="1:16" ht="153">
      <c r="A11" s="92"/>
      <c r="B11" s="92" t="str">
        <f>IF(OR(E11&lt;&gt;0,F11&lt;&gt;0,G11&lt;&gt;0,H11&lt;&gt;0,I11&lt;&gt;0,L11&lt;&gt;0),"a","b")</f>
        <v>a</v>
      </c>
      <c r="C11" s="120" t="s">
        <v>117</v>
      </c>
      <c r="D11" s="121" t="s">
        <v>8</v>
      </c>
      <c r="E11" s="122">
        <v>560542.41</v>
      </c>
      <c r="F11" s="122"/>
      <c r="G11" s="122"/>
      <c r="H11" s="122"/>
      <c r="I11" s="123">
        <f>J11+K11</f>
        <v>3934800</v>
      </c>
      <c r="J11" s="122">
        <v>3934800</v>
      </c>
      <c r="K11" s="122"/>
      <c r="L11" s="119">
        <f>M11+N11</f>
        <v>6067200</v>
      </c>
      <c r="M11" s="122">
        <v>6067200</v>
      </c>
      <c r="N11" s="122"/>
      <c r="O11" s="122">
        <v>0</v>
      </c>
      <c r="P11" s="155" t="s">
        <v>732</v>
      </c>
    </row>
    <row r="12" spans="1:16" ht="15">
      <c r="A12" s="92"/>
      <c r="B12" s="92" t="str">
        <f>IF(OR(E12&lt;&gt;0,F12&lt;&gt;0,G12&lt;&gt;0,H12&lt;&gt;0,I12&lt;&gt;0,L12&lt;&gt;0),"a","b")</f>
        <v>b</v>
      </c>
      <c r="C12" s="120" t="s">
        <v>118</v>
      </c>
      <c r="D12" s="121" t="s">
        <v>9</v>
      </c>
      <c r="E12" s="122"/>
      <c r="F12" s="122"/>
      <c r="G12" s="122"/>
      <c r="H12" s="122"/>
      <c r="I12" s="123">
        <f>J12+K12</f>
        <v>0</v>
      </c>
      <c r="J12" s="122"/>
      <c r="K12" s="122"/>
      <c r="L12" s="119">
        <f>L15+L200+L283+L326</f>
        <v>0</v>
      </c>
      <c r="M12" s="122"/>
      <c r="N12" s="122"/>
      <c r="O12" s="122">
        <v>0</v>
      </c>
    </row>
    <row r="13" spans="1:16" ht="15">
      <c r="A13" s="92"/>
      <c r="B13" s="92" t="str">
        <f>IF(OR(E13&lt;&gt;0,F13&lt;&gt;0,G13&lt;&gt;0,H13&lt;&gt;0,I13&lt;&gt;0,L13&lt;&gt;0),"a","b")</f>
        <v>b</v>
      </c>
      <c r="C13" s="120" t="s">
        <v>119</v>
      </c>
      <c r="D13" s="121" t="s">
        <v>120</v>
      </c>
      <c r="E13" s="122"/>
      <c r="F13" s="122"/>
      <c r="G13" s="122"/>
      <c r="H13" s="122"/>
      <c r="I13" s="123">
        <f>J13+K13</f>
        <v>0</v>
      </c>
      <c r="J13" s="122"/>
      <c r="K13" s="122"/>
      <c r="L13" s="119">
        <f>L16+L201+L284+L327</f>
        <v>0</v>
      </c>
      <c r="M13" s="122"/>
      <c r="N13" s="122"/>
      <c r="O13" s="122">
        <v>0</v>
      </c>
    </row>
    <row r="14" spans="1:16" ht="15">
      <c r="A14" s="92"/>
      <c r="B14" s="92" t="str">
        <f>IF(OR(E14&lt;&gt;0,F14&lt;&gt;0,G14&lt;&gt;0,H14&lt;&gt;0,I14&lt;&gt;0,L14&lt;&gt;0),"a","b")</f>
        <v>b</v>
      </c>
      <c r="C14" s="120" t="s">
        <v>121</v>
      </c>
      <c r="D14" s="121" t="s">
        <v>12</v>
      </c>
      <c r="E14" s="122"/>
      <c r="F14" s="122"/>
      <c r="G14" s="122"/>
      <c r="H14" s="122"/>
      <c r="I14" s="123">
        <f>J14+K14</f>
        <v>0</v>
      </c>
      <c r="J14" s="122"/>
      <c r="K14" s="122"/>
      <c r="L14" s="119">
        <f>L17+L202+L285+L328</f>
        <v>0</v>
      </c>
      <c r="M14" s="122"/>
      <c r="N14" s="122"/>
      <c r="O14" s="122">
        <v>0</v>
      </c>
    </row>
    <row r="15" spans="1:16" ht="15">
      <c r="A15" s="92"/>
      <c r="B15" s="92" t="str">
        <f>IF(OR(E15&lt;&gt;0,F15&lt;&gt;0,G15&lt;&gt;0,H15&lt;&gt;0,I15&lt;&gt;0,L15&lt;&gt;0),"a","b")</f>
        <v>b</v>
      </c>
      <c r="C15" s="120" t="s">
        <v>122</v>
      </c>
      <c r="D15" s="121" t="s">
        <v>14</v>
      </c>
      <c r="E15" s="122"/>
      <c r="F15" s="122"/>
      <c r="G15" s="122"/>
      <c r="H15" s="122"/>
      <c r="I15" s="123">
        <f>J15+K15</f>
        <v>0</v>
      </c>
      <c r="J15" s="122"/>
      <c r="K15" s="122"/>
      <c r="L15" s="119">
        <f>L18+L203+L286+L329</f>
        <v>0</v>
      </c>
      <c r="M15" s="122"/>
      <c r="N15" s="122"/>
      <c r="O15" s="122">
        <v>0</v>
      </c>
    </row>
    <row r="16" spans="1:16" ht="15">
      <c r="A16" s="92"/>
      <c r="B16" s="92" t="str">
        <f>IF(OR(E16&lt;&gt;0,F16&lt;&gt;0,G16&lt;&gt;0,H16&lt;&gt;0,I16&lt;&gt;0,L16&lt;&gt;0),"a","b")</f>
        <v>b</v>
      </c>
      <c r="C16" s="120" t="s">
        <v>123</v>
      </c>
      <c r="D16" s="121" t="s">
        <v>10</v>
      </c>
      <c r="E16" s="122"/>
      <c r="F16" s="122"/>
      <c r="G16" s="122"/>
      <c r="H16" s="122"/>
      <c r="I16" s="123">
        <f>J16+K16</f>
        <v>0</v>
      </c>
      <c r="J16" s="122"/>
      <c r="K16" s="122"/>
      <c r="L16" s="119">
        <f>L19+L204+L287+L330</f>
        <v>0</v>
      </c>
      <c r="M16" s="122"/>
      <c r="N16" s="122"/>
      <c r="O16" s="122">
        <v>0</v>
      </c>
    </row>
    <row r="17" spans="1:16" ht="15">
      <c r="A17" s="92"/>
      <c r="B17" s="92" t="str">
        <f>IF(OR(E17&lt;&gt;0,F17&lt;&gt;0,G17&lt;&gt;0,H17&lt;&gt;0,I17&lt;&gt;0,L17&lt;&gt;0),"a","b")</f>
        <v>b</v>
      </c>
      <c r="C17" s="116" t="s">
        <v>124</v>
      </c>
      <c r="D17" s="117" t="s">
        <v>125</v>
      </c>
      <c r="E17" s="118">
        <v>0</v>
      </c>
      <c r="F17" s="118">
        <v>0</v>
      </c>
      <c r="G17" s="118">
        <v>0</v>
      </c>
      <c r="H17" s="118">
        <v>0</v>
      </c>
      <c r="I17" s="119">
        <f>J17+K17</f>
        <v>0</v>
      </c>
      <c r="J17" s="118">
        <v>0</v>
      </c>
      <c r="K17" s="118">
        <v>0</v>
      </c>
      <c r="L17" s="119">
        <f>L20+L205+L288+L331</f>
        <v>0</v>
      </c>
      <c r="M17" s="118">
        <v>0</v>
      </c>
      <c r="N17" s="118">
        <v>0</v>
      </c>
      <c r="O17" s="118">
        <v>0</v>
      </c>
    </row>
    <row r="18" spans="1:16" ht="15">
      <c r="A18" s="92"/>
      <c r="B18" s="92" t="str">
        <f>IF(OR(E18&lt;&gt;0,F18&lt;&gt;0,G18&lt;&gt;0,H18&lt;&gt;0,I18&lt;&gt;0,L18&lt;&gt;0),"a","b")</f>
        <v>b</v>
      </c>
      <c r="C18" s="112" t="s">
        <v>126</v>
      </c>
      <c r="D18" s="113" t="s">
        <v>127</v>
      </c>
      <c r="E18" s="114">
        <f>E19+E20</f>
        <v>0</v>
      </c>
      <c r="F18" s="114">
        <f>F19+F20</f>
        <v>0</v>
      </c>
      <c r="G18" s="114">
        <f>G19+G20</f>
        <v>0</v>
      </c>
      <c r="H18" s="114">
        <f>H19+H20</f>
        <v>0</v>
      </c>
      <c r="I18" s="115">
        <f>J18+K18</f>
        <v>0</v>
      </c>
      <c r="J18" s="114">
        <f>J19+J20</f>
        <v>0</v>
      </c>
      <c r="K18" s="114">
        <f>K19+K20</f>
        <v>0</v>
      </c>
      <c r="L18" s="119">
        <f>L19+L20</f>
        <v>0</v>
      </c>
      <c r="M18" s="114">
        <f>M19+M20</f>
        <v>0</v>
      </c>
      <c r="N18" s="114">
        <f>N19+N20</f>
        <v>0</v>
      </c>
      <c r="O18" s="114">
        <f>O19+O20</f>
        <v>0</v>
      </c>
    </row>
    <row r="19" spans="1:16" ht="15">
      <c r="A19" s="92"/>
      <c r="B19" s="92" t="str">
        <f>IF(OR(E19&lt;&gt;0,F19&lt;&gt;0,G19&lt;&gt;0,H19&lt;&gt;0,I19&lt;&gt;0,L19&lt;&gt;0),"a","b")</f>
        <v>b</v>
      </c>
      <c r="C19" s="116" t="s">
        <v>128</v>
      </c>
      <c r="D19" s="117" t="s">
        <v>129</v>
      </c>
      <c r="E19" s="118"/>
      <c r="F19" s="118"/>
      <c r="G19" s="118"/>
      <c r="H19" s="118"/>
      <c r="I19" s="119">
        <f>J19+K19</f>
        <v>0</v>
      </c>
      <c r="J19" s="118"/>
      <c r="K19" s="118"/>
      <c r="L19" s="119">
        <f>M19+N19</f>
        <v>0</v>
      </c>
      <c r="M19" s="118"/>
      <c r="N19" s="118"/>
      <c r="O19" s="118">
        <v>0</v>
      </c>
    </row>
    <row r="20" spans="1:16" ht="15">
      <c r="A20" s="92"/>
      <c r="B20" s="92" t="str">
        <f>IF(OR(E20&lt;&gt;0,F20&lt;&gt;0,G20&lt;&gt;0,H20&lt;&gt;0,I20&lt;&gt;0,L20&lt;&gt;0),"a","b")</f>
        <v>b</v>
      </c>
      <c r="C20" s="116" t="s">
        <v>130</v>
      </c>
      <c r="D20" s="117" t="s">
        <v>131</v>
      </c>
      <c r="E20" s="118"/>
      <c r="F20" s="118"/>
      <c r="G20" s="118"/>
      <c r="H20" s="118"/>
      <c r="I20" s="119">
        <f>J20+K20</f>
        <v>0</v>
      </c>
      <c r="J20" s="118"/>
      <c r="K20" s="118"/>
      <c r="L20" s="119">
        <f>M20+N20</f>
        <v>0</v>
      </c>
      <c r="M20" s="118"/>
      <c r="N20" s="118"/>
      <c r="O20" s="118">
        <v>0</v>
      </c>
    </row>
    <row r="21" spans="1:16" ht="15">
      <c r="A21" s="92" t="s">
        <v>107</v>
      </c>
      <c r="B21" s="92" t="str">
        <f>IF(OR(E21&lt;&gt;0,F21&lt;&gt;0,G21&lt;&gt;0,H21&lt;&gt;0,I21&lt;&gt;0,L21&lt;&gt;0),"a","b")</f>
        <v>a</v>
      </c>
      <c r="C21" s="124" t="s">
        <v>132</v>
      </c>
      <c r="D21" s="109" t="s">
        <v>133</v>
      </c>
      <c r="E21" s="110">
        <f>E22+E23+E26+E62+E63+E64+E65+E66+E73+E74</f>
        <v>164388.94</v>
      </c>
      <c r="F21" s="110">
        <f>F22+F23+F26+F62+F63+F64+F65+F66+F73+F74</f>
        <v>0</v>
      </c>
      <c r="G21" s="110">
        <f>G22+G23+G26+G62+G63+G64+G65+G66+G73+G74</f>
        <v>0</v>
      </c>
      <c r="H21" s="110">
        <f>H22+H23+H26+H62+H63+H64+H65+H66+H73+H74</f>
        <v>316519.07</v>
      </c>
      <c r="I21" s="110">
        <f>I22+I23+I26+I62+I63+I64+I65+I66+I73+I74</f>
        <v>1219050</v>
      </c>
      <c r="J21" s="110">
        <f>J22+J23+J26+J62+J63+J64+J65+J66+J73+J74</f>
        <v>1224050</v>
      </c>
      <c r="K21" s="110">
        <f>K22+K23+K26+K62+K63+K64+K65+K66+K73+K74</f>
        <v>0</v>
      </c>
      <c r="L21" s="111">
        <f>M21+N21</f>
        <v>1560200</v>
      </c>
      <c r="M21" s="110">
        <f>M22+M23+M26+M62+M63+M64+M65+M66+M73+M74</f>
        <v>1560200</v>
      </c>
      <c r="N21" s="110">
        <f>N22+N23+N26+N62+N63+N64+N65+N66+N73+N74</f>
        <v>0</v>
      </c>
      <c r="O21" s="110">
        <f>M21-J21</f>
        <v>336150</v>
      </c>
    </row>
    <row r="22" spans="1:16" ht="25.5">
      <c r="A22" s="92"/>
      <c r="B22" s="92" t="str">
        <f>IF(OR(E22&lt;&gt;0,F22&lt;&gt;0,G22&lt;&gt;0,H22&lt;&gt;0,I22&lt;&gt;0,L22&lt;&gt;0),"a","b")</f>
        <v>a</v>
      </c>
      <c r="C22" s="125" t="s">
        <v>134</v>
      </c>
      <c r="D22" s="113" t="s">
        <v>135</v>
      </c>
      <c r="E22" s="114"/>
      <c r="F22" s="114"/>
      <c r="G22" s="114"/>
      <c r="H22" s="114">
        <v>249489.07</v>
      </c>
      <c r="I22" s="115">
        <f>J22+K22</f>
        <v>270000</v>
      </c>
      <c r="J22" s="114">
        <v>270000</v>
      </c>
      <c r="K22" s="114"/>
      <c r="L22" s="115">
        <f>M22+N22</f>
        <v>270000</v>
      </c>
      <c r="M22" s="114">
        <v>270000</v>
      </c>
      <c r="N22" s="114"/>
      <c r="O22" s="114">
        <v>0</v>
      </c>
      <c r="P22" s="185" t="s">
        <v>728</v>
      </c>
    </row>
    <row r="23" spans="1:16" ht="204">
      <c r="A23" s="92"/>
      <c r="B23" s="92" t="str">
        <f>IF(OR(E23&lt;&gt;0,F23&lt;&gt;0,G23&lt;&gt;0,H23&lt;&gt;0,I23&lt;&gt;0,L23&lt;&gt;0),"a","b")</f>
        <v>a</v>
      </c>
      <c r="C23" s="125" t="s">
        <v>136</v>
      </c>
      <c r="D23" s="113" t="s">
        <v>137</v>
      </c>
      <c r="E23" s="114">
        <f>SUM(E24:E25)</f>
        <v>52320</v>
      </c>
      <c r="F23" s="114">
        <f>SUM(F24:F25)</f>
        <v>0</v>
      </c>
      <c r="G23" s="114">
        <f>SUM(G24:G25)</f>
        <v>0</v>
      </c>
      <c r="H23" s="114">
        <f>SUM(H24:H25)</f>
        <v>58855</v>
      </c>
      <c r="I23" s="114">
        <f>SUM(I24:I25)</f>
        <v>500000</v>
      </c>
      <c r="J23" s="114">
        <f>SUM(J24:J25)</f>
        <v>500000</v>
      </c>
      <c r="K23" s="114">
        <f>SUM(K24:K25)</f>
        <v>0</v>
      </c>
      <c r="L23" s="115">
        <f>M23+N23</f>
        <v>520000</v>
      </c>
      <c r="M23" s="114">
        <f>M24+M25</f>
        <v>520000</v>
      </c>
      <c r="N23" s="114">
        <f>SUM(N24:N25)</f>
        <v>0</v>
      </c>
      <c r="O23" s="114">
        <f>M23-J23</f>
        <v>20000</v>
      </c>
      <c r="P23" s="185" t="s">
        <v>733</v>
      </c>
    </row>
    <row r="24" spans="1:16" ht="127.5">
      <c r="A24" s="92"/>
      <c r="B24" s="92" t="str">
        <f>IF(OR(E24&lt;&gt;0,F24&lt;&gt;0,G24&lt;&gt;0,H24&lt;&gt;0,I24&lt;&gt;0,L24&lt;&gt;0),"a","b")</f>
        <v>a</v>
      </c>
      <c r="C24" s="126" t="s">
        <v>138</v>
      </c>
      <c r="D24" s="117" t="s">
        <v>139</v>
      </c>
      <c r="E24" s="118">
        <v>52320</v>
      </c>
      <c r="F24" s="118"/>
      <c r="G24" s="118"/>
      <c r="H24" s="118">
        <v>58855</v>
      </c>
      <c r="I24" s="119">
        <f>J24+K24</f>
        <v>500000</v>
      </c>
      <c r="J24" s="118">
        <v>500000</v>
      </c>
      <c r="K24" s="118"/>
      <c r="L24" s="115">
        <f>M24+N24</f>
        <v>520000</v>
      </c>
      <c r="M24" s="118">
        <v>520000</v>
      </c>
      <c r="N24" s="118"/>
      <c r="O24" s="118">
        <f>M24-J24</f>
        <v>20000</v>
      </c>
      <c r="P24" s="182" t="s">
        <v>734</v>
      </c>
    </row>
    <row r="25" spans="1:16" ht="15">
      <c r="A25" s="92"/>
      <c r="B25" s="92" t="str">
        <f>IF(OR(E25&lt;&gt;0,F25&lt;&gt;0,G25&lt;&gt;0,H25&lt;&gt;0,I25&lt;&gt;0,L25&lt;&gt;0),"a","b")</f>
        <v>b</v>
      </c>
      <c r="C25" s="126" t="s">
        <v>140</v>
      </c>
      <c r="D25" s="117" t="s">
        <v>141</v>
      </c>
      <c r="E25" s="118"/>
      <c r="F25" s="118"/>
      <c r="G25" s="118"/>
      <c r="H25" s="118"/>
      <c r="I25" s="119">
        <f>J25+K25</f>
        <v>0</v>
      </c>
      <c r="J25" s="118"/>
      <c r="K25" s="118"/>
      <c r="L25" s="115">
        <f>L28+L213+L296+L339</f>
        <v>0</v>
      </c>
      <c r="M25" s="118"/>
      <c r="N25" s="118"/>
      <c r="O25" s="118">
        <f>M25-J25</f>
        <v>0</v>
      </c>
    </row>
    <row r="26" spans="1:16" ht="15">
      <c r="A26" s="92"/>
      <c r="B26" s="92" t="str">
        <f>IF(OR(E26&lt;&gt;0,F26&lt;&gt;0,G26&lt;&gt;0,H26&lt;&gt;0,I26&lt;&gt;0,L26&lt;&gt;0),"a","b")</f>
        <v>a</v>
      </c>
      <c r="C26" s="125" t="s">
        <v>142</v>
      </c>
      <c r="D26" s="113" t="s">
        <v>143</v>
      </c>
      <c r="E26" s="114">
        <f>E27+E28+E29+E30+E42+E46+E47+E48+E49+E50+E51+E52+E60+E61</f>
        <v>820</v>
      </c>
      <c r="F26" s="114">
        <f>F27+F28+F29+F30+F42+F46+F47+F48+F49+F50+F51+F52+F60+F61</f>
        <v>0</v>
      </c>
      <c r="G26" s="114">
        <f>G27+G28+G29+G30+G42+G46+G47+G48+G49+G50+G51+G52+G60+G61</f>
        <v>0</v>
      </c>
      <c r="H26" s="114">
        <f>H27+H28+H29+H30+H42+H46+H47+H48+H49+H50+H51+H52+H60+H61</f>
        <v>0</v>
      </c>
      <c r="I26" s="119">
        <f>I27+I28+I29+I30+I42+I46+I47+I48+I49+I50+I51+I52+I60+I61</f>
        <v>245050</v>
      </c>
      <c r="J26" s="114">
        <f>J27+J28+J29+J30+J42+J46+J47+J48+J49+J50+J51+J52+J60+J61</f>
        <v>250050</v>
      </c>
      <c r="K26" s="114">
        <f>K27+K28+K29+K30+K42+K46+K47+K48+K49+K50+K51+K52+K60+K61</f>
        <v>0</v>
      </c>
      <c r="L26" s="114">
        <f>L27+L28+L29+L30+L42+L46+L47+L48+L49+L50+L51+L52+L60+L61</f>
        <v>532200</v>
      </c>
      <c r="M26" s="114">
        <f>M27+M28+M29+M30+M42+M46+M47+M48+M49+M50+M51+M52+M60+M61</f>
        <v>532200</v>
      </c>
      <c r="N26" s="114">
        <f>N27+N28+N29+N30+N42+N46+N47+N48+N49+N50+N51+N52+N60+N61</f>
        <v>0</v>
      </c>
      <c r="O26" s="114">
        <f>M26-J26</f>
        <v>282150</v>
      </c>
    </row>
    <row r="27" spans="1:16" ht="51">
      <c r="A27" s="92"/>
      <c r="B27" s="92" t="str">
        <f>IF(OR(E27&lt;&gt;0,F27&lt;&gt;0,G27&lt;&gt;0,H27&lt;&gt;0,I27&lt;&gt;0,L27&lt;&gt;0),"a","b")</f>
        <v>a</v>
      </c>
      <c r="C27" s="126" t="s">
        <v>144</v>
      </c>
      <c r="D27" s="117" t="s">
        <v>145</v>
      </c>
      <c r="E27" s="118">
        <v>320</v>
      </c>
      <c r="F27" s="118"/>
      <c r="G27" s="118"/>
      <c r="H27" s="118"/>
      <c r="I27" s="119">
        <f>J27+K27</f>
        <v>20000</v>
      </c>
      <c r="J27" s="119">
        <v>20000</v>
      </c>
      <c r="K27" s="118"/>
      <c r="L27" s="119">
        <v>30000</v>
      </c>
      <c r="M27" s="118">
        <v>30000</v>
      </c>
      <c r="N27" s="118"/>
      <c r="O27" s="118">
        <f>M27-J27</f>
        <v>10000</v>
      </c>
    </row>
    <row r="28" spans="1:16" ht="25.5">
      <c r="A28" s="92"/>
      <c r="B28" s="92" t="str">
        <f>IF(OR(E28&lt;&gt;0,F28&lt;&gt;0,G28&lt;&gt;0,H28&lt;&gt;0,I28&lt;&gt;0,L28&lt;&gt;0),"a","b")</f>
        <v>b</v>
      </c>
      <c r="C28" s="126" t="s">
        <v>146</v>
      </c>
      <c r="D28" s="117" t="s">
        <v>147</v>
      </c>
      <c r="E28" s="118"/>
      <c r="F28" s="118"/>
      <c r="G28" s="118"/>
      <c r="H28" s="118"/>
      <c r="I28" s="119">
        <f>J28+K28</f>
        <v>0</v>
      </c>
      <c r="J28" s="118"/>
      <c r="K28" s="118"/>
      <c r="L28" s="119">
        <f>M28+N28</f>
        <v>0</v>
      </c>
      <c r="M28" s="118"/>
      <c r="N28" s="118"/>
      <c r="O28" s="118">
        <f>M28-J28</f>
        <v>0</v>
      </c>
    </row>
    <row r="29" spans="1:16" ht="51">
      <c r="A29" s="92"/>
      <c r="B29" s="92" t="str">
        <f>IF(OR(E29&lt;&gt;0,F29&lt;&gt;0,G29&lt;&gt;0,H29&lt;&gt;0,I29&lt;&gt;0,L29&lt;&gt;0),"a","b")</f>
        <v>a</v>
      </c>
      <c r="C29" s="126" t="s">
        <v>148</v>
      </c>
      <c r="D29" s="117" t="s">
        <v>149</v>
      </c>
      <c r="E29" s="118"/>
      <c r="F29" s="118"/>
      <c r="G29" s="118"/>
      <c r="H29" s="118"/>
      <c r="I29" s="119">
        <f>J29+K29</f>
        <v>2000</v>
      </c>
      <c r="J29" s="118">
        <v>2000</v>
      </c>
      <c r="K29" s="118"/>
      <c r="L29" s="119">
        <f>M29+N29</f>
        <v>2000</v>
      </c>
      <c r="M29" s="118">
        <v>2000</v>
      </c>
      <c r="N29" s="118"/>
      <c r="O29" s="118">
        <f>M29-J29</f>
        <v>0</v>
      </c>
    </row>
    <row r="30" spans="1:16" ht="89.25" customHeight="1">
      <c r="A30" s="92"/>
      <c r="B30" s="92" t="str">
        <f>IF(OR(E30&lt;&gt;0,F30&lt;&gt;0,G30&lt;&gt;0,H30&lt;&gt;0,I30&lt;&gt;0,L30&lt;&gt;0),"a","b")</f>
        <v>a</v>
      </c>
      <c r="C30" s="126" t="s">
        <v>150</v>
      </c>
      <c r="D30" s="117" t="s">
        <v>151</v>
      </c>
      <c r="E30" s="118">
        <f>SUM(E31:E41)</f>
        <v>0</v>
      </c>
      <c r="F30" s="118">
        <f>SUM(F31:F41)</f>
        <v>0</v>
      </c>
      <c r="G30" s="118">
        <f>SUM(G31:G41)</f>
        <v>0</v>
      </c>
      <c r="H30" s="118">
        <f>SUM(H31:H41)</f>
        <v>0</v>
      </c>
      <c r="I30" s="127">
        <f>J30+K30</f>
        <v>90050</v>
      </c>
      <c r="J30" s="127">
        <f>J31+J32+J33+J34+J35+J36+J37+J38+J39+J40+J41</f>
        <v>90050</v>
      </c>
      <c r="K30" s="118">
        <f>SUM(K31:K41)</f>
        <v>0</v>
      </c>
      <c r="L30" s="119">
        <f>M30+N30</f>
        <v>217000</v>
      </c>
      <c r="M30" s="118">
        <f>SUM(M31:M41)</f>
        <v>217000</v>
      </c>
      <c r="N30" s="118">
        <f>SUM(N31:N41)</f>
        <v>0</v>
      </c>
      <c r="O30" s="118">
        <f>M30-J30</f>
        <v>126950</v>
      </c>
      <c r="P30" s="182" t="s">
        <v>720</v>
      </c>
    </row>
    <row r="31" spans="1:16" ht="63.75">
      <c r="A31" s="92"/>
      <c r="B31" s="92" t="str">
        <f>IF(OR(E31&lt;&gt;0,F31&lt;&gt;0,G31&lt;&gt;0,H31&lt;&gt;0,I31&lt;&gt;0,L31&lt;&gt;0),"a","b")</f>
        <v>a</v>
      </c>
      <c r="C31" s="128" t="s">
        <v>152</v>
      </c>
      <c r="D31" s="121" t="s">
        <v>153</v>
      </c>
      <c r="E31" s="122"/>
      <c r="F31" s="122"/>
      <c r="G31" s="122"/>
      <c r="H31" s="122"/>
      <c r="I31" s="123">
        <v>5000</v>
      </c>
      <c r="J31" s="122">
        <v>5000</v>
      </c>
      <c r="K31" s="122"/>
      <c r="L31" s="123">
        <f>M31+N31</f>
        <v>12500</v>
      </c>
      <c r="M31" s="122">
        <v>12500</v>
      </c>
      <c r="N31" s="122"/>
      <c r="O31" s="122">
        <f>M31-J31</f>
        <v>7500</v>
      </c>
      <c r="P31" s="182" t="s">
        <v>737</v>
      </c>
    </row>
    <row r="32" spans="1:16" ht="38.25">
      <c r="A32" s="92"/>
      <c r="B32" s="92" t="str">
        <f>IF(OR(E32&lt;&gt;0,F32&lt;&gt;0,G32&lt;&gt;0,H32&lt;&gt;0,I32&lt;&gt;0,L32&lt;&gt;0),"a","b")</f>
        <v>a</v>
      </c>
      <c r="C32" s="128" t="s">
        <v>154</v>
      </c>
      <c r="D32" s="121" t="s">
        <v>155</v>
      </c>
      <c r="E32" s="122"/>
      <c r="F32" s="122"/>
      <c r="G32" s="122"/>
      <c r="H32" s="122"/>
      <c r="I32" s="123">
        <f>J32+K32</f>
        <v>7050</v>
      </c>
      <c r="J32" s="122">
        <v>7050</v>
      </c>
      <c r="K32" s="122"/>
      <c r="L32" s="123">
        <f>M32+N32</f>
        <v>10500</v>
      </c>
      <c r="M32" s="122">
        <v>10500</v>
      </c>
      <c r="N32" s="122"/>
      <c r="O32" s="122">
        <f>M32-J32</f>
        <v>3450</v>
      </c>
      <c r="P32" s="182" t="s">
        <v>738</v>
      </c>
    </row>
    <row r="33" spans="1:16" ht="25.5">
      <c r="A33" s="92"/>
      <c r="B33" s="92" t="str">
        <f>IF(OR(E33&lt;&gt;0,F33&lt;&gt;0,G33&lt;&gt;0,H33&lt;&gt;0,I33&lt;&gt;0,L33&lt;&gt;0),"a","b")</f>
        <v>a</v>
      </c>
      <c r="C33" s="128" t="s">
        <v>156</v>
      </c>
      <c r="D33" s="121" t="s">
        <v>157</v>
      </c>
      <c r="E33" s="122"/>
      <c r="F33" s="122"/>
      <c r="G33" s="122"/>
      <c r="H33" s="122"/>
      <c r="I33" s="123">
        <f>J33+K33</f>
        <v>60000</v>
      </c>
      <c r="J33" s="122">
        <v>60000</v>
      </c>
      <c r="K33" s="122"/>
      <c r="L33" s="123">
        <f>M33+N33</f>
        <v>154000</v>
      </c>
      <c r="M33" s="122">
        <v>154000</v>
      </c>
      <c r="N33" s="122"/>
      <c r="O33" s="122">
        <f>M33-J33</f>
        <v>94000</v>
      </c>
      <c r="P33" s="182" t="s">
        <v>739</v>
      </c>
    </row>
    <row r="34" spans="1:16" ht="15">
      <c r="A34" s="92"/>
      <c r="B34" s="92" t="str">
        <f>IF(OR(E34&lt;&gt;0,F34&lt;&gt;0,G34&lt;&gt;0,H34&lt;&gt;0,I34&lt;&gt;0,L34&lt;&gt;0),"a","b")</f>
        <v>a</v>
      </c>
      <c r="C34" s="128" t="s">
        <v>158</v>
      </c>
      <c r="D34" s="121" t="s">
        <v>159</v>
      </c>
      <c r="E34" s="122"/>
      <c r="F34" s="122"/>
      <c r="G34" s="122"/>
      <c r="H34" s="122"/>
      <c r="I34" s="123">
        <f>J34+K34</f>
        <v>2000</v>
      </c>
      <c r="J34" s="122">
        <v>2000</v>
      </c>
      <c r="K34" s="122"/>
      <c r="L34" s="123">
        <f>M34+N34</f>
        <v>8000</v>
      </c>
      <c r="M34" s="122">
        <v>8000</v>
      </c>
      <c r="N34" s="122"/>
      <c r="O34" s="122">
        <f>M34-J34</f>
        <v>6000</v>
      </c>
      <c r="P34" s="185" t="s">
        <v>735</v>
      </c>
    </row>
    <row r="35" spans="1:16" ht="15">
      <c r="A35" s="92"/>
      <c r="B35" s="92" t="str">
        <f>IF(OR(E35&lt;&gt;0,F35&lt;&gt;0,G35&lt;&gt;0,H35&lt;&gt;0,I35&lt;&gt;0,L35&lt;&gt;0),"a","b")</f>
        <v>a</v>
      </c>
      <c r="C35" s="128" t="s">
        <v>160</v>
      </c>
      <c r="D35" s="121" t="s">
        <v>161</v>
      </c>
      <c r="E35" s="122"/>
      <c r="F35" s="122"/>
      <c r="G35" s="122"/>
      <c r="H35" s="122"/>
      <c r="I35" s="123">
        <v>5000</v>
      </c>
      <c r="J35" s="122">
        <v>3000</v>
      </c>
      <c r="K35" s="122"/>
      <c r="L35" s="123">
        <f>M35+N35</f>
        <v>5000</v>
      </c>
      <c r="M35" s="122">
        <v>5000</v>
      </c>
      <c r="N35" s="122"/>
      <c r="O35" s="122">
        <f>M35-J35</f>
        <v>2000</v>
      </c>
    </row>
    <row r="36" spans="1:16" ht="15">
      <c r="A36" s="92"/>
      <c r="B36" s="92" t="str">
        <f>IF(OR(E36&lt;&gt;0,F36&lt;&gt;0,G36&lt;&gt;0,H36&lt;&gt;0,I36&lt;&gt;0,L36&lt;&gt;0),"a","b")</f>
        <v>a</v>
      </c>
      <c r="C36" s="128" t="s">
        <v>162</v>
      </c>
      <c r="D36" s="121" t="s">
        <v>163</v>
      </c>
      <c r="E36" s="122"/>
      <c r="F36" s="122"/>
      <c r="G36" s="122"/>
      <c r="H36" s="122"/>
      <c r="I36" s="123">
        <f>J36+K36</f>
        <v>0</v>
      </c>
      <c r="J36" s="122"/>
      <c r="K36" s="122"/>
      <c r="L36" s="123">
        <f>M36+N36</f>
        <v>12000</v>
      </c>
      <c r="M36" s="122">
        <v>12000</v>
      </c>
      <c r="N36" s="122"/>
      <c r="O36" s="122">
        <f>M36-J36</f>
        <v>12000</v>
      </c>
    </row>
    <row r="37" spans="1:16" ht="15">
      <c r="A37" s="92"/>
      <c r="B37" s="92" t="str">
        <f>IF(OR(E37&lt;&gt;0,F37&lt;&gt;0,G37&lt;&gt;0,H37&lt;&gt;0,I37&lt;&gt;0,L37&lt;&gt;0),"a","b")</f>
        <v>b</v>
      </c>
      <c r="C37" s="128" t="s">
        <v>164</v>
      </c>
      <c r="D37" s="121" t="s">
        <v>165</v>
      </c>
      <c r="E37" s="122"/>
      <c r="F37" s="122"/>
      <c r="G37" s="122"/>
      <c r="H37" s="122"/>
      <c r="I37" s="123">
        <f>J37+K37</f>
        <v>0</v>
      </c>
      <c r="J37" s="122"/>
      <c r="K37" s="122"/>
      <c r="L37" s="123">
        <f>M37+N37</f>
        <v>0</v>
      </c>
      <c r="M37" s="122"/>
      <c r="N37" s="122"/>
      <c r="O37" s="122">
        <f>M37-J37</f>
        <v>0</v>
      </c>
    </row>
    <row r="38" spans="1:16" ht="15">
      <c r="A38" s="92"/>
      <c r="B38" s="92" t="str">
        <f>IF(OR(E38&lt;&gt;0,F38&lt;&gt;0,G38&lt;&gt;0,H38&lt;&gt;0,I38&lt;&gt;0,L38&lt;&gt;0),"a","b")</f>
        <v>a</v>
      </c>
      <c r="C38" s="128" t="s">
        <v>166</v>
      </c>
      <c r="D38" s="121" t="s">
        <v>167</v>
      </c>
      <c r="E38" s="122"/>
      <c r="F38" s="122"/>
      <c r="G38" s="122"/>
      <c r="H38" s="122"/>
      <c r="I38" s="123">
        <f>J38+K38</f>
        <v>3000</v>
      </c>
      <c r="J38" s="122">
        <v>3000</v>
      </c>
      <c r="K38" s="122"/>
      <c r="L38" s="123">
        <f>M38+N38</f>
        <v>3000</v>
      </c>
      <c r="M38" s="122">
        <v>3000</v>
      </c>
      <c r="N38" s="122"/>
      <c r="O38" s="122">
        <f>M38-J38</f>
        <v>0</v>
      </c>
      <c r="P38" s="182" t="s">
        <v>736</v>
      </c>
    </row>
    <row r="39" spans="1:16" ht="15">
      <c r="A39" s="92"/>
      <c r="B39" s="92" t="str">
        <f>IF(OR(E39&lt;&gt;0,F39&lt;&gt;0,G39&lt;&gt;0,H39&lt;&gt;0,I39&lt;&gt;0,L39&lt;&gt;0),"a","b")</f>
        <v>b</v>
      </c>
      <c r="C39" s="128" t="s">
        <v>168</v>
      </c>
      <c r="D39" s="121" t="s">
        <v>169</v>
      </c>
      <c r="E39" s="122"/>
      <c r="F39" s="122"/>
      <c r="G39" s="122"/>
      <c r="H39" s="122"/>
      <c r="I39" s="123">
        <f>J39+K39</f>
        <v>0</v>
      </c>
      <c r="J39" s="122"/>
      <c r="K39" s="122"/>
      <c r="L39" s="123">
        <f>M39+N39</f>
        <v>0</v>
      </c>
      <c r="M39" s="122"/>
      <c r="N39" s="122"/>
      <c r="O39" s="122">
        <f>M39-J39</f>
        <v>0</v>
      </c>
    </row>
    <row r="40" spans="1:16" ht="15">
      <c r="A40" s="92"/>
      <c r="B40" s="92" t="str">
        <f>IF(OR(E40&lt;&gt;0,F40&lt;&gt;0,G40&lt;&gt;0,H40&lt;&gt;0,I40&lt;&gt;0,L40&lt;&gt;0),"a","b")</f>
        <v>a</v>
      </c>
      <c r="C40" s="128" t="s">
        <v>170</v>
      </c>
      <c r="D40" s="121" t="s">
        <v>171</v>
      </c>
      <c r="E40" s="122"/>
      <c r="F40" s="122"/>
      <c r="G40" s="122"/>
      <c r="H40" s="122"/>
      <c r="I40" s="123">
        <f>J40+K40</f>
        <v>10000</v>
      </c>
      <c r="J40" s="122">
        <v>10000</v>
      </c>
      <c r="K40" s="122"/>
      <c r="L40" s="123">
        <f>M40+N40</f>
        <v>12000</v>
      </c>
      <c r="M40" s="122">
        <v>12000</v>
      </c>
      <c r="N40" s="122"/>
      <c r="O40" s="122">
        <f>M40-J40</f>
        <v>2000</v>
      </c>
    </row>
    <row r="41" spans="1:16" ht="38.25">
      <c r="A41" s="92"/>
      <c r="B41" s="92" t="str">
        <f>IF(OR(E41&lt;&gt;0,F41&lt;&gt;0,G41&lt;&gt;0,H41&lt;&gt;0,I41&lt;&gt;0,L41&lt;&gt;0),"a","b")</f>
        <v>b</v>
      </c>
      <c r="C41" s="128" t="s">
        <v>172</v>
      </c>
      <c r="D41" s="121" t="s">
        <v>173</v>
      </c>
      <c r="E41" s="122"/>
      <c r="F41" s="122"/>
      <c r="G41" s="122"/>
      <c r="H41" s="122"/>
      <c r="I41" s="123">
        <f>J41+K41</f>
        <v>0</v>
      </c>
      <c r="J41" s="122"/>
      <c r="K41" s="122"/>
      <c r="L41" s="123">
        <f>M41+N41</f>
        <v>0</v>
      </c>
      <c r="M41" s="122"/>
      <c r="N41" s="122"/>
      <c r="O41" s="122">
        <f>M41-J41</f>
        <v>0</v>
      </c>
    </row>
    <row r="42" spans="1:16" ht="165.75">
      <c r="A42" s="92"/>
      <c r="B42" s="92" t="str">
        <f>IF(OR(E42&lt;&gt;0,F42&lt;&gt;0,G42&lt;&gt;0,H42&lt;&gt;0,I42&lt;&gt;0,L42&lt;&gt;0),"a","b")</f>
        <v>a</v>
      </c>
      <c r="C42" s="126" t="s">
        <v>174</v>
      </c>
      <c r="D42" s="117" t="s">
        <v>175</v>
      </c>
      <c r="E42" s="118">
        <f>E43+E44+E45</f>
        <v>0</v>
      </c>
      <c r="F42" s="118">
        <f>F43+F44+F45</f>
        <v>0</v>
      </c>
      <c r="G42" s="118">
        <f>G43+G44+G45</f>
        <v>0</v>
      </c>
      <c r="H42" s="118">
        <f>H43+H44+H45</f>
        <v>0</v>
      </c>
      <c r="I42" s="119">
        <f>J42+K42</f>
        <v>80000</v>
      </c>
      <c r="J42" s="118">
        <f>SUM(J43:J45)</f>
        <v>80000</v>
      </c>
      <c r="K42" s="118">
        <f>K43+K44+K45</f>
        <v>0</v>
      </c>
      <c r="L42" s="119">
        <f>M42+N42</f>
        <v>205200</v>
      </c>
      <c r="M42" s="118">
        <f>SUM(M43:M45)</f>
        <v>205200</v>
      </c>
      <c r="N42" s="118">
        <f>N43+N44+N45</f>
        <v>0</v>
      </c>
      <c r="O42" s="118">
        <f>M42-J42</f>
        <v>125200</v>
      </c>
      <c r="P42" s="185" t="s">
        <v>741</v>
      </c>
    </row>
    <row r="43" spans="1:16" ht="76.5">
      <c r="A43" s="92"/>
      <c r="B43" s="92" t="str">
        <f>IF(OR(E43&lt;&gt;0,F43&lt;&gt;0,G43&lt;&gt;0,H43&lt;&gt;0,I43&lt;&gt;0,L43&lt;&gt;0),"a","b")</f>
        <v>a</v>
      </c>
      <c r="C43" s="128" t="s">
        <v>176</v>
      </c>
      <c r="D43" s="121" t="s">
        <v>177</v>
      </c>
      <c r="E43" s="122"/>
      <c r="F43" s="122"/>
      <c r="G43" s="122"/>
      <c r="H43" s="122"/>
      <c r="I43" s="123">
        <f>J43+K43</f>
        <v>70000</v>
      </c>
      <c r="J43" s="122">
        <v>70000</v>
      </c>
      <c r="K43" s="122"/>
      <c r="L43" s="123">
        <f>L46+L231+L314+L357</f>
        <v>27000</v>
      </c>
      <c r="M43" s="122">
        <v>195200</v>
      </c>
      <c r="N43" s="122"/>
      <c r="O43" s="122">
        <f>M43-J43</f>
        <v>125200</v>
      </c>
      <c r="P43" s="182" t="s">
        <v>740</v>
      </c>
    </row>
    <row r="44" spans="1:16" ht="15">
      <c r="A44" s="92"/>
      <c r="B44" s="92" t="str">
        <f>IF(OR(E44&lt;&gt;0,F44&lt;&gt;0,G44&lt;&gt;0,H44&lt;&gt;0,I44&lt;&gt;0,L44&lt;&gt;0),"a","b")</f>
        <v>a</v>
      </c>
      <c r="C44" s="128" t="s">
        <v>178</v>
      </c>
      <c r="D44" s="121" t="s">
        <v>179</v>
      </c>
      <c r="E44" s="122"/>
      <c r="F44" s="122"/>
      <c r="G44" s="122"/>
      <c r="H44" s="122"/>
      <c r="I44" s="123">
        <f>J44+K44</f>
        <v>10000</v>
      </c>
      <c r="J44" s="122">
        <v>10000</v>
      </c>
      <c r="K44" s="122"/>
      <c r="L44" s="123">
        <f>L47+L232+L315+L358</f>
        <v>0</v>
      </c>
      <c r="M44" s="122">
        <v>10000</v>
      </c>
      <c r="N44" s="122"/>
      <c r="O44" s="122">
        <f>M44-J44</f>
        <v>0</v>
      </c>
    </row>
    <row r="45" spans="1:16" ht="25.5">
      <c r="A45" s="92"/>
      <c r="B45" s="92" t="str">
        <f>IF(OR(E45&lt;&gt;0,F45&lt;&gt;0,G45&lt;&gt;0,H45&lt;&gt;0,I45&lt;&gt;0,L45&lt;&gt;0),"a","b")</f>
        <v>b</v>
      </c>
      <c r="C45" s="128" t="s">
        <v>180</v>
      </c>
      <c r="D45" s="121" t="s">
        <v>181</v>
      </c>
      <c r="E45" s="122"/>
      <c r="F45" s="122"/>
      <c r="G45" s="122"/>
      <c r="H45" s="122"/>
      <c r="I45" s="123">
        <f>J45+K45</f>
        <v>0</v>
      </c>
      <c r="J45" s="122"/>
      <c r="K45" s="122"/>
      <c r="L45" s="123">
        <f>M45+N45</f>
        <v>0</v>
      </c>
      <c r="M45" s="122"/>
      <c r="N45" s="122"/>
      <c r="O45" s="122">
        <f>M45-J45</f>
        <v>0</v>
      </c>
    </row>
    <row r="46" spans="1:16" ht="25.5">
      <c r="A46" s="92"/>
      <c r="B46" s="92" t="str">
        <f>IF(OR(E46&lt;&gt;0,F46&lt;&gt;0,G46&lt;&gt;0,H46&lt;&gt;0,I46&lt;&gt;0,L46&lt;&gt;0),"a","b")</f>
        <v>a</v>
      </c>
      <c r="C46" s="126" t="s">
        <v>182</v>
      </c>
      <c r="D46" s="117" t="s">
        <v>183</v>
      </c>
      <c r="E46" s="118"/>
      <c r="F46" s="118"/>
      <c r="G46" s="118"/>
      <c r="H46" s="118"/>
      <c r="I46" s="119">
        <f>J46+K46</f>
        <v>20000</v>
      </c>
      <c r="J46" s="118">
        <v>20000</v>
      </c>
      <c r="K46" s="118"/>
      <c r="L46" s="119">
        <f>M46+N46</f>
        <v>27000</v>
      </c>
      <c r="M46" s="118">
        <v>27000</v>
      </c>
      <c r="N46" s="118"/>
      <c r="O46" s="118">
        <f>M46-J46</f>
        <v>7000</v>
      </c>
    </row>
    <row r="47" spans="1:16" ht="25.5">
      <c r="A47" s="92"/>
      <c r="B47" s="92" t="str">
        <f>IF(OR(E47&lt;&gt;0,F47&lt;&gt;0,G47&lt;&gt;0,H47&lt;&gt;0,I47&lt;&gt;0,L47&lt;&gt;0),"a","b")</f>
        <v>b</v>
      </c>
      <c r="C47" s="126" t="s">
        <v>184</v>
      </c>
      <c r="D47" s="117" t="s">
        <v>185</v>
      </c>
      <c r="E47" s="118"/>
      <c r="F47" s="118"/>
      <c r="G47" s="118"/>
      <c r="H47" s="118"/>
      <c r="I47" s="119">
        <f>J47+K47</f>
        <v>0</v>
      </c>
      <c r="J47" s="118"/>
      <c r="K47" s="118"/>
      <c r="L47" s="119">
        <f>M47+N47</f>
        <v>0</v>
      </c>
      <c r="M47" s="118"/>
      <c r="N47" s="118"/>
      <c r="O47" s="118">
        <f>M47-J47</f>
        <v>0</v>
      </c>
    </row>
    <row r="48" spans="1:16" ht="25.5">
      <c r="A48" s="92"/>
      <c r="B48" s="92" t="str">
        <f>IF(OR(E48&lt;&gt;0,F48&lt;&gt;0,G48&lt;&gt;0,H48&lt;&gt;0,I48&lt;&gt;0,L48&lt;&gt;0),"a","b")</f>
        <v>a</v>
      </c>
      <c r="C48" s="126" t="s">
        <v>186</v>
      </c>
      <c r="D48" s="117" t="s">
        <v>187</v>
      </c>
      <c r="E48" s="118"/>
      <c r="F48" s="118"/>
      <c r="G48" s="118"/>
      <c r="H48" s="118"/>
      <c r="I48" s="119">
        <v>10000</v>
      </c>
      <c r="J48" s="118">
        <v>10000</v>
      </c>
      <c r="K48" s="118"/>
      <c r="L48" s="119">
        <f>M48+N48</f>
        <v>15000</v>
      </c>
      <c r="M48" s="118">
        <v>15000</v>
      </c>
      <c r="N48" s="118"/>
      <c r="O48" s="118">
        <f>M48-J48</f>
        <v>5000</v>
      </c>
    </row>
    <row r="49" spans="1:15" ht="38.25">
      <c r="A49" s="92"/>
      <c r="B49" s="92" t="str">
        <f>IF(OR(E49&lt;&gt;0,F49&lt;&gt;0,G49&lt;&gt;0,H49&lt;&gt;0,I49&lt;&gt;0,L49&lt;&gt;0),"a","b")</f>
        <v>b</v>
      </c>
      <c r="C49" s="126" t="s">
        <v>188</v>
      </c>
      <c r="D49" s="117" t="s">
        <v>189</v>
      </c>
      <c r="E49" s="118"/>
      <c r="F49" s="118"/>
      <c r="G49" s="118"/>
      <c r="H49" s="118"/>
      <c r="I49" s="119">
        <f>J49+K49</f>
        <v>0</v>
      </c>
      <c r="J49" s="118"/>
      <c r="K49" s="118"/>
      <c r="L49" s="119">
        <f>M49+N49</f>
        <v>0</v>
      </c>
      <c r="M49" s="118"/>
      <c r="N49" s="118"/>
      <c r="O49" s="118">
        <f>M49-J49</f>
        <v>0</v>
      </c>
    </row>
    <row r="50" spans="1:15" ht="15">
      <c r="A50" s="92"/>
      <c r="B50" s="92" t="str">
        <f>IF(OR(E50&lt;&gt;0,F50&lt;&gt;0,G50&lt;&gt;0,H50&lt;&gt;0,I50&lt;&gt;0,L50&lt;&gt;0),"a","b")</f>
        <v>a</v>
      </c>
      <c r="C50" s="126" t="s">
        <v>190</v>
      </c>
      <c r="D50" s="117" t="s">
        <v>191</v>
      </c>
      <c r="E50" s="118">
        <v>500</v>
      </c>
      <c r="F50" s="118"/>
      <c r="G50" s="118"/>
      <c r="H50" s="118"/>
      <c r="I50" s="119">
        <f>J50+K50</f>
        <v>0</v>
      </c>
      <c r="J50" s="118"/>
      <c r="K50" s="118"/>
      <c r="L50" s="119">
        <f>M50+N50</f>
        <v>0</v>
      </c>
      <c r="M50" s="118"/>
      <c r="N50" s="118"/>
      <c r="O50" s="118">
        <f>M50-J50</f>
        <v>0</v>
      </c>
    </row>
    <row r="51" spans="1:15" ht="15">
      <c r="A51" s="92"/>
      <c r="B51" s="92" t="str">
        <f>IF(OR(E51&lt;&gt;0,F51&lt;&gt;0,G51&lt;&gt;0,H51&lt;&gt;0,I51&lt;&gt;0,L51&lt;&gt;0),"a","b")</f>
        <v>a</v>
      </c>
      <c r="C51" s="126" t="s">
        <v>192</v>
      </c>
      <c r="D51" s="117" t="s">
        <v>193</v>
      </c>
      <c r="E51" s="118"/>
      <c r="F51" s="118"/>
      <c r="G51" s="118"/>
      <c r="H51" s="118"/>
      <c r="I51" s="119">
        <f>J51+K51</f>
        <v>8000</v>
      </c>
      <c r="J51" s="118">
        <v>8000</v>
      </c>
      <c r="K51" s="118"/>
      <c r="L51" s="119">
        <f>M51+N51</f>
        <v>16000</v>
      </c>
      <c r="M51" s="118">
        <v>16000</v>
      </c>
      <c r="N51" s="118"/>
      <c r="O51" s="118">
        <f>M51-J51</f>
        <v>8000</v>
      </c>
    </row>
    <row r="52" spans="1:15" ht="15">
      <c r="A52" s="92"/>
      <c r="B52" s="92" t="str">
        <f>IF(OR(E52&lt;&gt;0,F52&lt;&gt;0,G52&lt;&gt;0,H52&lt;&gt;0,I52&lt;&gt;0,L52&lt;&gt;0),"a","b")</f>
        <v>a</v>
      </c>
      <c r="C52" s="126" t="s">
        <v>194</v>
      </c>
      <c r="D52" s="117" t="s">
        <v>195</v>
      </c>
      <c r="E52" s="118">
        <f>SUM(E53:E59)</f>
        <v>0</v>
      </c>
      <c r="F52" s="118">
        <f>SUM(F53:F59)</f>
        <v>0</v>
      </c>
      <c r="G52" s="118">
        <f>SUM(G53:G59)</f>
        <v>0</v>
      </c>
      <c r="H52" s="118">
        <f>SUM(H53:H59)</f>
        <v>0</v>
      </c>
      <c r="I52" s="119">
        <v>15000</v>
      </c>
      <c r="J52" s="118">
        <f>J53+J54+J55+J56+J57+J58+J59</f>
        <v>20000</v>
      </c>
      <c r="K52" s="118">
        <f>SUM(K53:K59)</f>
        <v>0</v>
      </c>
      <c r="L52" s="119">
        <f>M52+N52</f>
        <v>20000</v>
      </c>
      <c r="M52" s="118">
        <f>SUM(M53:M59)</f>
        <v>20000</v>
      </c>
      <c r="N52" s="118">
        <f>SUM(N53:N59)</f>
        <v>0</v>
      </c>
      <c r="O52" s="118">
        <f>M52-J52</f>
        <v>0</v>
      </c>
    </row>
    <row r="53" spans="1:15" ht="15">
      <c r="A53" s="92"/>
      <c r="B53" s="92" t="str">
        <f>IF(OR(E53&lt;&gt;0,F53&lt;&gt;0,G53&lt;&gt;0,H53&lt;&gt;0,I53&lt;&gt;0,L53&lt;&gt;0),"a","b")</f>
        <v>a</v>
      </c>
      <c r="C53" s="128" t="s">
        <v>196</v>
      </c>
      <c r="D53" s="121" t="s">
        <v>197</v>
      </c>
      <c r="E53" s="122"/>
      <c r="F53" s="122"/>
      <c r="G53" s="122"/>
      <c r="H53" s="122"/>
      <c r="I53" s="123">
        <f>J53+K53</f>
        <v>5000</v>
      </c>
      <c r="J53" s="122">
        <v>5000</v>
      </c>
      <c r="K53" s="122"/>
      <c r="L53" s="123">
        <f>M53+N53</f>
        <v>5000</v>
      </c>
      <c r="M53" s="122">
        <v>5000</v>
      </c>
      <c r="N53" s="122"/>
      <c r="O53" s="122">
        <f>M53-J53</f>
        <v>0</v>
      </c>
    </row>
    <row r="54" spans="1:15" ht="15">
      <c r="A54" s="92"/>
      <c r="B54" s="92" t="str">
        <f>IF(OR(E54&lt;&gt;0,F54&lt;&gt;0,G54&lt;&gt;0,H54&lt;&gt;0,I54&lt;&gt;0,L54&lt;&gt;0),"a","b")</f>
        <v>a</v>
      </c>
      <c r="C54" s="128" t="s">
        <v>198</v>
      </c>
      <c r="D54" s="121" t="s">
        <v>199</v>
      </c>
      <c r="E54" s="122"/>
      <c r="F54" s="122"/>
      <c r="G54" s="122"/>
      <c r="H54" s="122"/>
      <c r="I54" s="123">
        <f>J54+K54</f>
        <v>2000</v>
      </c>
      <c r="J54" s="122">
        <v>2000</v>
      </c>
      <c r="K54" s="122"/>
      <c r="L54" s="123">
        <f>M54+N54</f>
        <v>2000</v>
      </c>
      <c r="M54" s="122">
        <v>2000</v>
      </c>
      <c r="N54" s="122"/>
      <c r="O54" s="122">
        <f>M54-J54</f>
        <v>0</v>
      </c>
    </row>
    <row r="55" spans="1:15" ht="15">
      <c r="A55" s="92"/>
      <c r="B55" s="92" t="str">
        <f>IF(OR(E55&lt;&gt;0,F55&lt;&gt;0,G55&lt;&gt;0,H55&lt;&gt;0,I55&lt;&gt;0,L55&lt;&gt;0),"a","b")</f>
        <v>a</v>
      </c>
      <c r="C55" s="128" t="s">
        <v>200</v>
      </c>
      <c r="D55" s="121" t="s">
        <v>201</v>
      </c>
      <c r="E55" s="122"/>
      <c r="F55" s="122"/>
      <c r="G55" s="122"/>
      <c r="H55" s="122"/>
      <c r="I55" s="123">
        <f>J55+K55</f>
        <v>8000</v>
      </c>
      <c r="J55" s="122">
        <v>8000</v>
      </c>
      <c r="K55" s="122"/>
      <c r="L55" s="123">
        <f>M55+N55</f>
        <v>8000</v>
      </c>
      <c r="M55" s="122">
        <v>8000</v>
      </c>
      <c r="N55" s="122"/>
      <c r="O55" s="122">
        <f>M55-J55</f>
        <v>0</v>
      </c>
    </row>
    <row r="56" spans="1:15" ht="15">
      <c r="A56" s="92"/>
      <c r="B56" s="92" t="str">
        <f>IF(OR(E56&lt;&gt;0,F56&lt;&gt;0,G56&lt;&gt;0,H56&lt;&gt;0,I56&lt;&gt;0,L56&lt;&gt;0),"a","b")</f>
        <v>b</v>
      </c>
      <c r="C56" s="128" t="s">
        <v>202</v>
      </c>
      <c r="D56" s="121" t="s">
        <v>203</v>
      </c>
      <c r="E56" s="122"/>
      <c r="F56" s="122"/>
      <c r="G56" s="122"/>
      <c r="H56" s="122"/>
      <c r="I56" s="123">
        <f>J56+K56</f>
        <v>0</v>
      </c>
      <c r="J56" s="122"/>
      <c r="K56" s="122"/>
      <c r="L56" s="123">
        <f>M56+N56</f>
        <v>0</v>
      </c>
      <c r="M56" s="122"/>
      <c r="N56" s="122"/>
      <c r="O56" s="122">
        <f>M56-J56</f>
        <v>0</v>
      </c>
    </row>
    <row r="57" spans="1:15" ht="38.25">
      <c r="A57" s="92"/>
      <c r="B57" s="92" t="str">
        <f>IF(OR(E57&lt;&gt;0,F57&lt;&gt;0,G57&lt;&gt;0,H57&lt;&gt;0,I57&lt;&gt;0,L57&lt;&gt;0),"a","b")</f>
        <v>b</v>
      </c>
      <c r="C57" s="128" t="s">
        <v>204</v>
      </c>
      <c r="D57" s="121" t="s">
        <v>205</v>
      </c>
      <c r="E57" s="122"/>
      <c r="F57" s="122"/>
      <c r="G57" s="122"/>
      <c r="H57" s="122"/>
      <c r="I57" s="123">
        <f>J57+K57</f>
        <v>0</v>
      </c>
      <c r="J57" s="122"/>
      <c r="K57" s="122"/>
      <c r="L57" s="123">
        <f>M57+N57</f>
        <v>0</v>
      </c>
      <c r="M57" s="122"/>
      <c r="N57" s="122"/>
      <c r="O57" s="122">
        <f>M57-J57</f>
        <v>0</v>
      </c>
    </row>
    <row r="58" spans="1:15" ht="25.5">
      <c r="A58" s="92"/>
      <c r="B58" s="92" t="str">
        <f>IF(OR(E58&lt;&gt;0,F58&lt;&gt;0,G58&lt;&gt;0,H58&lt;&gt;0,I58&lt;&gt;0,L58&lt;&gt;0),"a","b")</f>
        <v>a</v>
      </c>
      <c r="C58" s="128" t="s">
        <v>206</v>
      </c>
      <c r="D58" s="121" t="s">
        <v>207</v>
      </c>
      <c r="E58" s="122"/>
      <c r="F58" s="122"/>
      <c r="G58" s="122"/>
      <c r="H58" s="122"/>
      <c r="I58" s="123">
        <f>J58+K58</f>
        <v>5000</v>
      </c>
      <c r="J58" s="122">
        <v>5000</v>
      </c>
      <c r="K58" s="122"/>
      <c r="L58" s="123">
        <f>M58+N58</f>
        <v>5000</v>
      </c>
      <c r="M58" s="122">
        <v>5000</v>
      </c>
      <c r="N58" s="122"/>
      <c r="O58" s="122">
        <f>M58-J58</f>
        <v>0</v>
      </c>
    </row>
    <row r="59" spans="1:15" ht="25.5">
      <c r="A59" s="92"/>
      <c r="B59" s="92" t="str">
        <f>IF(OR(E59&lt;&gt;0,F59&lt;&gt;0,G59&lt;&gt;0,H59&lt;&gt;0,I59&lt;&gt;0,L59&lt;&gt;0),"a","b")</f>
        <v>b</v>
      </c>
      <c r="C59" s="128" t="s">
        <v>208</v>
      </c>
      <c r="D59" s="121" t="s">
        <v>209</v>
      </c>
      <c r="E59" s="122"/>
      <c r="F59" s="122"/>
      <c r="G59" s="122"/>
      <c r="H59" s="122"/>
      <c r="I59" s="123">
        <f>J59+K59</f>
        <v>0</v>
      </c>
      <c r="J59" s="122"/>
      <c r="K59" s="122"/>
      <c r="L59" s="123">
        <f>M59+N59</f>
        <v>0</v>
      </c>
      <c r="M59" s="122"/>
      <c r="N59" s="122"/>
      <c r="O59" s="122">
        <f>M59-J59</f>
        <v>0</v>
      </c>
    </row>
    <row r="60" spans="1:15" ht="25.5">
      <c r="A60" s="92"/>
      <c r="B60" s="92" t="str">
        <f>IF(OR(E60&lt;&gt;0,F60&lt;&gt;0,G60&lt;&gt;0,H60&lt;&gt;0,I60&lt;&gt;0,L60&lt;&gt;0),"a","b")</f>
        <v>b</v>
      </c>
      <c r="C60" s="126" t="s">
        <v>210</v>
      </c>
      <c r="D60" s="117" t="s">
        <v>211</v>
      </c>
      <c r="E60" s="118"/>
      <c r="F60" s="118"/>
      <c r="G60" s="118"/>
      <c r="H60" s="118"/>
      <c r="I60" s="119">
        <f>J60+K60</f>
        <v>0</v>
      </c>
      <c r="J60" s="118"/>
      <c r="K60" s="118"/>
      <c r="L60" s="119">
        <f>M60+N60</f>
        <v>0</v>
      </c>
      <c r="M60" s="118"/>
      <c r="N60" s="118"/>
      <c r="O60" s="118">
        <f>M60-J60</f>
        <v>0</v>
      </c>
    </row>
    <row r="61" spans="1:15" ht="15">
      <c r="A61" s="92"/>
      <c r="B61" s="92" t="str">
        <f>IF(OR(E61&lt;&gt;0,F61&lt;&gt;0,G61&lt;&gt;0,H61&lt;&gt;0,I61&lt;&gt;0,L61&lt;&gt;0),"a","b")</f>
        <v>b</v>
      </c>
      <c r="C61" s="126" t="s">
        <v>212</v>
      </c>
      <c r="D61" s="117" t="s">
        <v>213</v>
      </c>
      <c r="E61" s="118"/>
      <c r="F61" s="118"/>
      <c r="G61" s="118"/>
      <c r="H61" s="118"/>
      <c r="I61" s="119">
        <f>J61+K61</f>
        <v>0</v>
      </c>
      <c r="J61" s="118"/>
      <c r="K61" s="118"/>
      <c r="L61" s="119">
        <f>M61+N61</f>
        <v>0</v>
      </c>
      <c r="M61" s="118"/>
      <c r="N61" s="118"/>
      <c r="O61" s="118">
        <f>M61-J61</f>
        <v>0</v>
      </c>
    </row>
    <row r="62" spans="1:15" ht="15">
      <c r="A62" s="92"/>
      <c r="B62" s="92" t="str">
        <f>IF(OR(E62&lt;&gt;0,F62&lt;&gt;0,G62&lt;&gt;0,H62&lt;&gt;0,I62&lt;&gt;0,L62&lt;&gt;0),"a","b")</f>
        <v>a</v>
      </c>
      <c r="C62" s="125" t="s">
        <v>214</v>
      </c>
      <c r="D62" s="113" t="s">
        <v>215</v>
      </c>
      <c r="E62" s="114">
        <v>3368.2</v>
      </c>
      <c r="F62" s="114"/>
      <c r="G62" s="114"/>
      <c r="H62" s="114"/>
      <c r="I62" s="115">
        <v>15000</v>
      </c>
      <c r="J62" s="114">
        <v>15000</v>
      </c>
      <c r="K62" s="114"/>
      <c r="L62" s="115">
        <f>M62+N62</f>
        <v>15000</v>
      </c>
      <c r="M62" s="114">
        <v>15000</v>
      </c>
      <c r="N62" s="114"/>
      <c r="O62" s="114">
        <f>M62-J62</f>
        <v>0</v>
      </c>
    </row>
    <row r="63" spans="1:15" ht="15">
      <c r="A63" s="92"/>
      <c r="B63" s="92" t="str">
        <f>IF(OR(E63&lt;&gt;0,F63&lt;&gt;0,G63&lt;&gt;0,H63&lt;&gt;0,I63&lt;&gt;0,L63&lt;&gt;0),"a","b")</f>
        <v>b</v>
      </c>
      <c r="C63" s="125" t="s">
        <v>216</v>
      </c>
      <c r="D63" s="113" t="s">
        <v>217</v>
      </c>
      <c r="E63" s="114"/>
      <c r="F63" s="114"/>
      <c r="G63" s="114"/>
      <c r="H63" s="114"/>
      <c r="I63" s="115">
        <f>J63+K63</f>
        <v>0</v>
      </c>
      <c r="J63" s="114"/>
      <c r="K63" s="114"/>
      <c r="L63" s="115">
        <f>M63+N63</f>
        <v>0</v>
      </c>
      <c r="M63" s="114"/>
      <c r="N63" s="114"/>
      <c r="O63" s="114">
        <f>M63-J63</f>
        <v>0</v>
      </c>
    </row>
    <row r="64" spans="1:15" ht="15">
      <c r="A64" s="92"/>
      <c r="B64" s="92" t="str">
        <f>IF(OR(E64&lt;&gt;0,F64&lt;&gt;0,G64&lt;&gt;0,H64&lt;&gt;0,I64&lt;&gt;0,L64&lt;&gt;0),"a","b")</f>
        <v>b</v>
      </c>
      <c r="C64" s="125" t="s">
        <v>218</v>
      </c>
      <c r="D64" s="113" t="s">
        <v>219</v>
      </c>
      <c r="E64" s="114"/>
      <c r="F64" s="114"/>
      <c r="G64" s="114"/>
      <c r="H64" s="114"/>
      <c r="I64" s="115">
        <f>J64+K64</f>
        <v>0</v>
      </c>
      <c r="J64" s="114"/>
      <c r="K64" s="114"/>
      <c r="L64" s="115">
        <f>M64+N64</f>
        <v>0</v>
      </c>
      <c r="M64" s="114"/>
      <c r="N64" s="114"/>
      <c r="O64" s="114">
        <f>M64-J64</f>
        <v>0</v>
      </c>
    </row>
    <row r="65" spans="1:16" ht="25.5">
      <c r="A65" s="92"/>
      <c r="B65" s="92" t="str">
        <f>IF(OR(E65&lt;&gt;0,F65&lt;&gt;0,G65&lt;&gt;0,H65&lt;&gt;0,I65&lt;&gt;0,L65&lt;&gt;0),"a","b")</f>
        <v>a</v>
      </c>
      <c r="C65" s="125" t="s">
        <v>220</v>
      </c>
      <c r="D65" s="113" t="s">
        <v>221</v>
      </c>
      <c r="E65" s="114">
        <v>3239</v>
      </c>
      <c r="F65" s="114"/>
      <c r="G65" s="114"/>
      <c r="H65" s="114"/>
      <c r="I65" s="115">
        <f>J65+K65</f>
        <v>10000</v>
      </c>
      <c r="J65" s="114">
        <v>10000</v>
      </c>
      <c r="K65" s="114"/>
      <c r="L65" s="115">
        <f>M65+N65</f>
        <v>10000</v>
      </c>
      <c r="M65" s="114">
        <v>10000</v>
      </c>
      <c r="N65" s="114"/>
      <c r="O65" s="114">
        <f>M65-J65</f>
        <v>0</v>
      </c>
    </row>
    <row r="66" spans="1:16" ht="127.5">
      <c r="A66" s="92"/>
      <c r="B66" s="92" t="str">
        <f>IF(OR(E66&lt;&gt;0,F66&lt;&gt;0,G66&lt;&gt;0,H66&lt;&gt;0,I66&lt;&gt;0,L66&lt;&gt;0),"a","b")</f>
        <v>a</v>
      </c>
      <c r="C66" s="125" t="s">
        <v>222</v>
      </c>
      <c r="D66" s="113" t="s">
        <v>223</v>
      </c>
      <c r="E66" s="114">
        <f>SUM(E67:E72)</f>
        <v>0</v>
      </c>
      <c r="F66" s="114">
        <f>SUM(F67:F72)</f>
        <v>0</v>
      </c>
      <c r="G66" s="114">
        <f>SUM(G67:G72)</f>
        <v>0</v>
      </c>
      <c r="H66" s="114">
        <f>SUM(H67:H72)</f>
        <v>3375</v>
      </c>
      <c r="I66" s="115">
        <f>J66+K66</f>
        <v>140000</v>
      </c>
      <c r="J66" s="114">
        <f>J67+J68+J69+J70+J71+J72</f>
        <v>140000</v>
      </c>
      <c r="K66" s="114">
        <f>SUM(K67:K72)</f>
        <v>0</v>
      </c>
      <c r="L66" s="115">
        <f>M66+N66</f>
        <v>155000</v>
      </c>
      <c r="M66" s="114">
        <f>SUM(M67:M72)</f>
        <v>155000</v>
      </c>
      <c r="N66" s="114">
        <f>SUM(N67:N72)</f>
        <v>0</v>
      </c>
      <c r="O66" s="114">
        <f>M66-J66</f>
        <v>15000</v>
      </c>
      <c r="P66" s="182" t="s">
        <v>743</v>
      </c>
    </row>
    <row r="67" spans="1:16" ht="15">
      <c r="A67" s="92"/>
      <c r="B67" s="92" t="str">
        <f>IF(OR(E67&lt;&gt;0,F67&lt;&gt;0,G67&lt;&gt;0,H67&lt;&gt;0,I67&lt;&gt;0,L67&lt;&gt;0),"a","b")</f>
        <v>a</v>
      </c>
      <c r="C67" s="126" t="s">
        <v>224</v>
      </c>
      <c r="D67" s="117" t="s">
        <v>225</v>
      </c>
      <c r="E67" s="118"/>
      <c r="F67" s="118"/>
      <c r="G67" s="118"/>
      <c r="H67" s="118"/>
      <c r="I67" s="119">
        <f>J67+K67</f>
        <v>120000</v>
      </c>
      <c r="J67" s="118">
        <v>120000</v>
      </c>
      <c r="K67" s="118"/>
      <c r="L67" s="115">
        <f>M67+N67</f>
        <v>130000</v>
      </c>
      <c r="M67" s="118">
        <v>130000</v>
      </c>
      <c r="N67" s="118"/>
      <c r="O67" s="118">
        <f>M67-J67</f>
        <v>10000</v>
      </c>
    </row>
    <row r="68" spans="1:16" ht="15">
      <c r="A68" s="92"/>
      <c r="B68" s="92" t="str">
        <f>IF(OR(E68&lt;&gt;0,F68&lt;&gt;0,G68&lt;&gt;0,H68&lt;&gt;0,I68&lt;&gt;0,L68&lt;&gt;0),"a","b")</f>
        <v>a</v>
      </c>
      <c r="C68" s="126" t="s">
        <v>226</v>
      </c>
      <c r="D68" s="117" t="s">
        <v>227</v>
      </c>
      <c r="E68" s="118"/>
      <c r="F68" s="118"/>
      <c r="G68" s="118"/>
      <c r="H68" s="118">
        <v>2465</v>
      </c>
      <c r="I68" s="119">
        <f>J68+K68</f>
        <v>0</v>
      </c>
      <c r="J68" s="118"/>
      <c r="K68" s="118"/>
      <c r="L68" s="115">
        <f>M68+N68</f>
        <v>0</v>
      </c>
      <c r="M68" s="118"/>
      <c r="N68" s="118"/>
      <c r="O68" s="118">
        <f>M68-J68</f>
        <v>0</v>
      </c>
    </row>
    <row r="69" spans="1:16" ht="25.5">
      <c r="A69" s="92"/>
      <c r="B69" s="92" t="str">
        <f>IF(OR(E69&lt;&gt;0,F69&lt;&gt;0,G69&lt;&gt;0,H69&lt;&gt;0,I69&lt;&gt;0,L69&lt;&gt;0),"a","b")</f>
        <v>a</v>
      </c>
      <c r="C69" s="126" t="s">
        <v>228</v>
      </c>
      <c r="D69" s="117" t="s">
        <v>229</v>
      </c>
      <c r="E69" s="118"/>
      <c r="F69" s="118"/>
      <c r="G69" s="118"/>
      <c r="H69" s="118"/>
      <c r="I69" s="119">
        <f>J69+K69</f>
        <v>20000</v>
      </c>
      <c r="J69" s="118">
        <v>20000</v>
      </c>
      <c r="K69" s="118"/>
      <c r="L69" s="115">
        <f>M69+N69</f>
        <v>25000</v>
      </c>
      <c r="M69" s="118">
        <v>25000</v>
      </c>
      <c r="N69" s="118"/>
      <c r="O69" s="118">
        <f>M69-J69</f>
        <v>5000</v>
      </c>
    </row>
    <row r="70" spans="1:16" ht="25.5">
      <c r="A70" s="92"/>
      <c r="B70" s="92" t="str">
        <f>IF(OR(E70&lt;&gt;0,F70&lt;&gt;0,G70&lt;&gt;0,H70&lt;&gt;0,I70&lt;&gt;0,L70&lt;&gt;0),"a","b")</f>
        <v>b</v>
      </c>
      <c r="C70" s="126" t="s">
        <v>230</v>
      </c>
      <c r="D70" s="117" t="s">
        <v>231</v>
      </c>
      <c r="E70" s="118"/>
      <c r="F70" s="118"/>
      <c r="G70" s="118"/>
      <c r="H70" s="118"/>
      <c r="I70" s="119">
        <f>J70+K70</f>
        <v>0</v>
      </c>
      <c r="J70" s="118"/>
      <c r="K70" s="118"/>
      <c r="L70" s="115">
        <f>M70+N70</f>
        <v>0</v>
      </c>
      <c r="M70" s="118"/>
      <c r="N70" s="118"/>
      <c r="O70" s="118">
        <f>M70-J70</f>
        <v>0</v>
      </c>
    </row>
    <row r="71" spans="1:16" ht="25.5">
      <c r="A71" s="92"/>
      <c r="B71" s="92" t="str">
        <f>IF(OR(E71&lt;&gt;0,F71&lt;&gt;0,G71&lt;&gt;0,H71&lt;&gt;0,I71&lt;&gt;0,L71&lt;&gt;0),"a","b")</f>
        <v>b</v>
      </c>
      <c r="C71" s="126" t="s">
        <v>232</v>
      </c>
      <c r="D71" s="117" t="s">
        <v>233</v>
      </c>
      <c r="E71" s="118"/>
      <c r="F71" s="118"/>
      <c r="G71" s="118"/>
      <c r="H71" s="118"/>
      <c r="I71" s="119">
        <f>J71+K71</f>
        <v>0</v>
      </c>
      <c r="J71" s="118"/>
      <c r="K71" s="118"/>
      <c r="L71" s="115">
        <f>M71+N71</f>
        <v>0</v>
      </c>
      <c r="M71" s="118"/>
      <c r="N71" s="118"/>
      <c r="O71" s="118">
        <f>M71-J71</f>
        <v>0</v>
      </c>
    </row>
    <row r="72" spans="1:16" ht="38.25">
      <c r="A72" s="92"/>
      <c r="B72" s="92" t="str">
        <f>IF(OR(E72&lt;&gt;0,F72&lt;&gt;0,G72&lt;&gt;0,H72&lt;&gt;0,I72&lt;&gt;0,L72&lt;&gt;0),"a","b")</f>
        <v>a</v>
      </c>
      <c r="C72" s="126" t="s">
        <v>234</v>
      </c>
      <c r="D72" s="117" t="s">
        <v>235</v>
      </c>
      <c r="E72" s="118"/>
      <c r="F72" s="118"/>
      <c r="G72" s="118"/>
      <c r="H72" s="118">
        <v>910</v>
      </c>
      <c r="I72" s="119">
        <f>J72+K72</f>
        <v>0</v>
      </c>
      <c r="J72" s="118"/>
      <c r="K72" s="118"/>
      <c r="L72" s="115">
        <f>M72+N72</f>
        <v>0</v>
      </c>
      <c r="M72" s="118"/>
      <c r="N72" s="118"/>
      <c r="O72" s="118">
        <f>M72-J72</f>
        <v>0</v>
      </c>
    </row>
    <row r="73" spans="1:16" ht="25.5">
      <c r="A73" s="92"/>
      <c r="B73" s="92" t="str">
        <f>IF(OR(E73&lt;&gt;0,F73&lt;&gt;0,G73&lt;&gt;0,H73&lt;&gt;0,I73&lt;&gt;0,L73&lt;&gt;0),"a","b")</f>
        <v>b</v>
      </c>
      <c r="C73" s="125" t="s">
        <v>236</v>
      </c>
      <c r="D73" s="113" t="s">
        <v>237</v>
      </c>
      <c r="E73" s="114">
        <v>0</v>
      </c>
      <c r="F73" s="114">
        <v>0</v>
      </c>
      <c r="G73" s="114">
        <v>0</v>
      </c>
      <c r="H73" s="114">
        <v>0</v>
      </c>
      <c r="I73" s="115">
        <f>J73+K73</f>
        <v>0</v>
      </c>
      <c r="J73" s="114">
        <v>0</v>
      </c>
      <c r="K73" s="114">
        <v>0</v>
      </c>
      <c r="L73" s="115">
        <f>M73+N73</f>
        <v>0</v>
      </c>
      <c r="M73" s="114">
        <v>0</v>
      </c>
      <c r="N73" s="114">
        <v>0</v>
      </c>
      <c r="O73" s="114">
        <f>M73-J73</f>
        <v>0</v>
      </c>
    </row>
    <row r="74" spans="1:16" ht="15">
      <c r="A74" s="92"/>
      <c r="B74" s="92" t="str">
        <f>IF(OR(E74&lt;&gt;0,F74&lt;&gt;0,G74&lt;&gt;0,H74&lt;&gt;0,I74&lt;&gt;0,L74&lt;&gt;0),"a","b")</f>
        <v>a</v>
      </c>
      <c r="C74" s="125" t="s">
        <v>238</v>
      </c>
      <c r="D74" s="113" t="s">
        <v>239</v>
      </c>
      <c r="E74" s="114">
        <f>SUM(E75:E88)</f>
        <v>104641.74</v>
      </c>
      <c r="F74" s="114">
        <f>SUM(F75:F88)</f>
        <v>0</v>
      </c>
      <c r="G74" s="114">
        <f>SUM(G75:G88)</f>
        <v>0</v>
      </c>
      <c r="H74" s="114">
        <f>SUM(H75:H88)</f>
        <v>4800</v>
      </c>
      <c r="I74" s="115">
        <f>J74+K74</f>
        <v>39000</v>
      </c>
      <c r="J74" s="114">
        <f>SUM(J75:J89)</f>
        <v>39000</v>
      </c>
      <c r="K74" s="114">
        <f>SUM(K75:K88)</f>
        <v>0</v>
      </c>
      <c r="L74" s="115">
        <f>M74+N74</f>
        <v>58000</v>
      </c>
      <c r="M74" s="114">
        <f>SUM(M75:M88)</f>
        <v>58000</v>
      </c>
      <c r="N74" s="114">
        <f>SUM(N75:N88)</f>
        <v>0</v>
      </c>
      <c r="O74" s="114">
        <f>SUM(O75:O88)</f>
        <v>19000</v>
      </c>
    </row>
    <row r="75" spans="1:16" ht="15">
      <c r="A75" s="92"/>
      <c r="B75" s="92" t="str">
        <f>IF(OR(E75&lt;&gt;0,F75&lt;&gt;0,G75&lt;&gt;0,H75&lt;&gt;0,I75&lt;&gt;0,L75&lt;&gt;0),"a","b")</f>
        <v>b</v>
      </c>
      <c r="C75" s="126" t="s">
        <v>240</v>
      </c>
      <c r="D75" s="117" t="s">
        <v>241</v>
      </c>
      <c r="E75" s="118"/>
      <c r="F75" s="118"/>
      <c r="G75" s="118"/>
      <c r="H75" s="118"/>
      <c r="I75" s="119">
        <f>J75+K75</f>
        <v>0</v>
      </c>
      <c r="J75" s="118"/>
      <c r="K75" s="118"/>
      <c r="L75" s="115">
        <f>M75+N75</f>
        <v>0</v>
      </c>
      <c r="M75" s="118"/>
      <c r="N75" s="118"/>
      <c r="O75" s="118">
        <f>M75-J75</f>
        <v>0</v>
      </c>
    </row>
    <row r="76" spans="1:16" ht="25.5">
      <c r="A76" s="92"/>
      <c r="B76" s="92" t="str">
        <f>IF(OR(E76&lt;&gt;0,F76&lt;&gt;0,G76&lt;&gt;0,H76&lt;&gt;0,I76&lt;&gt;0,L76&lt;&gt;0),"a","b")</f>
        <v>b</v>
      </c>
      <c r="C76" s="126" t="s">
        <v>242</v>
      </c>
      <c r="D76" s="117" t="s">
        <v>243</v>
      </c>
      <c r="E76" s="118"/>
      <c r="F76" s="118"/>
      <c r="G76" s="118"/>
      <c r="H76" s="118"/>
      <c r="I76" s="119">
        <f>J76+K76</f>
        <v>0</v>
      </c>
      <c r="J76" s="118"/>
      <c r="K76" s="118"/>
      <c r="L76" s="115">
        <f>M76+N76</f>
        <v>0</v>
      </c>
      <c r="M76" s="118"/>
      <c r="N76" s="118"/>
      <c r="O76" s="118">
        <f>M76-J76</f>
        <v>0</v>
      </c>
    </row>
    <row r="77" spans="1:16" ht="15">
      <c r="A77" s="92"/>
      <c r="B77" s="92" t="str">
        <f>IF(OR(E77&lt;&gt;0,F77&lt;&gt;0,G77&lt;&gt;0,H77&lt;&gt;0,I77&lt;&gt;0,L77&lt;&gt;0),"a","b")</f>
        <v>b</v>
      </c>
      <c r="C77" s="126" t="s">
        <v>244</v>
      </c>
      <c r="D77" s="117" t="s">
        <v>245</v>
      </c>
      <c r="E77" s="118"/>
      <c r="F77" s="118"/>
      <c r="G77" s="118"/>
      <c r="H77" s="118"/>
      <c r="I77" s="119">
        <f>J77+K77</f>
        <v>0</v>
      </c>
      <c r="J77" s="118"/>
      <c r="K77" s="118"/>
      <c r="L77" s="115">
        <f>M77+N77</f>
        <v>0</v>
      </c>
      <c r="M77" s="118"/>
      <c r="N77" s="118"/>
      <c r="O77" s="118">
        <f>M77-J77</f>
        <v>0</v>
      </c>
    </row>
    <row r="78" spans="1:16" ht="38.25">
      <c r="A78" s="92"/>
      <c r="B78" s="92" t="str">
        <f>IF(OR(E78&lt;&gt;0,F78&lt;&gt;0,G78&lt;&gt;0,H78&lt;&gt;0,I78&lt;&gt;0,L78&lt;&gt;0),"a","b")</f>
        <v>b</v>
      </c>
      <c r="C78" s="126" t="s">
        <v>246</v>
      </c>
      <c r="D78" s="117" t="s">
        <v>247</v>
      </c>
      <c r="E78" s="118"/>
      <c r="F78" s="118"/>
      <c r="G78" s="118"/>
      <c r="H78" s="118"/>
      <c r="I78" s="119">
        <f>J78+K78</f>
        <v>0</v>
      </c>
      <c r="J78" s="118"/>
      <c r="K78" s="118"/>
      <c r="L78" s="115">
        <f>M78+N78</f>
        <v>0</v>
      </c>
      <c r="M78" s="118"/>
      <c r="N78" s="118"/>
      <c r="O78" s="118">
        <f>M78-J78</f>
        <v>0</v>
      </c>
    </row>
    <row r="79" spans="1:16" ht="15">
      <c r="A79" s="92"/>
      <c r="B79" s="92" t="str">
        <f>IF(OR(E79&lt;&gt;0,F79&lt;&gt;0,G79&lt;&gt;0,H79&lt;&gt;0,I79&lt;&gt;0,L79&lt;&gt;0),"a","b")</f>
        <v>a</v>
      </c>
      <c r="C79" s="126" t="s">
        <v>248</v>
      </c>
      <c r="D79" s="117" t="s">
        <v>249</v>
      </c>
      <c r="E79" s="118">
        <v>200</v>
      </c>
      <c r="F79" s="118"/>
      <c r="G79" s="118"/>
      <c r="H79" s="118">
        <v>500</v>
      </c>
      <c r="I79" s="119">
        <v>20000</v>
      </c>
      <c r="J79" s="118">
        <v>5000</v>
      </c>
      <c r="K79" s="118"/>
      <c r="L79" s="115">
        <f>M79+N79</f>
        <v>20000</v>
      </c>
      <c r="M79" s="118">
        <v>20000</v>
      </c>
      <c r="N79" s="118"/>
      <c r="O79" s="118">
        <f>M79-J79</f>
        <v>15000</v>
      </c>
    </row>
    <row r="80" spans="1:16" ht="38.25">
      <c r="A80" s="92"/>
      <c r="B80" s="92" t="str">
        <f>IF(OR(E80&lt;&gt;0,F80&lt;&gt;0,G80&lt;&gt;0,H80&lt;&gt;0,I80&lt;&gt;0,L80&lt;&gt;0),"a","b")</f>
        <v>a</v>
      </c>
      <c r="C80" s="126" t="s">
        <v>250</v>
      </c>
      <c r="D80" s="117" t="s">
        <v>251</v>
      </c>
      <c r="E80" s="118"/>
      <c r="F80" s="118"/>
      <c r="G80" s="118"/>
      <c r="H80" s="118"/>
      <c r="I80" s="119">
        <f>J80+K80</f>
        <v>4000</v>
      </c>
      <c r="J80" s="118">
        <v>4000</v>
      </c>
      <c r="K80" s="118"/>
      <c r="L80" s="115">
        <f>M80+N80</f>
        <v>8000</v>
      </c>
      <c r="M80" s="118">
        <v>8000</v>
      </c>
      <c r="N80" s="118"/>
      <c r="O80" s="118">
        <f>M80-J80</f>
        <v>4000</v>
      </c>
    </row>
    <row r="81" spans="1:15" ht="25.5">
      <c r="A81" s="92"/>
      <c r="B81" s="92" t="str">
        <f>IF(OR(E81&lt;&gt;0,F81&lt;&gt;0,G81&lt;&gt;0,H81&lt;&gt;0,I81&lt;&gt;0,L81&lt;&gt;0),"a","b")</f>
        <v>b</v>
      </c>
      <c r="C81" s="126" t="s">
        <v>252</v>
      </c>
      <c r="D81" s="117" t="s">
        <v>253</v>
      </c>
      <c r="E81" s="118"/>
      <c r="F81" s="118"/>
      <c r="G81" s="118"/>
      <c r="H81" s="118"/>
      <c r="I81" s="119">
        <f>J81+K81</f>
        <v>0</v>
      </c>
      <c r="J81" s="118"/>
      <c r="K81" s="118"/>
      <c r="L81" s="115">
        <f>M81+N81</f>
        <v>0</v>
      </c>
      <c r="M81" s="118"/>
      <c r="N81" s="118"/>
      <c r="O81" s="118">
        <f>M81-J81</f>
        <v>0</v>
      </c>
    </row>
    <row r="82" spans="1:15" ht="15">
      <c r="A82" s="92"/>
      <c r="B82" s="92" t="str">
        <f>IF(OR(E82&lt;&gt;0,F82&lt;&gt;0,G82&lt;&gt;0,H82&lt;&gt;0,I82&lt;&gt;0,L82&lt;&gt;0),"a","b")</f>
        <v>a</v>
      </c>
      <c r="C82" s="126" t="s">
        <v>254</v>
      </c>
      <c r="D82" s="117" t="s">
        <v>255</v>
      </c>
      <c r="E82" s="118">
        <v>104206.74</v>
      </c>
      <c r="F82" s="118"/>
      <c r="G82" s="118"/>
      <c r="H82" s="118"/>
      <c r="I82" s="119">
        <f>J82+K82</f>
        <v>0</v>
      </c>
      <c r="J82" s="118"/>
      <c r="K82" s="118"/>
      <c r="L82" s="115">
        <f>M82+N82</f>
        <v>0</v>
      </c>
      <c r="M82" s="118"/>
      <c r="N82" s="118"/>
      <c r="O82" s="118">
        <f>M82-J82</f>
        <v>0</v>
      </c>
    </row>
    <row r="83" spans="1:15" ht="15">
      <c r="A83" s="92"/>
      <c r="B83" s="92" t="str">
        <f>IF(OR(E83&lt;&gt;0,F83&lt;&gt;0,G83&lt;&gt;0,H83&lt;&gt;0,I83&lt;&gt;0,L83&lt;&gt;0),"a","b")</f>
        <v>b</v>
      </c>
      <c r="C83" s="126" t="s">
        <v>256</v>
      </c>
      <c r="D83" s="117" t="s">
        <v>257</v>
      </c>
      <c r="E83" s="118"/>
      <c r="F83" s="118"/>
      <c r="G83" s="118"/>
      <c r="H83" s="118"/>
      <c r="I83" s="119">
        <f>J83+K83</f>
        <v>0</v>
      </c>
      <c r="J83" s="118"/>
      <c r="K83" s="118"/>
      <c r="L83" s="115">
        <f>M83+N83</f>
        <v>0</v>
      </c>
      <c r="M83" s="118"/>
      <c r="N83" s="118"/>
      <c r="O83" s="118">
        <f>M83-J83</f>
        <v>0</v>
      </c>
    </row>
    <row r="84" spans="1:15" ht="15">
      <c r="A84" s="92"/>
      <c r="B84" s="92" t="str">
        <f>IF(OR(E84&lt;&gt;0,F84&lt;&gt;0,G84&lt;&gt;0,H84&lt;&gt;0,I84&lt;&gt;0,L84&lt;&gt;0),"a","b")</f>
        <v>b</v>
      </c>
      <c r="C84" s="126" t="s">
        <v>258</v>
      </c>
      <c r="D84" s="117" t="s">
        <v>259</v>
      </c>
      <c r="E84" s="118"/>
      <c r="F84" s="118"/>
      <c r="G84" s="118"/>
      <c r="H84" s="118"/>
      <c r="I84" s="119">
        <f>J84+K84</f>
        <v>0</v>
      </c>
      <c r="J84" s="118"/>
      <c r="K84" s="118"/>
      <c r="L84" s="115">
        <f>M84+N84</f>
        <v>0</v>
      </c>
      <c r="M84" s="118"/>
      <c r="N84" s="118"/>
      <c r="O84" s="118">
        <f>M84-J84</f>
        <v>0</v>
      </c>
    </row>
    <row r="85" spans="1:15" ht="15">
      <c r="A85" s="92"/>
      <c r="B85" s="92" t="str">
        <f>IF(OR(E85&lt;&gt;0,F85&lt;&gt;0,G85&lt;&gt;0,H85&lt;&gt;0,I85&lt;&gt;0,L85&lt;&gt;0),"a","b")</f>
        <v>a</v>
      </c>
      <c r="C85" s="126" t="s">
        <v>260</v>
      </c>
      <c r="D85" s="117" t="s">
        <v>261</v>
      </c>
      <c r="E85" s="118"/>
      <c r="F85" s="118"/>
      <c r="G85" s="118"/>
      <c r="H85" s="118"/>
      <c r="I85" s="119">
        <f>J85+K85</f>
        <v>30000</v>
      </c>
      <c r="J85" s="118">
        <v>30000</v>
      </c>
      <c r="K85" s="118"/>
      <c r="L85" s="115">
        <f>M85+N85</f>
        <v>30000</v>
      </c>
      <c r="M85" s="118">
        <v>30000</v>
      </c>
      <c r="N85" s="118"/>
      <c r="O85" s="118">
        <f>M85-J85</f>
        <v>0</v>
      </c>
    </row>
    <row r="86" spans="1:15" ht="25.5">
      <c r="A86" s="92"/>
      <c r="B86" s="92" t="str">
        <f>IF(OR(E86&lt;&gt;0,F86&lt;&gt;0,G86&lt;&gt;0,H86&lt;&gt;0,I86&lt;&gt;0,L86&lt;&gt;0),"a","b")</f>
        <v>b</v>
      </c>
      <c r="C86" s="126" t="s">
        <v>262</v>
      </c>
      <c r="D86" s="117" t="s">
        <v>263</v>
      </c>
      <c r="E86" s="118"/>
      <c r="F86" s="118"/>
      <c r="G86" s="118"/>
      <c r="H86" s="118"/>
      <c r="I86" s="119">
        <f>J86+K86</f>
        <v>0</v>
      </c>
      <c r="J86" s="118"/>
      <c r="K86" s="118"/>
      <c r="L86" s="115">
        <f>M86+N86</f>
        <v>0</v>
      </c>
      <c r="M86" s="118"/>
      <c r="N86" s="118"/>
      <c r="O86" s="118">
        <f>M86-J86</f>
        <v>0</v>
      </c>
    </row>
    <row r="87" spans="1:15" ht="15">
      <c r="A87" s="92"/>
      <c r="B87" s="92" t="str">
        <f>IF(OR(E87&lt;&gt;0,F87&lt;&gt;0,G87&lt;&gt;0,H87&lt;&gt;0,I87&lt;&gt;0,L87&lt;&gt;0),"a","b")</f>
        <v>b</v>
      </c>
      <c r="C87" s="126" t="s">
        <v>264</v>
      </c>
      <c r="D87" s="117" t="s">
        <v>265</v>
      </c>
      <c r="E87" s="118"/>
      <c r="F87" s="118"/>
      <c r="G87" s="118"/>
      <c r="H87" s="118"/>
      <c r="I87" s="119">
        <f>J87+K87</f>
        <v>0</v>
      </c>
      <c r="J87" s="118"/>
      <c r="K87" s="118"/>
      <c r="L87" s="115">
        <f>M87+N87</f>
        <v>0</v>
      </c>
      <c r="M87" s="118"/>
      <c r="N87" s="118"/>
      <c r="O87" s="118">
        <f>M87-J87</f>
        <v>0</v>
      </c>
    </row>
    <row r="88" spans="1:15" ht="25.5">
      <c r="A88" s="92"/>
      <c r="B88" s="92" t="str">
        <f>IF(OR(E88&lt;&gt;0,F88&lt;&gt;0,G88&lt;&gt;0,H88&lt;&gt;0,I88&lt;&gt;0,L88&lt;&gt;0),"a","b")</f>
        <v>a</v>
      </c>
      <c r="C88" s="126" t="s">
        <v>266</v>
      </c>
      <c r="D88" s="117" t="s">
        <v>267</v>
      </c>
      <c r="E88" s="118">
        <v>235</v>
      </c>
      <c r="F88" s="118"/>
      <c r="G88" s="118"/>
      <c r="H88" s="118">
        <v>4300</v>
      </c>
      <c r="I88" s="119">
        <f>J88+K88</f>
        <v>0</v>
      </c>
      <c r="J88" s="118"/>
      <c r="K88" s="118"/>
      <c r="L88" s="115">
        <f>M88+N88</f>
        <v>0</v>
      </c>
      <c r="M88" s="118"/>
      <c r="N88" s="118"/>
      <c r="O88" s="118">
        <f>M88-J88</f>
        <v>0</v>
      </c>
    </row>
    <row r="89" spans="1:15" ht="15">
      <c r="A89" s="92" t="s">
        <v>107</v>
      </c>
      <c r="B89" s="92" t="str">
        <f>IF(OR(E89&lt;&gt;0,F89&lt;&gt;0,G89&lt;&gt;0,H89&lt;&gt;0,I89&lt;&gt;0,L89&lt;&gt;0),"a","b")</f>
        <v>b</v>
      </c>
      <c r="C89" s="124" t="s">
        <v>268</v>
      </c>
      <c r="D89" s="109" t="s">
        <v>269</v>
      </c>
      <c r="E89" s="110">
        <v>0</v>
      </c>
      <c r="F89" s="110">
        <v>0</v>
      </c>
      <c r="G89" s="110">
        <v>0</v>
      </c>
      <c r="H89" s="110">
        <v>0</v>
      </c>
      <c r="I89" s="111">
        <f>J89+K89</f>
        <v>0</v>
      </c>
      <c r="J89" s="110">
        <v>0</v>
      </c>
      <c r="K89" s="110">
        <v>0</v>
      </c>
      <c r="L89" s="111">
        <f>L92+L277+L360+L403</f>
        <v>0</v>
      </c>
      <c r="M89" s="110">
        <v>0</v>
      </c>
      <c r="N89" s="110">
        <v>0</v>
      </c>
      <c r="O89" s="110">
        <f>M89-J89</f>
        <v>0</v>
      </c>
    </row>
    <row r="90" spans="1:15" ht="15">
      <c r="A90" s="129" t="s">
        <v>107</v>
      </c>
      <c r="B90" s="92" t="str">
        <f>IF(OR(E90&lt;&gt;0,F90&lt;&gt;0,G90&lt;&gt;0,H90&lt;&gt;0,I90&lt;&gt;0,L90&lt;&gt;0),"a","b")</f>
        <v>b</v>
      </c>
      <c r="C90" s="124" t="s">
        <v>270</v>
      </c>
      <c r="D90" s="109" t="s">
        <v>271</v>
      </c>
      <c r="E90" s="110">
        <f>E91+E96+E97</f>
        <v>0</v>
      </c>
      <c r="F90" s="110">
        <f>F91+F96+F97</f>
        <v>0</v>
      </c>
      <c r="G90" s="110">
        <f>G91+G96+G97</f>
        <v>0</v>
      </c>
      <c r="H90" s="110">
        <f>H91+H96+H97</f>
        <v>0</v>
      </c>
      <c r="I90" s="111">
        <f>J90+K90</f>
        <v>0</v>
      </c>
      <c r="J90" s="110">
        <f>J91+J96+J97</f>
        <v>0</v>
      </c>
      <c r="K90" s="110">
        <f>K91+K96+K97</f>
        <v>0</v>
      </c>
      <c r="L90" s="111">
        <f>L91+L96+L97</f>
        <v>0</v>
      </c>
      <c r="M90" s="110">
        <f>M91+M96+M97</f>
        <v>0</v>
      </c>
      <c r="N90" s="110">
        <f>N91+N96+N97</f>
        <v>0</v>
      </c>
      <c r="O90" s="110">
        <f>M90-J90</f>
        <v>0</v>
      </c>
    </row>
    <row r="91" spans="1:15" ht="15">
      <c r="A91" s="92"/>
      <c r="B91" s="92" t="str">
        <f>IF(OR(E91&lt;&gt;0,F91&lt;&gt;0,G91&lt;&gt;0,H91&lt;&gt;0,I91&lt;&gt;0,L91&lt;&gt;0),"a","b")</f>
        <v>b</v>
      </c>
      <c r="C91" s="125" t="s">
        <v>272</v>
      </c>
      <c r="D91" s="113" t="s">
        <v>273</v>
      </c>
      <c r="E91" s="114">
        <f>SUM(E92:E95)</f>
        <v>0</v>
      </c>
      <c r="F91" s="114">
        <f>SUM(F92:F95)</f>
        <v>0</v>
      </c>
      <c r="G91" s="114">
        <f>SUM(G92:G95)</f>
        <v>0</v>
      </c>
      <c r="H91" s="114">
        <f>SUM(H92:H95)</f>
        <v>0</v>
      </c>
      <c r="I91" s="115">
        <f>J91+K91</f>
        <v>0</v>
      </c>
      <c r="J91" s="114">
        <f>SUM(J92:J95)</f>
        <v>0</v>
      </c>
      <c r="K91" s="114">
        <f>SUM(K92:K95)</f>
        <v>0</v>
      </c>
      <c r="L91" s="115">
        <f>L92+L93+L94+L95</f>
        <v>0</v>
      </c>
      <c r="M91" s="114">
        <f>SUM(M92:M95)</f>
        <v>0</v>
      </c>
      <c r="N91" s="114">
        <f>SUM(N92:N95)</f>
        <v>0</v>
      </c>
      <c r="O91" s="114">
        <f>M91-J91</f>
        <v>0</v>
      </c>
    </row>
    <row r="92" spans="1:15" ht="15">
      <c r="A92" s="92"/>
      <c r="B92" s="92" t="str">
        <f>IF(OR(E92&lt;&gt;0,F92&lt;&gt;0,G92&lt;&gt;0,H92&lt;&gt;0,I92&lt;&gt;0,L92&lt;&gt;0),"a","b")</f>
        <v>b</v>
      </c>
      <c r="C92" s="126" t="s">
        <v>274</v>
      </c>
      <c r="D92" s="117" t="s">
        <v>275</v>
      </c>
      <c r="E92" s="118"/>
      <c r="F92" s="118"/>
      <c r="G92" s="118"/>
      <c r="H92" s="118"/>
      <c r="I92" s="119">
        <f>J92+K92</f>
        <v>0</v>
      </c>
      <c r="J92" s="118"/>
      <c r="K92" s="118"/>
      <c r="L92" s="119">
        <f>M92+N92</f>
        <v>0</v>
      </c>
      <c r="M92" s="118"/>
      <c r="N92" s="118"/>
      <c r="O92" s="118">
        <f>M92-J92</f>
        <v>0</v>
      </c>
    </row>
    <row r="93" spans="1:15" ht="15">
      <c r="A93" s="92"/>
      <c r="B93" s="92" t="str">
        <f>IF(OR(E93&lt;&gt;0,F93&lt;&gt;0,G93&lt;&gt;0,H93&lt;&gt;0,I93&lt;&gt;0,L93&lt;&gt;0),"a","b")</f>
        <v>b</v>
      </c>
      <c r="C93" s="126" t="s">
        <v>276</v>
      </c>
      <c r="D93" s="117" t="s">
        <v>277</v>
      </c>
      <c r="E93" s="118"/>
      <c r="F93" s="118"/>
      <c r="G93" s="118"/>
      <c r="H93" s="118"/>
      <c r="I93" s="119">
        <f>J93+K93</f>
        <v>0</v>
      </c>
      <c r="J93" s="118"/>
      <c r="K93" s="118"/>
      <c r="L93" s="119">
        <f>M93+N93</f>
        <v>0</v>
      </c>
      <c r="M93" s="118"/>
      <c r="N93" s="118"/>
      <c r="O93" s="118">
        <f>M93-J93</f>
        <v>0</v>
      </c>
    </row>
    <row r="94" spans="1:15" ht="15">
      <c r="A94" s="92"/>
      <c r="B94" s="92" t="str">
        <f>IF(OR(E94&lt;&gt;0,F94&lt;&gt;0,G94&lt;&gt;0,H94&lt;&gt;0,I94&lt;&gt;0,L94&lt;&gt;0),"a","b")</f>
        <v>b</v>
      </c>
      <c r="C94" s="126" t="s">
        <v>278</v>
      </c>
      <c r="D94" s="117" t="s">
        <v>279</v>
      </c>
      <c r="E94" s="118"/>
      <c r="F94" s="118"/>
      <c r="G94" s="118"/>
      <c r="H94" s="118"/>
      <c r="I94" s="119">
        <f>J94+K94</f>
        <v>0</v>
      </c>
      <c r="J94" s="118"/>
      <c r="K94" s="118"/>
      <c r="L94" s="119">
        <f>M94+N94</f>
        <v>0</v>
      </c>
      <c r="M94" s="118"/>
      <c r="N94" s="118"/>
      <c r="O94" s="118">
        <f>M94-J94</f>
        <v>0</v>
      </c>
    </row>
    <row r="95" spans="1:15" ht="15">
      <c r="A95" s="92"/>
      <c r="B95" s="92" t="str">
        <f>IF(OR(E95&lt;&gt;0,F95&lt;&gt;0,G95&lt;&gt;0,H95&lt;&gt;0,I95&lt;&gt;0,L95&lt;&gt;0),"a","b")</f>
        <v>b</v>
      </c>
      <c r="C95" s="126" t="s">
        <v>280</v>
      </c>
      <c r="D95" s="117" t="s">
        <v>281</v>
      </c>
      <c r="E95" s="118"/>
      <c r="F95" s="118"/>
      <c r="G95" s="118"/>
      <c r="H95" s="118"/>
      <c r="I95" s="119">
        <f>J95+K95</f>
        <v>0</v>
      </c>
      <c r="J95" s="118"/>
      <c r="K95" s="118"/>
      <c r="L95" s="119">
        <f>M95+N95</f>
        <v>0</v>
      </c>
      <c r="M95" s="118"/>
      <c r="N95" s="118"/>
      <c r="O95" s="118">
        <f>M95-J95</f>
        <v>0</v>
      </c>
    </row>
    <row r="96" spans="1:15" ht="25.5">
      <c r="A96" s="92"/>
      <c r="B96" s="92" t="str">
        <f>IF(OR(E96&lt;&gt;0,F96&lt;&gt;0,G96&lt;&gt;0,H96&lt;&gt;0,I96&lt;&gt;0,L96&lt;&gt;0),"a","b")</f>
        <v>b</v>
      </c>
      <c r="C96" s="125" t="s">
        <v>282</v>
      </c>
      <c r="D96" s="113" t="s">
        <v>283</v>
      </c>
      <c r="E96" s="114">
        <v>0</v>
      </c>
      <c r="F96" s="114">
        <v>0</v>
      </c>
      <c r="G96" s="114">
        <v>0</v>
      </c>
      <c r="H96" s="114">
        <v>0</v>
      </c>
      <c r="I96" s="115">
        <f>J96+K96</f>
        <v>0</v>
      </c>
      <c r="J96" s="114">
        <v>0</v>
      </c>
      <c r="K96" s="114">
        <v>0</v>
      </c>
      <c r="L96" s="115">
        <f>L99+L284+L367+L410</f>
        <v>0</v>
      </c>
      <c r="M96" s="114">
        <v>0</v>
      </c>
      <c r="N96" s="114">
        <v>0</v>
      </c>
      <c r="O96" s="114">
        <f>M96-J96</f>
        <v>0</v>
      </c>
    </row>
    <row r="97" spans="1:15" ht="25.5">
      <c r="A97" s="92"/>
      <c r="B97" s="92" t="str">
        <f>IF(OR(E97&lt;&gt;0,F97&lt;&gt;0,G97&lt;&gt;0,H97&lt;&gt;0,I97&lt;&gt;0,L97&lt;&gt;0),"a","b")</f>
        <v>b</v>
      </c>
      <c r="C97" s="125" t="s">
        <v>284</v>
      </c>
      <c r="D97" s="113" t="s">
        <v>285</v>
      </c>
      <c r="E97" s="114">
        <v>0</v>
      </c>
      <c r="F97" s="114">
        <v>0</v>
      </c>
      <c r="G97" s="114">
        <v>0</v>
      </c>
      <c r="H97" s="114">
        <v>0</v>
      </c>
      <c r="I97" s="115">
        <f>J97+K97</f>
        <v>0</v>
      </c>
      <c r="J97" s="114">
        <v>0</v>
      </c>
      <c r="K97" s="114">
        <v>0</v>
      </c>
      <c r="L97" s="115">
        <f>M97+N97</f>
        <v>0</v>
      </c>
      <c r="M97" s="114">
        <v>0</v>
      </c>
      <c r="N97" s="114">
        <v>0</v>
      </c>
      <c r="O97" s="114">
        <f>M97-J97</f>
        <v>0</v>
      </c>
    </row>
    <row r="98" spans="1:15" ht="15">
      <c r="A98" s="129" t="s">
        <v>107</v>
      </c>
      <c r="B98" s="92" t="str">
        <f>IF(OR(E98&lt;&gt;0,F98&lt;&gt;0,G98&lt;&gt;0,H98&lt;&gt;0,I98&lt;&gt;0,L98&lt;&gt;0),"a","b")</f>
        <v>b</v>
      </c>
      <c r="C98" s="124" t="s">
        <v>286</v>
      </c>
      <c r="D98" s="109" t="s">
        <v>287</v>
      </c>
      <c r="E98" s="130">
        <f>E99+E102+E105</f>
        <v>0</v>
      </c>
      <c r="F98" s="130">
        <f>F99+F102+F105</f>
        <v>0</v>
      </c>
      <c r="G98" s="130">
        <f>G99+G102+G105</f>
        <v>0</v>
      </c>
      <c r="H98" s="130">
        <f>H99+H102+H105</f>
        <v>0</v>
      </c>
      <c r="I98" s="131">
        <f>J98+K98</f>
        <v>0</v>
      </c>
      <c r="J98" s="130">
        <f>J99+J102+J105</f>
        <v>0</v>
      </c>
      <c r="K98" s="130">
        <f>K99+K102+K105</f>
        <v>0</v>
      </c>
      <c r="L98" s="131">
        <f>L101+L286+L369+L412</f>
        <v>0</v>
      </c>
      <c r="M98" s="130">
        <f>M99+M102+M105</f>
        <v>0</v>
      </c>
      <c r="N98" s="130">
        <f>N99+N102+N105</f>
        <v>0</v>
      </c>
      <c r="O98" s="130">
        <f>O99+O102+O105</f>
        <v>0</v>
      </c>
    </row>
    <row r="99" spans="1:15" ht="15">
      <c r="A99" s="129"/>
      <c r="B99" s="92" t="str">
        <f>IF(OR(E99&lt;&gt;0,F99&lt;&gt;0,G99&lt;&gt;0,H99&lt;&gt;0,I99&lt;&gt;0,L99&lt;&gt;0),"a","b")</f>
        <v>b</v>
      </c>
      <c r="C99" s="125" t="s">
        <v>288</v>
      </c>
      <c r="D99" s="113" t="s">
        <v>289</v>
      </c>
      <c r="E99" s="114">
        <f>SUM(E100:E101)</f>
        <v>0</v>
      </c>
      <c r="F99" s="114">
        <f>SUM(F100:F101)</f>
        <v>0</v>
      </c>
      <c r="G99" s="114">
        <f>SUM(G100:G101)</f>
        <v>0</v>
      </c>
      <c r="H99" s="114">
        <f>SUM(H100:H101)</f>
        <v>0</v>
      </c>
      <c r="I99" s="115">
        <f>J99+K99</f>
        <v>0</v>
      </c>
      <c r="J99" s="114">
        <f>SUM(J100:J101)</f>
        <v>0</v>
      </c>
      <c r="K99" s="114">
        <f>SUM(K100:K101)</f>
        <v>0</v>
      </c>
      <c r="L99" s="115">
        <f>L100+L101</f>
        <v>0</v>
      </c>
      <c r="M99" s="114">
        <f>SUM(M100:M101)</f>
        <v>0</v>
      </c>
      <c r="N99" s="114">
        <f>SUM(N100:N101)</f>
        <v>0</v>
      </c>
      <c r="O99" s="114">
        <f>SUM(O100:O101)</f>
        <v>0</v>
      </c>
    </row>
    <row r="100" spans="1:15" ht="15">
      <c r="A100" s="129"/>
      <c r="B100" s="92" t="str">
        <f>IF(OR(E100&lt;&gt;0,F100&lt;&gt;0,G100&lt;&gt;0,H100&lt;&gt;0,I100&lt;&gt;0,L100&lt;&gt;0),"a","b")</f>
        <v>b</v>
      </c>
      <c r="C100" s="126" t="s">
        <v>290</v>
      </c>
      <c r="D100" s="117" t="s">
        <v>291</v>
      </c>
      <c r="E100" s="118"/>
      <c r="F100" s="118"/>
      <c r="G100" s="118"/>
      <c r="H100" s="118"/>
      <c r="I100" s="119">
        <f>J100+K100</f>
        <v>0</v>
      </c>
      <c r="J100" s="118"/>
      <c r="K100" s="118"/>
      <c r="L100" s="119">
        <f>M100+N100</f>
        <v>0</v>
      </c>
      <c r="M100" s="118"/>
      <c r="N100" s="118"/>
      <c r="O100" s="118">
        <v>0</v>
      </c>
    </row>
    <row r="101" spans="1:15" ht="15">
      <c r="A101" s="129"/>
      <c r="B101" s="92" t="str">
        <f>IF(OR(E101&lt;&gt;0,F101&lt;&gt;0,G101&lt;&gt;0,H101&lt;&gt;0,I101&lt;&gt;0,L101&lt;&gt;0),"a","b")</f>
        <v>b</v>
      </c>
      <c r="C101" s="126" t="s">
        <v>292</v>
      </c>
      <c r="D101" s="117" t="s">
        <v>293</v>
      </c>
      <c r="E101" s="118"/>
      <c r="F101" s="118"/>
      <c r="G101" s="118"/>
      <c r="H101" s="118"/>
      <c r="I101" s="119">
        <f>J101+K101</f>
        <v>0</v>
      </c>
      <c r="J101" s="118"/>
      <c r="K101" s="118"/>
      <c r="L101" s="119">
        <f>L104+L289+L372+L415</f>
        <v>0</v>
      </c>
      <c r="M101" s="118"/>
      <c r="N101" s="118"/>
      <c r="O101" s="118">
        <v>0</v>
      </c>
    </row>
    <row r="102" spans="1:15" ht="15">
      <c r="A102" s="129"/>
      <c r="B102" s="92" t="str">
        <f>IF(OR(E102&lt;&gt;0,F102&lt;&gt;0,G102&lt;&gt;0,H102&lt;&gt;0,I102&lt;&gt;0,L102&lt;&gt;0),"a","b")</f>
        <v>b</v>
      </c>
      <c r="C102" s="125" t="s">
        <v>294</v>
      </c>
      <c r="D102" s="113" t="s">
        <v>295</v>
      </c>
      <c r="E102" s="114">
        <f>SUM(E103:E104)</f>
        <v>0</v>
      </c>
      <c r="F102" s="114">
        <f>SUM(F103:F104)</f>
        <v>0</v>
      </c>
      <c r="G102" s="114">
        <f>SUM(G103:G104)</f>
        <v>0</v>
      </c>
      <c r="H102" s="114">
        <f>SUM(H103:H104)</f>
        <v>0</v>
      </c>
      <c r="I102" s="115">
        <f>J102+K102</f>
        <v>0</v>
      </c>
      <c r="J102" s="114">
        <f>SUM(J103:J104)</f>
        <v>0</v>
      </c>
      <c r="K102" s="114">
        <f>SUM(K103:K104)</f>
        <v>0</v>
      </c>
      <c r="L102" s="115">
        <f>L103+L104</f>
        <v>0</v>
      </c>
      <c r="M102" s="114">
        <f>SUM(M103:M104)</f>
        <v>0</v>
      </c>
      <c r="N102" s="114">
        <f>SUM(N103:N104)</f>
        <v>0</v>
      </c>
      <c r="O102" s="114">
        <f>SUM(O103:O104)</f>
        <v>0</v>
      </c>
    </row>
    <row r="103" spans="1:15" ht="15">
      <c r="A103" s="129"/>
      <c r="B103" s="92" t="str">
        <f>IF(OR(E103&lt;&gt;0,F103&lt;&gt;0,G103&lt;&gt;0,H103&lt;&gt;0,I103&lt;&gt;0,L103&lt;&gt;0),"a","b")</f>
        <v>b</v>
      </c>
      <c r="C103" s="126" t="s">
        <v>296</v>
      </c>
      <c r="D103" s="117" t="s">
        <v>297</v>
      </c>
      <c r="E103" s="118"/>
      <c r="F103" s="118"/>
      <c r="G103" s="118"/>
      <c r="H103" s="118"/>
      <c r="I103" s="119">
        <f>J103+K103</f>
        <v>0</v>
      </c>
      <c r="J103" s="118"/>
      <c r="K103" s="118"/>
      <c r="L103" s="119">
        <f>M103+N103</f>
        <v>0</v>
      </c>
      <c r="M103" s="118"/>
      <c r="N103" s="118"/>
      <c r="O103" s="118">
        <v>0</v>
      </c>
    </row>
    <row r="104" spans="1:15" ht="15">
      <c r="A104" s="129"/>
      <c r="B104" s="92" t="str">
        <f>IF(OR(E104&lt;&gt;0,F104&lt;&gt;0,G104&lt;&gt;0,H104&lt;&gt;0,I104&lt;&gt;0,L104&lt;&gt;0),"a","b")</f>
        <v>b</v>
      </c>
      <c r="C104" s="126" t="s">
        <v>292</v>
      </c>
      <c r="D104" s="117" t="s">
        <v>298</v>
      </c>
      <c r="E104" s="118"/>
      <c r="F104" s="118"/>
      <c r="G104" s="118"/>
      <c r="H104" s="118"/>
      <c r="I104" s="119">
        <f>J104+K104</f>
        <v>0</v>
      </c>
      <c r="J104" s="118"/>
      <c r="K104" s="118"/>
      <c r="L104" s="119">
        <f>L107+L292+L375+L418</f>
        <v>0</v>
      </c>
      <c r="M104" s="118"/>
      <c r="N104" s="118"/>
      <c r="O104" s="118">
        <v>0</v>
      </c>
    </row>
    <row r="105" spans="1:15" ht="15">
      <c r="A105" s="129"/>
      <c r="B105" s="92" t="str">
        <f>IF(OR(E105&lt;&gt;0,F105&lt;&gt;0,G105&lt;&gt;0,H105&lt;&gt;0,I105&lt;&gt;0,L105&lt;&gt;0),"a","b")</f>
        <v>b</v>
      </c>
      <c r="C105" s="125" t="s">
        <v>299</v>
      </c>
      <c r="D105" s="113" t="s">
        <v>300</v>
      </c>
      <c r="E105" s="114">
        <v>0</v>
      </c>
      <c r="F105" s="114">
        <v>0</v>
      </c>
      <c r="G105" s="114">
        <v>0</v>
      </c>
      <c r="H105" s="114">
        <v>0</v>
      </c>
      <c r="I105" s="115">
        <f>J105+K105</f>
        <v>0</v>
      </c>
      <c r="J105" s="114">
        <v>0</v>
      </c>
      <c r="K105" s="114">
        <v>0</v>
      </c>
      <c r="L105" s="115">
        <f>L108+L293+L376+L419</f>
        <v>0</v>
      </c>
      <c r="M105" s="114">
        <v>0</v>
      </c>
      <c r="N105" s="114">
        <v>0</v>
      </c>
      <c r="O105" s="114">
        <v>0</v>
      </c>
    </row>
    <row r="106" spans="1:15" ht="15">
      <c r="A106" s="129" t="s">
        <v>107</v>
      </c>
      <c r="B106" s="92" t="str">
        <f>IF(OR(E106&lt;&gt;0,F106&lt;&gt;0,G106&lt;&gt;0,H106&lt;&gt;0,I106&lt;&gt;0,L106&lt;&gt;0),"a","b")</f>
        <v>b</v>
      </c>
      <c r="C106" s="124">
        <v>2.6</v>
      </c>
      <c r="D106" s="109" t="s">
        <v>301</v>
      </c>
      <c r="E106" s="110">
        <f>E107+E110+E113</f>
        <v>0</v>
      </c>
      <c r="F106" s="110">
        <f>F107+F110+F113</f>
        <v>0</v>
      </c>
      <c r="G106" s="110">
        <f>G107+G110+G113</f>
        <v>0</v>
      </c>
      <c r="H106" s="110">
        <f>H107+H110+H113</f>
        <v>0</v>
      </c>
      <c r="I106" s="111">
        <f>J106+K106</f>
        <v>0</v>
      </c>
      <c r="J106" s="110">
        <f>J107+J110+J113</f>
        <v>0</v>
      </c>
      <c r="K106" s="110">
        <f>K107+K110+K113</f>
        <v>0</v>
      </c>
      <c r="L106" s="111">
        <f>L109+L294+L377+L420</f>
        <v>0</v>
      </c>
      <c r="M106" s="110">
        <f>M107+M110+M113</f>
        <v>0</v>
      </c>
      <c r="N106" s="110">
        <f>N107+N110+N113</f>
        <v>0</v>
      </c>
      <c r="O106" s="110">
        <f>M106-J106</f>
        <v>0</v>
      </c>
    </row>
    <row r="107" spans="1:15" ht="15">
      <c r="A107" s="92"/>
      <c r="B107" s="92" t="str">
        <f>IF(OR(E107&lt;&gt;0,F107&lt;&gt;0,G107&lt;&gt;0,H107&lt;&gt;0,I107&lt;&gt;0,L107&lt;&gt;0),"a","b")</f>
        <v>b</v>
      </c>
      <c r="C107" s="125" t="s">
        <v>302</v>
      </c>
      <c r="D107" s="113" t="s">
        <v>303</v>
      </c>
      <c r="E107" s="114">
        <f>SUM(E108:E109)</f>
        <v>0</v>
      </c>
      <c r="F107" s="114">
        <f>SUM(F108:F109)</f>
        <v>0</v>
      </c>
      <c r="G107" s="114">
        <f>SUM(G108:G109)</f>
        <v>0</v>
      </c>
      <c r="H107" s="114">
        <f>SUM(H108:H109)</f>
        <v>0</v>
      </c>
      <c r="I107" s="115">
        <f>J107+K107</f>
        <v>0</v>
      </c>
      <c r="J107" s="114">
        <f>SUM(J108:J109)</f>
        <v>0</v>
      </c>
      <c r="K107" s="114">
        <f>SUM(K108:K109)</f>
        <v>0</v>
      </c>
      <c r="L107" s="115">
        <f>L108+L109</f>
        <v>0</v>
      </c>
      <c r="M107" s="114">
        <f>SUM(M108:M109)</f>
        <v>0</v>
      </c>
      <c r="N107" s="114">
        <f>SUM(N108:N109)</f>
        <v>0</v>
      </c>
      <c r="O107" s="114">
        <f>M107-J107</f>
        <v>0</v>
      </c>
    </row>
    <row r="108" spans="1:15" ht="15">
      <c r="A108" s="92"/>
      <c r="B108" s="92" t="str">
        <f>IF(OR(E108&lt;&gt;0,F108&lt;&gt;0,G108&lt;&gt;0,H108&lt;&gt;0,I108&lt;&gt;0,L108&lt;&gt;0),"a","b")</f>
        <v>b</v>
      </c>
      <c r="C108" s="126" t="s">
        <v>304</v>
      </c>
      <c r="D108" s="117" t="s">
        <v>305</v>
      </c>
      <c r="E108" s="118"/>
      <c r="F108" s="118"/>
      <c r="G108" s="118"/>
      <c r="H108" s="118"/>
      <c r="I108" s="119">
        <f>J108+K108</f>
        <v>0</v>
      </c>
      <c r="J108" s="118"/>
      <c r="K108" s="118"/>
      <c r="L108" s="119">
        <f>M108+N108</f>
        <v>0</v>
      </c>
      <c r="M108" s="118"/>
      <c r="N108" s="118"/>
      <c r="O108" s="118">
        <f>M108-J108</f>
        <v>0</v>
      </c>
    </row>
    <row r="109" spans="1:15" ht="15">
      <c r="A109" s="92"/>
      <c r="B109" s="92" t="str">
        <f>IF(OR(E109&lt;&gt;0,F109&lt;&gt;0,G109&lt;&gt;0,H109&lt;&gt;0,I109&lt;&gt;0,L109&lt;&gt;0),"a","b")</f>
        <v>b</v>
      </c>
      <c r="C109" s="126" t="s">
        <v>306</v>
      </c>
      <c r="D109" s="117" t="s">
        <v>307</v>
      </c>
      <c r="E109" s="118"/>
      <c r="F109" s="118"/>
      <c r="G109" s="118"/>
      <c r="H109" s="118"/>
      <c r="I109" s="119">
        <f>J109+K109</f>
        <v>0</v>
      </c>
      <c r="J109" s="118"/>
      <c r="K109" s="118"/>
      <c r="L109" s="119">
        <f>M109+N109</f>
        <v>0</v>
      </c>
      <c r="M109" s="118"/>
      <c r="N109" s="118"/>
      <c r="O109" s="118">
        <f>M109-J109</f>
        <v>0</v>
      </c>
    </row>
    <row r="110" spans="1:15" ht="15">
      <c r="A110" s="92"/>
      <c r="B110" s="92" t="str">
        <f>IF(OR(E110&lt;&gt;0,F110&lt;&gt;0,G110&lt;&gt;0,H110&lt;&gt;0,I110&lt;&gt;0,L110&lt;&gt;0),"a","b")</f>
        <v>b</v>
      </c>
      <c r="C110" s="125" t="s">
        <v>308</v>
      </c>
      <c r="D110" s="113" t="s">
        <v>309</v>
      </c>
      <c r="E110" s="114">
        <f>SUM(E111:E112)</f>
        <v>0</v>
      </c>
      <c r="F110" s="114">
        <f>SUM(F111:F112)</f>
        <v>0</v>
      </c>
      <c r="G110" s="114">
        <f>SUM(G111:G112)</f>
        <v>0</v>
      </c>
      <c r="H110" s="114">
        <f>SUM(H111:H112)</f>
        <v>0</v>
      </c>
      <c r="I110" s="115">
        <f>J110+K110</f>
        <v>0</v>
      </c>
      <c r="J110" s="114">
        <f>SUM(J111:J112)</f>
        <v>0</v>
      </c>
      <c r="K110" s="114">
        <f>SUM(K111:K112)</f>
        <v>0</v>
      </c>
      <c r="L110" s="115">
        <f>L111+L112</f>
        <v>0</v>
      </c>
      <c r="M110" s="114">
        <f>SUM(M111:M112)</f>
        <v>0</v>
      </c>
      <c r="N110" s="114">
        <f>SUM(N111:N112)</f>
        <v>0</v>
      </c>
      <c r="O110" s="114">
        <f>M110-J110</f>
        <v>0</v>
      </c>
    </row>
    <row r="111" spans="1:15" ht="15">
      <c r="A111" s="92"/>
      <c r="B111" s="92" t="str">
        <f>IF(OR(E111&lt;&gt;0,F111&lt;&gt;0,G111&lt;&gt;0,H111&lt;&gt;0,I111&lt;&gt;0,L111&lt;&gt;0),"a","b")</f>
        <v>b</v>
      </c>
      <c r="C111" s="126" t="s">
        <v>310</v>
      </c>
      <c r="D111" s="117" t="s">
        <v>305</v>
      </c>
      <c r="E111" s="118"/>
      <c r="F111" s="118"/>
      <c r="G111" s="118"/>
      <c r="H111" s="118"/>
      <c r="I111" s="119">
        <f>J111+K111</f>
        <v>0</v>
      </c>
      <c r="J111" s="118"/>
      <c r="K111" s="118"/>
      <c r="L111" s="119">
        <f>M111+N111</f>
        <v>0</v>
      </c>
      <c r="M111" s="118"/>
      <c r="N111" s="118"/>
      <c r="O111" s="118">
        <f>M111-J111</f>
        <v>0</v>
      </c>
    </row>
    <row r="112" spans="1:15" ht="15">
      <c r="A112" s="92"/>
      <c r="B112" s="92" t="str">
        <f>IF(OR(E112&lt;&gt;0,F112&lt;&gt;0,G112&lt;&gt;0,H112&lt;&gt;0,I112&lt;&gt;0,L112&lt;&gt;0),"a","b")</f>
        <v>b</v>
      </c>
      <c r="C112" s="126" t="s">
        <v>311</v>
      </c>
      <c r="D112" s="117" t="s">
        <v>307</v>
      </c>
      <c r="E112" s="118"/>
      <c r="F112" s="118"/>
      <c r="G112" s="118"/>
      <c r="H112" s="118"/>
      <c r="I112" s="119">
        <f>J112+K112</f>
        <v>0</v>
      </c>
      <c r="J112" s="118"/>
      <c r="K112" s="118"/>
      <c r="L112" s="119">
        <f>M112+N112</f>
        <v>0</v>
      </c>
      <c r="M112" s="118"/>
      <c r="N112" s="118"/>
      <c r="O112" s="118">
        <f>M112-J112</f>
        <v>0</v>
      </c>
    </row>
    <row r="113" spans="1:15" ht="15">
      <c r="A113" s="92"/>
      <c r="B113" s="92" t="str">
        <f>IF(OR(E113&lt;&gt;0,F113&lt;&gt;0,G113&lt;&gt;0,H113&lt;&gt;0,I113&lt;&gt;0,L113&lt;&gt;0),"a","b")</f>
        <v>b</v>
      </c>
      <c r="C113" s="125" t="s">
        <v>312</v>
      </c>
      <c r="D113" s="113" t="s">
        <v>313</v>
      </c>
      <c r="E113" s="114">
        <f>E114+E130</f>
        <v>0</v>
      </c>
      <c r="F113" s="114">
        <f>F114+F130</f>
        <v>0</v>
      </c>
      <c r="G113" s="114">
        <f>G114+G130</f>
        <v>0</v>
      </c>
      <c r="H113" s="114">
        <f>H114+H130</f>
        <v>0</v>
      </c>
      <c r="I113" s="115">
        <f>J113+K113</f>
        <v>0</v>
      </c>
      <c r="J113" s="114">
        <f>J114+J130</f>
        <v>0</v>
      </c>
      <c r="K113" s="114">
        <f>K114+K130</f>
        <v>0</v>
      </c>
      <c r="L113" s="115">
        <f>L116+L301+L384+L427</f>
        <v>0</v>
      </c>
      <c r="M113" s="114">
        <f>M114+M130</f>
        <v>0</v>
      </c>
      <c r="N113" s="114">
        <f>N114+N130</f>
        <v>0</v>
      </c>
      <c r="O113" s="114">
        <f>M113-J113</f>
        <v>0</v>
      </c>
    </row>
    <row r="114" spans="1:15" ht="15">
      <c r="A114" s="92"/>
      <c r="B114" s="92" t="str">
        <f>IF(OR(E114&lt;&gt;0,F114&lt;&gt;0,G114&lt;&gt;0,H114&lt;&gt;0,I114&lt;&gt;0,L114&lt;&gt;0),"a","b")</f>
        <v>b</v>
      </c>
      <c r="C114" s="126" t="s">
        <v>314</v>
      </c>
      <c r="D114" s="117" t="s">
        <v>305</v>
      </c>
      <c r="E114" s="118">
        <f>E115+E118+E123</f>
        <v>0</v>
      </c>
      <c r="F114" s="118">
        <f>F115+F118+F123</f>
        <v>0</v>
      </c>
      <c r="G114" s="118">
        <f>G115+G118+G123</f>
        <v>0</v>
      </c>
      <c r="H114" s="118">
        <f>H115+H118+H123</f>
        <v>0</v>
      </c>
      <c r="I114" s="119">
        <f>J114+K114</f>
        <v>0</v>
      </c>
      <c r="J114" s="118">
        <f>J115+J118+J123</f>
        <v>0</v>
      </c>
      <c r="K114" s="118">
        <f>K115+K118+K123</f>
        <v>0</v>
      </c>
      <c r="L114" s="119">
        <f>L117+L302+L385+L428</f>
        <v>0</v>
      </c>
      <c r="M114" s="118">
        <f>M115+M118+M123</f>
        <v>0</v>
      </c>
      <c r="N114" s="118">
        <f>N115+N118+N123</f>
        <v>0</v>
      </c>
      <c r="O114" s="118">
        <f>M114-J114</f>
        <v>0</v>
      </c>
    </row>
    <row r="115" spans="1:15" ht="15">
      <c r="A115" s="92"/>
      <c r="B115" s="92" t="str">
        <f>IF(OR(E115&lt;&gt;0,F115&lt;&gt;0,G115&lt;&gt;0,H115&lt;&gt;0,I115&lt;&gt;0,L115&lt;&gt;0),"a","b")</f>
        <v>b</v>
      </c>
      <c r="C115" s="132" t="s">
        <v>315</v>
      </c>
      <c r="D115" s="133" t="s">
        <v>316</v>
      </c>
      <c r="E115" s="134">
        <f>E116+E117</f>
        <v>0</v>
      </c>
      <c r="F115" s="134">
        <f>F116+F117</f>
        <v>0</v>
      </c>
      <c r="G115" s="134">
        <f>G116+G117</f>
        <v>0</v>
      </c>
      <c r="H115" s="134">
        <f>H116+H117</f>
        <v>0</v>
      </c>
      <c r="I115" s="123">
        <f>J115+K115</f>
        <v>0</v>
      </c>
      <c r="J115" s="134">
        <f>J116+J117</f>
        <v>0</v>
      </c>
      <c r="K115" s="134">
        <f>K116+K117</f>
        <v>0</v>
      </c>
      <c r="L115" s="123">
        <f>L116+L117</f>
        <v>0</v>
      </c>
      <c r="M115" s="134">
        <f>M116+M117</f>
        <v>0</v>
      </c>
      <c r="N115" s="134">
        <f>N116+N117</f>
        <v>0</v>
      </c>
      <c r="O115" s="134">
        <f>O116+O117</f>
        <v>0</v>
      </c>
    </row>
    <row r="116" spans="1:15" ht="15">
      <c r="A116" s="92"/>
      <c r="B116" s="92" t="str">
        <f>IF(OR(E116&lt;&gt;0,F116&lt;&gt;0,G116&lt;&gt;0,H116&lt;&gt;0,I116&lt;&gt;0,L116&lt;&gt;0),"a","b")</f>
        <v>b</v>
      </c>
      <c r="C116" s="135" t="s">
        <v>317</v>
      </c>
      <c r="D116" s="136" t="s">
        <v>318</v>
      </c>
      <c r="E116" s="137"/>
      <c r="F116" s="137"/>
      <c r="G116" s="137"/>
      <c r="H116" s="137"/>
      <c r="I116" s="138">
        <f>J116+K116</f>
        <v>0</v>
      </c>
      <c r="J116" s="137"/>
      <c r="K116" s="137"/>
      <c r="L116" s="138">
        <f>L119+L304+L387+L430</f>
        <v>0</v>
      </c>
      <c r="M116" s="137"/>
      <c r="N116" s="137"/>
      <c r="O116" s="137">
        <v>0</v>
      </c>
    </row>
    <row r="117" spans="1:15" ht="22.5">
      <c r="A117" s="92"/>
      <c r="B117" s="92" t="str">
        <f>IF(OR(E117&lt;&gt;0,F117&lt;&gt;0,G117&lt;&gt;0,H117&lt;&gt;0,I117&lt;&gt;0,L117&lt;&gt;0),"a","b")</f>
        <v>b</v>
      </c>
      <c r="C117" s="135" t="s">
        <v>319</v>
      </c>
      <c r="D117" s="136" t="s">
        <v>320</v>
      </c>
      <c r="E117" s="137"/>
      <c r="F117" s="137"/>
      <c r="G117" s="137"/>
      <c r="H117" s="137"/>
      <c r="I117" s="138">
        <f>J117+K117</f>
        <v>0</v>
      </c>
      <c r="J117" s="137"/>
      <c r="K117" s="137"/>
      <c r="L117" s="138">
        <f>L120+L305+L388+L431</f>
        <v>0</v>
      </c>
      <c r="M117" s="137"/>
      <c r="N117" s="137"/>
      <c r="O117" s="137">
        <v>0</v>
      </c>
    </row>
    <row r="118" spans="1:15" ht="25.5">
      <c r="A118" s="92"/>
      <c r="B118" s="92" t="str">
        <f>IF(OR(E118&lt;&gt;0,F118&lt;&gt;0,G118&lt;&gt;0,H118&lt;&gt;0,I118&lt;&gt;0,L118&lt;&gt;0),"a","b")</f>
        <v>b</v>
      </c>
      <c r="C118" s="132" t="s">
        <v>321</v>
      </c>
      <c r="D118" s="133" t="s">
        <v>322</v>
      </c>
      <c r="E118" s="134">
        <f>E119+E122</f>
        <v>0</v>
      </c>
      <c r="F118" s="134">
        <f>F119+F122</f>
        <v>0</v>
      </c>
      <c r="G118" s="134">
        <f>G119+G122</f>
        <v>0</v>
      </c>
      <c r="H118" s="134">
        <f>H119+H122</f>
        <v>0</v>
      </c>
      <c r="I118" s="123">
        <f>J118+K118</f>
        <v>0</v>
      </c>
      <c r="J118" s="134">
        <f>J119+J122</f>
        <v>0</v>
      </c>
      <c r="K118" s="134">
        <f>K119+K122</f>
        <v>0</v>
      </c>
      <c r="L118" s="123">
        <f>L122</f>
        <v>0</v>
      </c>
      <c r="M118" s="134">
        <f>M119+M122</f>
        <v>0</v>
      </c>
      <c r="N118" s="134">
        <f>N119+N122</f>
        <v>0</v>
      </c>
      <c r="O118" s="134"/>
    </row>
    <row r="119" spans="1:15" ht="22.5">
      <c r="A119" s="92"/>
      <c r="B119" s="92" t="str">
        <f>IF(OR(E119&lt;&gt;0,F119&lt;&gt;0,G119&lt;&gt;0,H119&lt;&gt;0,I119&lt;&gt;0,L119&lt;&gt;0),"a","b")</f>
        <v>b</v>
      </c>
      <c r="C119" s="135" t="s">
        <v>323</v>
      </c>
      <c r="D119" s="136" t="s">
        <v>324</v>
      </c>
      <c r="E119" s="137">
        <f>E120+E121</f>
        <v>0</v>
      </c>
      <c r="F119" s="137">
        <f>F120+F121</f>
        <v>0</v>
      </c>
      <c r="G119" s="137">
        <f>G120+G121</f>
        <v>0</v>
      </c>
      <c r="H119" s="137">
        <f>H120+H121</f>
        <v>0</v>
      </c>
      <c r="I119" s="138">
        <f>J119+K119</f>
        <v>0</v>
      </c>
      <c r="J119" s="137">
        <f>J120+J121</f>
        <v>0</v>
      </c>
      <c r="K119" s="137">
        <f>K120+K121</f>
        <v>0</v>
      </c>
      <c r="L119" s="138">
        <f>L120+L121</f>
        <v>0</v>
      </c>
      <c r="M119" s="137">
        <f>M120+M121</f>
        <v>0</v>
      </c>
      <c r="N119" s="137">
        <f>N120+N121</f>
        <v>0</v>
      </c>
      <c r="O119" s="137"/>
    </row>
    <row r="120" spans="1:15" ht="25.5">
      <c r="A120" s="92"/>
      <c r="B120" s="92" t="str">
        <f>IF(OR(E120&lt;&gt;0,F120&lt;&gt;0,G120&lt;&gt;0,H120&lt;&gt;0,I120&lt;&gt;0,L120&lt;&gt;0),"a","b")</f>
        <v>b</v>
      </c>
      <c r="C120" s="139" t="s">
        <v>325</v>
      </c>
      <c r="D120" s="140" t="s">
        <v>326</v>
      </c>
      <c r="E120" s="141"/>
      <c r="F120" s="141"/>
      <c r="G120" s="141"/>
      <c r="H120" s="141"/>
      <c r="I120" s="138">
        <f>J120+K120</f>
        <v>0</v>
      </c>
      <c r="J120" s="141"/>
      <c r="K120" s="141"/>
      <c r="L120" s="138">
        <f>M120+N120</f>
        <v>0</v>
      </c>
      <c r="M120" s="141"/>
      <c r="N120" s="141"/>
      <c r="O120" s="141"/>
    </row>
    <row r="121" spans="1:15" ht="25.5">
      <c r="A121" s="92"/>
      <c r="B121" s="92" t="str">
        <f>IF(OR(E121&lt;&gt;0,F121&lt;&gt;0,G121&lt;&gt;0,H121&lt;&gt;0,I121&lt;&gt;0,L121&lt;&gt;0),"a","b")</f>
        <v>b</v>
      </c>
      <c r="C121" s="139" t="s">
        <v>327</v>
      </c>
      <c r="D121" s="140" t="s">
        <v>328</v>
      </c>
      <c r="E121" s="141"/>
      <c r="F121" s="141"/>
      <c r="G121" s="141"/>
      <c r="H121" s="141"/>
      <c r="I121" s="138">
        <f>J121+K121</f>
        <v>0</v>
      </c>
      <c r="J121" s="141"/>
      <c r="K121" s="141"/>
      <c r="L121" s="138">
        <f>M121+N121</f>
        <v>0</v>
      </c>
      <c r="M121" s="141"/>
      <c r="N121" s="141"/>
      <c r="O121" s="141"/>
    </row>
    <row r="122" spans="1:15" ht="22.5">
      <c r="A122" s="92"/>
      <c r="B122" s="92" t="str">
        <f>IF(OR(E122&lt;&gt;0,F122&lt;&gt;0,G122&lt;&gt;0,H122&lt;&gt;0,I122&lt;&gt;0,L122&lt;&gt;0),"a","b")</f>
        <v>b</v>
      </c>
      <c r="C122" s="135" t="s">
        <v>329</v>
      </c>
      <c r="D122" s="136" t="s">
        <v>330</v>
      </c>
      <c r="E122" s="137">
        <v>0</v>
      </c>
      <c r="F122" s="137">
        <v>0</v>
      </c>
      <c r="G122" s="137">
        <v>0</v>
      </c>
      <c r="H122" s="137">
        <v>0</v>
      </c>
      <c r="I122" s="138">
        <f>J122+K122</f>
        <v>0</v>
      </c>
      <c r="J122" s="137">
        <v>0</v>
      </c>
      <c r="K122" s="137">
        <v>0</v>
      </c>
      <c r="L122" s="138">
        <f>L125+L310+L393+L436</f>
        <v>0</v>
      </c>
      <c r="M122" s="137">
        <v>0</v>
      </c>
      <c r="N122" s="137">
        <v>0</v>
      </c>
      <c r="O122" s="137"/>
    </row>
    <row r="123" spans="1:15" ht="15">
      <c r="A123" s="92"/>
      <c r="B123" s="92" t="str">
        <f>IF(OR(E123&lt;&gt;0,F123&lt;&gt;0,G123&lt;&gt;0,H123&lt;&gt;0,I123&lt;&gt;0,L123&lt;&gt;0),"a","b")</f>
        <v>b</v>
      </c>
      <c r="C123" s="132" t="s">
        <v>331</v>
      </c>
      <c r="D123" s="133" t="s">
        <v>332</v>
      </c>
      <c r="E123" s="134">
        <f>E124+E129</f>
        <v>0</v>
      </c>
      <c r="F123" s="134">
        <f>F124+F129</f>
        <v>0</v>
      </c>
      <c r="G123" s="134">
        <f>G124+G129</f>
        <v>0</v>
      </c>
      <c r="H123" s="134">
        <f>H124+H129</f>
        <v>0</v>
      </c>
      <c r="I123" s="123">
        <f>J123+K123</f>
        <v>0</v>
      </c>
      <c r="J123" s="134">
        <f>J124+J129</f>
        <v>0</v>
      </c>
      <c r="K123" s="134">
        <f>K124+K129</f>
        <v>0</v>
      </c>
      <c r="L123" s="123">
        <f>L124+L129</f>
        <v>0</v>
      </c>
      <c r="M123" s="134">
        <f>M124+M129</f>
        <v>0</v>
      </c>
      <c r="N123" s="134">
        <f>N124+N129</f>
        <v>0</v>
      </c>
      <c r="O123" s="134"/>
    </row>
    <row r="124" spans="1:15" ht="15">
      <c r="A124" s="92"/>
      <c r="B124" s="92" t="str">
        <f>IF(OR(E124&lt;&gt;0,F124&lt;&gt;0,G124&lt;&gt;0,H124&lt;&gt;0,I124&lt;&gt;0,L124&lt;&gt;0),"a","b")</f>
        <v>b</v>
      </c>
      <c r="C124" s="135" t="s">
        <v>333</v>
      </c>
      <c r="D124" s="136" t="s">
        <v>334</v>
      </c>
      <c r="E124" s="137">
        <f>E125+E126+E127+E128</f>
        <v>0</v>
      </c>
      <c r="F124" s="137">
        <f>F125+F126+F127+F128</f>
        <v>0</v>
      </c>
      <c r="G124" s="137">
        <f>G125+G126+G127+G128</f>
        <v>0</v>
      </c>
      <c r="H124" s="137">
        <f>H125+H126+H127+H128</f>
        <v>0</v>
      </c>
      <c r="I124" s="138">
        <f>J124+K124</f>
        <v>0</v>
      </c>
      <c r="J124" s="137">
        <f>J125+J126+J127+J128</f>
        <v>0</v>
      </c>
      <c r="K124" s="137">
        <f>K125+K126+K127+K128</f>
        <v>0</v>
      </c>
      <c r="L124" s="138">
        <f>L125+L126+L127+L128</f>
        <v>0</v>
      </c>
      <c r="M124" s="137">
        <f>M125+M126+M127+M128</f>
        <v>0</v>
      </c>
      <c r="N124" s="137">
        <f>N125+N126+N127+N128</f>
        <v>0</v>
      </c>
      <c r="O124" s="137"/>
    </row>
    <row r="125" spans="1:15" ht="25.5">
      <c r="A125" s="92"/>
      <c r="B125" s="92" t="str">
        <f>IF(OR(E125&lt;&gt;0,F125&lt;&gt;0,G125&lt;&gt;0,H125&lt;&gt;0,I125&lt;&gt;0,L125&lt;&gt;0),"a","b")</f>
        <v>b</v>
      </c>
      <c r="C125" s="139" t="s">
        <v>335</v>
      </c>
      <c r="D125" s="140" t="s">
        <v>336</v>
      </c>
      <c r="E125" s="141"/>
      <c r="F125" s="141"/>
      <c r="G125" s="141"/>
      <c r="H125" s="141"/>
      <c r="I125" s="138">
        <f>J125+K125</f>
        <v>0</v>
      </c>
      <c r="J125" s="141"/>
      <c r="K125" s="141"/>
      <c r="L125" s="138">
        <f>M125+N125</f>
        <v>0</v>
      </c>
      <c r="M125" s="141"/>
      <c r="N125" s="141"/>
      <c r="O125" s="141"/>
    </row>
    <row r="126" spans="1:15" ht="25.5">
      <c r="A126" s="92"/>
      <c r="B126" s="92" t="str">
        <f>IF(OR(E126&lt;&gt;0,F126&lt;&gt;0,G126&lt;&gt;0,H126&lt;&gt;0,I126&lt;&gt;0,L126&lt;&gt;0),"a","b")</f>
        <v>b</v>
      </c>
      <c r="C126" s="139" t="s">
        <v>337</v>
      </c>
      <c r="D126" s="140" t="s">
        <v>338</v>
      </c>
      <c r="E126" s="141"/>
      <c r="F126" s="141"/>
      <c r="G126" s="141"/>
      <c r="H126" s="141"/>
      <c r="I126" s="138">
        <f>J126+K126</f>
        <v>0</v>
      </c>
      <c r="J126" s="141"/>
      <c r="K126" s="141"/>
      <c r="L126" s="138">
        <f>M126+N126</f>
        <v>0</v>
      </c>
      <c r="M126" s="141"/>
      <c r="N126" s="141"/>
      <c r="O126" s="141"/>
    </row>
    <row r="127" spans="1:15" ht="25.5">
      <c r="A127" s="92"/>
      <c r="B127" s="92" t="str">
        <f>IF(OR(E127&lt;&gt;0,F127&lt;&gt;0,G127&lt;&gt;0,H127&lt;&gt;0,I127&lt;&gt;0,L127&lt;&gt;0),"a","b")</f>
        <v>b</v>
      </c>
      <c r="C127" s="139" t="s">
        <v>339</v>
      </c>
      <c r="D127" s="140" t="s">
        <v>326</v>
      </c>
      <c r="E127" s="141"/>
      <c r="F127" s="141"/>
      <c r="G127" s="141"/>
      <c r="H127" s="141"/>
      <c r="I127" s="138">
        <f>J127+K127</f>
        <v>0</v>
      </c>
      <c r="J127" s="141"/>
      <c r="K127" s="141"/>
      <c r="L127" s="138">
        <f>M127+N127</f>
        <v>0</v>
      </c>
      <c r="M127" s="141"/>
      <c r="N127" s="141"/>
      <c r="O127" s="141"/>
    </row>
    <row r="128" spans="1:15" ht="25.5">
      <c r="A128" s="92"/>
      <c r="B128" s="92" t="str">
        <f>IF(OR(E128&lt;&gt;0,F128&lt;&gt;0,G128&lt;&gt;0,H128&lt;&gt;0,I128&lt;&gt;0,L128&lt;&gt;0),"a","b")</f>
        <v>b</v>
      </c>
      <c r="C128" s="139" t="s">
        <v>340</v>
      </c>
      <c r="D128" s="140" t="s">
        <v>328</v>
      </c>
      <c r="E128" s="141"/>
      <c r="F128" s="141"/>
      <c r="G128" s="141"/>
      <c r="H128" s="141"/>
      <c r="I128" s="138">
        <f>J128+K128</f>
        <v>0</v>
      </c>
      <c r="J128" s="141"/>
      <c r="K128" s="141"/>
      <c r="L128" s="138">
        <f>M128+N128</f>
        <v>0</v>
      </c>
      <c r="M128" s="141"/>
      <c r="N128" s="141"/>
      <c r="O128" s="141"/>
    </row>
    <row r="129" spans="1:15" ht="22.5">
      <c r="A129" s="92"/>
      <c r="B129" s="92" t="str">
        <f>IF(OR(E129&lt;&gt;0,F129&lt;&gt;0,G129&lt;&gt;0,H129&lt;&gt;0,I129&lt;&gt;0,L129&lt;&gt;0),"a","b")</f>
        <v>b</v>
      </c>
      <c r="C129" s="135" t="s">
        <v>341</v>
      </c>
      <c r="D129" s="136" t="s">
        <v>342</v>
      </c>
      <c r="E129" s="137">
        <v>0</v>
      </c>
      <c r="F129" s="137">
        <v>0</v>
      </c>
      <c r="G129" s="137">
        <v>0</v>
      </c>
      <c r="H129" s="137">
        <v>0</v>
      </c>
      <c r="I129" s="138">
        <f>J129+K129</f>
        <v>0</v>
      </c>
      <c r="J129" s="137">
        <v>0</v>
      </c>
      <c r="K129" s="137">
        <v>0</v>
      </c>
      <c r="L129" s="138">
        <f>M129+N129</f>
        <v>0</v>
      </c>
      <c r="M129" s="137">
        <v>0</v>
      </c>
      <c r="N129" s="137">
        <v>0</v>
      </c>
      <c r="O129" s="137"/>
    </row>
    <row r="130" spans="1:15" ht="15">
      <c r="A130" s="92"/>
      <c r="B130" s="92" t="str">
        <f>IF(OR(E130&lt;&gt;0,F130&lt;&gt;0,G130&lt;&gt;0,H130&lt;&gt;0,I130&lt;&gt;0,L130&lt;&gt;0),"a","b")</f>
        <v>b</v>
      </c>
      <c r="C130" s="126" t="s">
        <v>343</v>
      </c>
      <c r="D130" s="117" t="s">
        <v>307</v>
      </c>
      <c r="E130" s="118">
        <f>E131+E134+E140</f>
        <v>0</v>
      </c>
      <c r="F130" s="118">
        <f>F131+F134+F140</f>
        <v>0</v>
      </c>
      <c r="G130" s="118">
        <f>G131+G134+G140</f>
        <v>0</v>
      </c>
      <c r="H130" s="118">
        <f>H131+H134+H140</f>
        <v>0</v>
      </c>
      <c r="I130" s="119">
        <f>J130+K130</f>
        <v>0</v>
      </c>
      <c r="J130" s="118">
        <f>J131+J134+J140</f>
        <v>0</v>
      </c>
      <c r="K130" s="118">
        <f>K131+K134+K140</f>
        <v>0</v>
      </c>
      <c r="L130" s="119">
        <f>L131+L134+L140</f>
        <v>0</v>
      </c>
      <c r="M130" s="118">
        <f>M131+M134+M140</f>
        <v>0</v>
      </c>
      <c r="N130" s="118">
        <f>N131+N134+N140</f>
        <v>0</v>
      </c>
      <c r="O130" s="118">
        <f>M130-J130</f>
        <v>0</v>
      </c>
    </row>
    <row r="131" spans="1:15" ht="15">
      <c r="A131" s="92"/>
      <c r="B131" s="92" t="str">
        <f>IF(OR(E131&lt;&gt;0,F131&lt;&gt;0,G131&lt;&gt;0,H131&lt;&gt;0,I131&lt;&gt;0,L131&lt;&gt;0),"a","b")</f>
        <v>b</v>
      </c>
      <c r="C131" s="132" t="s">
        <v>344</v>
      </c>
      <c r="D131" s="133" t="s">
        <v>316</v>
      </c>
      <c r="E131" s="134">
        <f>E132+E133</f>
        <v>0</v>
      </c>
      <c r="F131" s="134">
        <f>F132+F133</f>
        <v>0</v>
      </c>
      <c r="G131" s="134">
        <f>G132+G133</f>
        <v>0</v>
      </c>
      <c r="H131" s="134">
        <f>H132+H133</f>
        <v>0</v>
      </c>
      <c r="I131" s="123">
        <f>J131+K131</f>
        <v>0</v>
      </c>
      <c r="J131" s="134">
        <f>J132+J133</f>
        <v>0</v>
      </c>
      <c r="K131" s="134">
        <f>K132+K133</f>
        <v>0</v>
      </c>
      <c r="L131" s="123">
        <f>L132+L133</f>
        <v>0</v>
      </c>
      <c r="M131" s="134">
        <f>M132+M133</f>
        <v>0</v>
      </c>
      <c r="N131" s="134">
        <f>N132+N133</f>
        <v>0</v>
      </c>
      <c r="O131" s="134"/>
    </row>
    <row r="132" spans="1:15" ht="15">
      <c r="A132" s="92"/>
      <c r="B132" s="92" t="str">
        <f>IF(OR(E132&lt;&gt;0,F132&lt;&gt;0,G132&lt;&gt;0,H132&lt;&gt;0,I132&lt;&gt;0,L132&lt;&gt;0),"a","b")</f>
        <v>b</v>
      </c>
      <c r="C132" s="135" t="s">
        <v>345</v>
      </c>
      <c r="D132" s="136" t="s">
        <v>318</v>
      </c>
      <c r="E132" s="137"/>
      <c r="F132" s="137"/>
      <c r="G132" s="137"/>
      <c r="H132" s="137"/>
      <c r="I132" s="138">
        <f>J132+K132</f>
        <v>0</v>
      </c>
      <c r="J132" s="137"/>
      <c r="K132" s="137"/>
      <c r="L132" s="138">
        <f>M132+N132</f>
        <v>0</v>
      </c>
      <c r="M132" s="137"/>
      <c r="N132" s="137"/>
      <c r="O132" s="137"/>
    </row>
    <row r="133" spans="1:15" ht="22.5">
      <c r="A133" s="92"/>
      <c r="B133" s="92" t="str">
        <f>IF(OR(E133&lt;&gt;0,F133&lt;&gt;0,G133&lt;&gt;0,H133&lt;&gt;0,I133&lt;&gt;0,L133&lt;&gt;0),"a","b")</f>
        <v>b</v>
      </c>
      <c r="C133" s="135" t="s">
        <v>346</v>
      </c>
      <c r="D133" s="136" t="s">
        <v>320</v>
      </c>
      <c r="E133" s="137"/>
      <c r="F133" s="137"/>
      <c r="G133" s="137"/>
      <c r="H133" s="137"/>
      <c r="I133" s="138">
        <f>J133+K133</f>
        <v>0</v>
      </c>
      <c r="J133" s="137"/>
      <c r="K133" s="137"/>
      <c r="L133" s="138">
        <f>M133+N133</f>
        <v>0</v>
      </c>
      <c r="M133" s="137"/>
      <c r="N133" s="137"/>
      <c r="O133" s="137"/>
    </row>
    <row r="134" spans="1:15" ht="25.5">
      <c r="A134" s="92"/>
      <c r="B134" s="92" t="str">
        <f>IF(OR(E134&lt;&gt;0,F134&lt;&gt;0,G134&lt;&gt;0,H134&lt;&gt;0,I134&lt;&gt;0,L134&lt;&gt;0),"a","b")</f>
        <v>b</v>
      </c>
      <c r="C134" s="132" t="s">
        <v>347</v>
      </c>
      <c r="D134" s="133" t="s">
        <v>322</v>
      </c>
      <c r="E134" s="134">
        <f>E135+E139</f>
        <v>0</v>
      </c>
      <c r="F134" s="134">
        <f>F135+F139</f>
        <v>0</v>
      </c>
      <c r="G134" s="134">
        <f>G135+G139</f>
        <v>0</v>
      </c>
      <c r="H134" s="134">
        <f>H135+H139</f>
        <v>0</v>
      </c>
      <c r="I134" s="123">
        <f>J134+K134</f>
        <v>0</v>
      </c>
      <c r="J134" s="134">
        <f>J135+J139</f>
        <v>0</v>
      </c>
      <c r="K134" s="134">
        <f>K135+K139</f>
        <v>0</v>
      </c>
      <c r="L134" s="123">
        <f>L137+L322+L405+L448</f>
        <v>0</v>
      </c>
      <c r="M134" s="134">
        <f>M135+M139</f>
        <v>0</v>
      </c>
      <c r="N134" s="134">
        <f>N135+N139</f>
        <v>0</v>
      </c>
      <c r="O134" s="134"/>
    </row>
    <row r="135" spans="1:15" ht="22.5">
      <c r="A135" s="92"/>
      <c r="B135" s="92" t="str">
        <f>IF(OR(E135&lt;&gt;0,F135&lt;&gt;0,G135&lt;&gt;0,H135&lt;&gt;0,I135&lt;&gt;0,L135&lt;&gt;0),"a","b")</f>
        <v>b</v>
      </c>
      <c r="C135" s="135" t="s">
        <v>348</v>
      </c>
      <c r="D135" s="136" t="s">
        <v>324</v>
      </c>
      <c r="E135" s="137">
        <f>E136+E137+E138</f>
        <v>0</v>
      </c>
      <c r="F135" s="137">
        <f>F136+F137+F138</f>
        <v>0</v>
      </c>
      <c r="G135" s="137">
        <f>G136+G137+G138</f>
        <v>0</v>
      </c>
      <c r="H135" s="137">
        <f>H136+H137+H138</f>
        <v>0</v>
      </c>
      <c r="I135" s="138">
        <f>J135+K135</f>
        <v>0</v>
      </c>
      <c r="J135" s="137">
        <f>J136+J137+J138</f>
        <v>0</v>
      </c>
      <c r="K135" s="137">
        <f>K136+K137+K138</f>
        <v>0</v>
      </c>
      <c r="L135" s="138">
        <f>L136+L137+L138</f>
        <v>0</v>
      </c>
      <c r="M135" s="137">
        <f>M136+M137+M138</f>
        <v>0</v>
      </c>
      <c r="N135" s="137">
        <f>N136+N137+N138</f>
        <v>0</v>
      </c>
      <c r="O135" s="137"/>
    </row>
    <row r="136" spans="1:15" ht="15">
      <c r="A136" s="92"/>
      <c r="B136" s="92" t="str">
        <f>IF(OR(E136&lt;&gt;0,F136&lt;&gt;0,G136&lt;&gt;0,H136&lt;&gt;0,I136&lt;&gt;0,L136&lt;&gt;0),"a","b")</f>
        <v>b</v>
      </c>
      <c r="C136" s="128" t="s">
        <v>349</v>
      </c>
      <c r="D136" s="121" t="s">
        <v>326</v>
      </c>
      <c r="E136" s="141"/>
      <c r="F136" s="141"/>
      <c r="G136" s="141"/>
      <c r="H136" s="141"/>
      <c r="I136" s="138">
        <f>J136+K136</f>
        <v>0</v>
      </c>
      <c r="J136" s="141"/>
      <c r="K136" s="141"/>
      <c r="L136" s="138">
        <f>M136+N136</f>
        <v>0</v>
      </c>
      <c r="M136" s="141"/>
      <c r="N136" s="141"/>
      <c r="O136" s="141"/>
    </row>
    <row r="137" spans="1:15" ht="15">
      <c r="A137" s="92"/>
      <c r="B137" s="92" t="str">
        <f>IF(OR(E137&lt;&gt;0,F137&lt;&gt;0,G137&lt;&gt;0,H137&lt;&gt;0,I137&lt;&gt;0,L137&lt;&gt;0),"a","b")</f>
        <v>b</v>
      </c>
      <c r="C137" s="128" t="s">
        <v>350</v>
      </c>
      <c r="D137" s="121" t="s">
        <v>351</v>
      </c>
      <c r="E137" s="141"/>
      <c r="F137" s="141"/>
      <c r="G137" s="141"/>
      <c r="H137" s="141"/>
      <c r="I137" s="138">
        <f>J137+K137</f>
        <v>0</v>
      </c>
      <c r="J137" s="141"/>
      <c r="K137" s="141"/>
      <c r="L137" s="138">
        <f>M137+N137</f>
        <v>0</v>
      </c>
      <c r="M137" s="141"/>
      <c r="N137" s="141"/>
      <c r="O137" s="141"/>
    </row>
    <row r="138" spans="1:15" ht="15">
      <c r="A138" s="92"/>
      <c r="B138" s="92" t="str">
        <f>IF(OR(E138&lt;&gt;0,F138&lt;&gt;0,G138&lt;&gt;0,H138&lt;&gt;0,I138&lt;&gt;0,L138&lt;&gt;0),"a","b")</f>
        <v>b</v>
      </c>
      <c r="C138" s="128" t="s">
        <v>352</v>
      </c>
      <c r="D138" s="121" t="s">
        <v>328</v>
      </c>
      <c r="E138" s="141"/>
      <c r="F138" s="141"/>
      <c r="G138" s="141"/>
      <c r="H138" s="141"/>
      <c r="I138" s="138">
        <f>J138+K138</f>
        <v>0</v>
      </c>
      <c r="J138" s="141"/>
      <c r="K138" s="141"/>
      <c r="L138" s="138">
        <f>M138+N138</f>
        <v>0</v>
      </c>
      <c r="M138" s="141"/>
      <c r="N138" s="141"/>
      <c r="O138" s="141"/>
    </row>
    <row r="139" spans="1:15" ht="22.5">
      <c r="A139" s="92"/>
      <c r="B139" s="92" t="str">
        <f>IF(OR(E139&lt;&gt;0,F139&lt;&gt;0,G139&lt;&gt;0,H139&lt;&gt;0,I139&lt;&gt;0,L139&lt;&gt;0),"a","b")</f>
        <v>b</v>
      </c>
      <c r="C139" s="135" t="s">
        <v>353</v>
      </c>
      <c r="D139" s="136" t="s">
        <v>330</v>
      </c>
      <c r="E139" s="137">
        <v>0</v>
      </c>
      <c r="F139" s="137">
        <v>0</v>
      </c>
      <c r="G139" s="137">
        <v>0</v>
      </c>
      <c r="H139" s="137">
        <v>0</v>
      </c>
      <c r="I139" s="138">
        <f>J139+K139</f>
        <v>0</v>
      </c>
      <c r="J139" s="137">
        <v>0</v>
      </c>
      <c r="K139" s="137">
        <v>0</v>
      </c>
      <c r="L139" s="138">
        <f>M139+N139</f>
        <v>0</v>
      </c>
      <c r="M139" s="137">
        <v>0</v>
      </c>
      <c r="N139" s="137">
        <v>0</v>
      </c>
      <c r="O139" s="137"/>
    </row>
    <row r="140" spans="1:15" ht="15">
      <c r="A140" s="92"/>
      <c r="B140" s="92" t="str">
        <f>IF(OR(E140&lt;&gt;0,F140&lt;&gt;0,G140&lt;&gt;0,H140&lt;&gt;0,I140&lt;&gt;0,L140&lt;&gt;0),"a","b")</f>
        <v>b</v>
      </c>
      <c r="C140" s="132" t="s">
        <v>354</v>
      </c>
      <c r="D140" s="133" t="s">
        <v>332</v>
      </c>
      <c r="E140" s="134">
        <f>E141+E145</f>
        <v>0</v>
      </c>
      <c r="F140" s="134">
        <f>F141+F145</f>
        <v>0</v>
      </c>
      <c r="G140" s="134">
        <f>G141+G145</f>
        <v>0</v>
      </c>
      <c r="H140" s="134">
        <f>H141+H145</f>
        <v>0</v>
      </c>
      <c r="I140" s="123">
        <f>J140+K140</f>
        <v>0</v>
      </c>
      <c r="J140" s="134">
        <f>J141+J145</f>
        <v>0</v>
      </c>
      <c r="K140" s="134">
        <f>K141+K145</f>
        <v>0</v>
      </c>
      <c r="L140" s="123">
        <f>L143+L328+L411+L454</f>
        <v>0</v>
      </c>
      <c r="M140" s="134">
        <f>M141+M145</f>
        <v>0</v>
      </c>
      <c r="N140" s="134">
        <f>N141+N145</f>
        <v>0</v>
      </c>
      <c r="O140" s="134"/>
    </row>
    <row r="141" spans="1:15" ht="15">
      <c r="A141" s="92"/>
      <c r="B141" s="92" t="str">
        <f>IF(OR(E141&lt;&gt;0,F141&lt;&gt;0,G141&lt;&gt;0,H141&lt;&gt;0,I141&lt;&gt;0,L141&lt;&gt;0),"a","b")</f>
        <v>b</v>
      </c>
      <c r="C141" s="135" t="s">
        <v>355</v>
      </c>
      <c r="D141" s="136" t="s">
        <v>334</v>
      </c>
      <c r="E141" s="137">
        <f>E142+E143+E144</f>
        <v>0</v>
      </c>
      <c r="F141" s="137">
        <f>F142+F143+F144</f>
        <v>0</v>
      </c>
      <c r="G141" s="137">
        <f>G142+G143+G144</f>
        <v>0</v>
      </c>
      <c r="H141" s="137">
        <f>H142+H143+H144</f>
        <v>0</v>
      </c>
      <c r="I141" s="138">
        <f>J141+K141</f>
        <v>0</v>
      </c>
      <c r="J141" s="137">
        <f>J142+J143+J144</f>
        <v>0</v>
      </c>
      <c r="K141" s="137">
        <f>K142+K143+K144</f>
        <v>0</v>
      </c>
      <c r="L141" s="138">
        <f>L142+L143+L144</f>
        <v>0</v>
      </c>
      <c r="M141" s="137">
        <f>M142+M143+M144</f>
        <v>0</v>
      </c>
      <c r="N141" s="137">
        <f>N142+N143+N144</f>
        <v>0</v>
      </c>
      <c r="O141" s="137"/>
    </row>
    <row r="142" spans="1:15" ht="15">
      <c r="A142" s="92"/>
      <c r="B142" s="92" t="str">
        <f>IF(OR(E142&lt;&gt;0,F142&lt;&gt;0,G142&lt;&gt;0,H142&lt;&gt;0,I142&lt;&gt;0,L142&lt;&gt;0),"a","b")</f>
        <v>b</v>
      </c>
      <c r="C142" s="128" t="s">
        <v>356</v>
      </c>
      <c r="D142" s="121" t="s">
        <v>351</v>
      </c>
      <c r="E142" s="141"/>
      <c r="F142" s="141"/>
      <c r="G142" s="141"/>
      <c r="H142" s="141"/>
      <c r="I142" s="138">
        <f>J142+K142</f>
        <v>0</v>
      </c>
      <c r="J142" s="141"/>
      <c r="K142" s="141"/>
      <c r="L142" s="138">
        <f>M142+N142</f>
        <v>0</v>
      </c>
      <c r="M142" s="141"/>
      <c r="N142" s="141"/>
      <c r="O142" s="141"/>
    </row>
    <row r="143" spans="1:15" ht="15">
      <c r="A143" s="92"/>
      <c r="B143" s="92" t="str">
        <f>IF(OR(E143&lt;&gt;0,F143&lt;&gt;0,G143&lt;&gt;0,H143&lt;&gt;0,I143&lt;&gt;0,L143&lt;&gt;0),"a","b")</f>
        <v>b</v>
      </c>
      <c r="C143" s="128" t="s">
        <v>357</v>
      </c>
      <c r="D143" s="121" t="s">
        <v>326</v>
      </c>
      <c r="E143" s="141"/>
      <c r="F143" s="141"/>
      <c r="G143" s="141"/>
      <c r="H143" s="141"/>
      <c r="I143" s="138">
        <f>J143+K143</f>
        <v>0</v>
      </c>
      <c r="J143" s="141"/>
      <c r="K143" s="141"/>
      <c r="L143" s="138">
        <f>M143+N143</f>
        <v>0</v>
      </c>
      <c r="M143" s="141"/>
      <c r="N143" s="141"/>
      <c r="O143" s="141"/>
    </row>
    <row r="144" spans="1:15" ht="15">
      <c r="A144" s="92"/>
      <c r="B144" s="92" t="str">
        <f>IF(OR(E144&lt;&gt;0,F144&lt;&gt;0,G144&lt;&gt;0,H144&lt;&gt;0,I144&lt;&gt;0,L144&lt;&gt;0),"a","b")</f>
        <v>b</v>
      </c>
      <c r="C144" s="128" t="s">
        <v>358</v>
      </c>
      <c r="D144" s="121" t="s">
        <v>328</v>
      </c>
      <c r="E144" s="141"/>
      <c r="F144" s="141"/>
      <c r="G144" s="141"/>
      <c r="H144" s="141"/>
      <c r="I144" s="138">
        <f>J144+K144</f>
        <v>0</v>
      </c>
      <c r="J144" s="141"/>
      <c r="K144" s="141"/>
      <c r="L144" s="138">
        <f>M144+N144</f>
        <v>0</v>
      </c>
      <c r="M144" s="141"/>
      <c r="N144" s="141"/>
      <c r="O144" s="141"/>
    </row>
    <row r="145" spans="1:15" ht="22.5">
      <c r="A145" s="92"/>
      <c r="B145" s="92" t="str">
        <f>IF(OR(E145&lt;&gt;0,F145&lt;&gt;0,G145&lt;&gt;0,H145&lt;&gt;0,I145&lt;&gt;0,L145&lt;&gt;0),"a","b")</f>
        <v>b</v>
      </c>
      <c r="C145" s="135" t="s">
        <v>359</v>
      </c>
      <c r="D145" s="136" t="s">
        <v>342</v>
      </c>
      <c r="E145" s="137">
        <v>0</v>
      </c>
      <c r="F145" s="137">
        <v>0</v>
      </c>
      <c r="G145" s="137">
        <v>0</v>
      </c>
      <c r="H145" s="137">
        <v>0</v>
      </c>
      <c r="I145" s="138">
        <f>J145+K145</f>
        <v>0</v>
      </c>
      <c r="J145" s="137">
        <v>0</v>
      </c>
      <c r="K145" s="137">
        <v>0</v>
      </c>
      <c r="L145" s="138">
        <f>M145+N145</f>
        <v>0</v>
      </c>
      <c r="M145" s="137">
        <v>0</v>
      </c>
      <c r="N145" s="137">
        <v>0</v>
      </c>
      <c r="O145" s="137"/>
    </row>
    <row r="146" spans="1:15" ht="15">
      <c r="A146" s="92" t="s">
        <v>107</v>
      </c>
      <c r="B146" s="92" t="str">
        <f>IF(OR(E146&lt;&gt;0,F146&lt;&gt;0,G146&lt;&gt;0,H146&lt;&gt;0,I146&lt;&gt;0,L146&lt;&gt;0),"a","b")</f>
        <v>a</v>
      </c>
      <c r="C146" s="124">
        <v>2.7</v>
      </c>
      <c r="D146" s="109" t="s">
        <v>360</v>
      </c>
      <c r="E146" s="110">
        <f>E147+E150+E153</f>
        <v>19113.77</v>
      </c>
      <c r="F146" s="110">
        <f>F147+F150+F153</f>
        <v>0</v>
      </c>
      <c r="G146" s="110">
        <f>G147+G150+G153</f>
        <v>0</v>
      </c>
      <c r="H146" s="110">
        <f>H147+H150+H153</f>
        <v>14283.48</v>
      </c>
      <c r="I146" s="110">
        <f>I147+I150+I153</f>
        <v>32000</v>
      </c>
      <c r="J146" s="110">
        <f>J147+J150+J153</f>
        <v>32000</v>
      </c>
      <c r="K146" s="110">
        <f>K147+K150+K153</f>
        <v>0</v>
      </c>
      <c r="L146" s="111">
        <f>L147+L150+L153</f>
        <v>32000</v>
      </c>
      <c r="M146" s="110">
        <f>M147+M150+M153</f>
        <v>32000</v>
      </c>
      <c r="N146" s="110">
        <f>N147+N150+N153</f>
        <v>0</v>
      </c>
      <c r="O146" s="110">
        <f>M146-J146</f>
        <v>0</v>
      </c>
    </row>
    <row r="147" spans="1:15" ht="15">
      <c r="A147" s="92"/>
      <c r="B147" s="92" t="str">
        <f>IF(OR(E147&lt;&gt;0,F147&lt;&gt;0,G147&lt;&gt;0,H147&lt;&gt;0,I147&lt;&gt;0,L147&lt;&gt;0),"a","b")</f>
        <v>b</v>
      </c>
      <c r="C147" s="125" t="s">
        <v>361</v>
      </c>
      <c r="D147" s="113" t="s">
        <v>362</v>
      </c>
      <c r="E147" s="114">
        <f>SUM(E148:E149)</f>
        <v>0</v>
      </c>
      <c r="F147" s="114">
        <f>SUM(F148:F149)</f>
        <v>0</v>
      </c>
      <c r="G147" s="114">
        <f>SUM(G148:G149)</f>
        <v>0</v>
      </c>
      <c r="H147" s="114">
        <f>SUM(H148:H149)</f>
        <v>0</v>
      </c>
      <c r="I147" s="115">
        <f>J147+K147</f>
        <v>0</v>
      </c>
      <c r="J147" s="114">
        <f>SUM(J148:J149)</f>
        <v>0</v>
      </c>
      <c r="K147" s="114">
        <f>SUM(K148:K149)</f>
        <v>0</v>
      </c>
      <c r="L147" s="115">
        <f>L148+L149</f>
        <v>0</v>
      </c>
      <c r="M147" s="114">
        <f>SUM(M148:M149)</f>
        <v>0</v>
      </c>
      <c r="N147" s="114">
        <f>SUM(N148:N149)</f>
        <v>0</v>
      </c>
      <c r="O147" s="114">
        <f>M147-J147</f>
        <v>0</v>
      </c>
    </row>
    <row r="148" spans="1:15" ht="15">
      <c r="A148" s="92"/>
      <c r="B148" s="92" t="str">
        <f>IF(OR(E148&lt;&gt;0,F148&lt;&gt;0,G148&lt;&gt;0,H148&lt;&gt;0,I148&lt;&gt;0,L148&lt;&gt;0),"a","b")</f>
        <v>b</v>
      </c>
      <c r="C148" s="126" t="s">
        <v>363</v>
      </c>
      <c r="D148" s="117" t="s">
        <v>364</v>
      </c>
      <c r="E148" s="118"/>
      <c r="F148" s="118"/>
      <c r="G148" s="118"/>
      <c r="H148" s="118"/>
      <c r="I148" s="119">
        <f>J148+K148</f>
        <v>0</v>
      </c>
      <c r="J148" s="118"/>
      <c r="K148" s="118"/>
      <c r="L148" s="119">
        <f>M148+N148</f>
        <v>0</v>
      </c>
      <c r="M148" s="118"/>
      <c r="N148" s="118"/>
      <c r="O148" s="118">
        <f>M148-J148</f>
        <v>0</v>
      </c>
    </row>
    <row r="149" spans="1:15" ht="15">
      <c r="A149" s="92"/>
      <c r="B149" s="92" t="str">
        <f>IF(OR(E149&lt;&gt;0,F149&lt;&gt;0,G149&lt;&gt;0,H149&lt;&gt;0,I149&lt;&gt;0,L149&lt;&gt;0),"a","b")</f>
        <v>b</v>
      </c>
      <c r="C149" s="126" t="s">
        <v>365</v>
      </c>
      <c r="D149" s="117" t="s">
        <v>366</v>
      </c>
      <c r="E149" s="118"/>
      <c r="F149" s="118"/>
      <c r="G149" s="118"/>
      <c r="H149" s="118"/>
      <c r="I149" s="119">
        <f>J149+K149</f>
        <v>0</v>
      </c>
      <c r="J149" s="118"/>
      <c r="K149" s="118"/>
      <c r="L149" s="119">
        <f>M149+N149</f>
        <v>0</v>
      </c>
      <c r="M149" s="118"/>
      <c r="N149" s="118"/>
      <c r="O149" s="118">
        <f>M149-J149</f>
        <v>0</v>
      </c>
    </row>
    <row r="150" spans="1:15" ht="15">
      <c r="A150" s="92"/>
      <c r="B150" s="92" t="str">
        <f>IF(OR(E150&lt;&gt;0,F150&lt;&gt;0,G150&lt;&gt;0,H150&lt;&gt;0,I150&lt;&gt;0,L150&lt;&gt;0),"a","b")</f>
        <v>b</v>
      </c>
      <c r="C150" s="125" t="s">
        <v>367</v>
      </c>
      <c r="D150" s="113" t="s">
        <v>368</v>
      </c>
      <c r="E150" s="114">
        <f>SUM(E151:E152)</f>
        <v>0</v>
      </c>
      <c r="F150" s="114">
        <f>SUM(F151:F152)</f>
        <v>0</v>
      </c>
      <c r="G150" s="114">
        <f>SUM(G151:G152)</f>
        <v>0</v>
      </c>
      <c r="H150" s="114">
        <f>SUM(H151:H152)</f>
        <v>0</v>
      </c>
      <c r="I150" s="115">
        <f>J150+K150</f>
        <v>0</v>
      </c>
      <c r="J150" s="114">
        <f>SUM(J151:J152)</f>
        <v>0</v>
      </c>
      <c r="K150" s="114">
        <f>SUM(K151:K152)</f>
        <v>0</v>
      </c>
      <c r="L150" s="115">
        <f>L151+L152</f>
        <v>0</v>
      </c>
      <c r="M150" s="114">
        <f>SUM(M151:M152)</f>
        <v>0</v>
      </c>
      <c r="N150" s="114">
        <f>SUM(N151:N152)</f>
        <v>0</v>
      </c>
      <c r="O150" s="114">
        <f>M150-J150</f>
        <v>0</v>
      </c>
    </row>
    <row r="151" spans="1:15" ht="15">
      <c r="A151" s="92"/>
      <c r="B151" s="92" t="str">
        <f>IF(OR(E151&lt;&gt;0,F151&lt;&gt;0,G151&lt;&gt;0,H151&lt;&gt;0,I151&lt;&gt;0,L151&lt;&gt;0),"a","b")</f>
        <v>b</v>
      </c>
      <c r="C151" s="126" t="s">
        <v>369</v>
      </c>
      <c r="D151" s="117" t="s">
        <v>364</v>
      </c>
      <c r="E151" s="118"/>
      <c r="F151" s="118"/>
      <c r="G151" s="118"/>
      <c r="H151" s="118"/>
      <c r="I151" s="119">
        <f>J151+K151</f>
        <v>0</v>
      </c>
      <c r="J151" s="118"/>
      <c r="K151" s="118"/>
      <c r="L151" s="119">
        <f>M151+N151</f>
        <v>0</v>
      </c>
      <c r="M151" s="118"/>
      <c r="N151" s="118"/>
      <c r="O151" s="118">
        <f>M151-J151</f>
        <v>0</v>
      </c>
    </row>
    <row r="152" spans="1:15" ht="15">
      <c r="A152" s="92"/>
      <c r="B152" s="92" t="str">
        <f>IF(OR(E152&lt;&gt;0,F152&lt;&gt;0,G152&lt;&gt;0,H152&lt;&gt;0,I152&lt;&gt;0,L152&lt;&gt;0),"a","b")</f>
        <v>b</v>
      </c>
      <c r="C152" s="126" t="s">
        <v>370</v>
      </c>
      <c r="D152" s="117" t="s">
        <v>366</v>
      </c>
      <c r="E152" s="118"/>
      <c r="F152" s="118"/>
      <c r="G152" s="118"/>
      <c r="H152" s="118"/>
      <c r="I152" s="119">
        <f>J152+K152</f>
        <v>0</v>
      </c>
      <c r="J152" s="118"/>
      <c r="K152" s="118"/>
      <c r="L152" s="119">
        <f>M152+N152</f>
        <v>0</v>
      </c>
      <c r="M152" s="118"/>
      <c r="N152" s="118"/>
      <c r="O152" s="118">
        <f>M152-J152</f>
        <v>0</v>
      </c>
    </row>
    <row r="153" spans="1:15" ht="15">
      <c r="A153" s="92"/>
      <c r="B153" s="92" t="str">
        <f>IF(OR(E153&lt;&gt;0,F153&lt;&gt;0,G153&lt;&gt;0,H153&lt;&gt;0,I153&lt;&gt;0,L153&lt;&gt;0),"a","b")</f>
        <v>a</v>
      </c>
      <c r="C153" s="125" t="s">
        <v>371</v>
      </c>
      <c r="D153" s="113" t="s">
        <v>372</v>
      </c>
      <c r="E153" s="114">
        <f>SUM(E154:E155)</f>
        <v>19113.77</v>
      </c>
      <c r="F153" s="114">
        <f>SUM(F154:F155)</f>
        <v>0</v>
      </c>
      <c r="G153" s="114">
        <f>SUM(G154:G155)</f>
        <v>0</v>
      </c>
      <c r="H153" s="114">
        <f>SUM(H154:H155)</f>
        <v>14283.48</v>
      </c>
      <c r="I153" s="114">
        <f>J153+K153</f>
        <v>32000</v>
      </c>
      <c r="J153" s="114">
        <f>J154+J155</f>
        <v>32000</v>
      </c>
      <c r="K153" s="114">
        <f>SUM(K154:K155)</f>
        <v>0</v>
      </c>
      <c r="L153" s="115">
        <f>L154+L155</f>
        <v>32000</v>
      </c>
      <c r="M153" s="114">
        <f>SUM(M154:M155)</f>
        <v>32000</v>
      </c>
      <c r="N153" s="114">
        <f>SUM(N154:N155)</f>
        <v>0</v>
      </c>
      <c r="O153" s="114">
        <f>M153-J153</f>
        <v>0</v>
      </c>
    </row>
    <row r="154" spans="1:15" ht="15">
      <c r="A154" s="92"/>
      <c r="B154" s="92" t="str">
        <f>IF(OR(E154&lt;&gt;0,F154&lt;&gt;0,G154&lt;&gt;0,H154&lt;&gt;0,I154&lt;&gt;0,L154&lt;&gt;0),"a","b")</f>
        <v>a</v>
      </c>
      <c r="C154" s="126" t="s">
        <v>373</v>
      </c>
      <c r="D154" s="117" t="s">
        <v>364</v>
      </c>
      <c r="E154" s="118">
        <v>19113.77</v>
      </c>
      <c r="F154" s="118"/>
      <c r="G154" s="118"/>
      <c r="H154" s="118">
        <v>14283.48</v>
      </c>
      <c r="I154" s="119">
        <f>J154+K154</f>
        <v>32000</v>
      </c>
      <c r="J154" s="119">
        <v>32000</v>
      </c>
      <c r="K154" s="118"/>
      <c r="L154" s="119">
        <f>M154+N154</f>
        <v>32000</v>
      </c>
      <c r="M154" s="118">
        <v>32000</v>
      </c>
      <c r="N154" s="118"/>
      <c r="O154" s="118">
        <f>M154-J154</f>
        <v>0</v>
      </c>
    </row>
    <row r="155" spans="1:15" ht="15">
      <c r="A155" s="92"/>
      <c r="B155" s="92" t="str">
        <f>IF(OR(E155&lt;&gt;0,F155&lt;&gt;0,G155&lt;&gt;0,H155&lt;&gt;0,I155&lt;&gt;0,L155&lt;&gt;0),"a","b")</f>
        <v>b</v>
      </c>
      <c r="C155" s="126" t="s">
        <v>374</v>
      </c>
      <c r="D155" s="117" t="s">
        <v>366</v>
      </c>
      <c r="E155" s="118"/>
      <c r="F155" s="118"/>
      <c r="G155" s="118"/>
      <c r="H155" s="118"/>
      <c r="I155" s="119">
        <f>J155+K155</f>
        <v>0</v>
      </c>
      <c r="J155" s="118"/>
      <c r="K155" s="118"/>
      <c r="L155" s="119">
        <f>M155+N155</f>
        <v>0</v>
      </c>
      <c r="M155" s="118"/>
      <c r="N155" s="118"/>
      <c r="O155" s="118">
        <f>M155-J155</f>
        <v>0</v>
      </c>
    </row>
    <row r="156" spans="1:15" ht="15">
      <c r="A156" s="92" t="s">
        <v>107</v>
      </c>
      <c r="B156" s="92" t="str">
        <f>IF(OR(E156&lt;&gt;0,F156&lt;&gt;0,G156&lt;&gt;0,H156&lt;&gt;0,I156&lt;&gt;0,L156&lt;&gt;0),"a","b")</f>
        <v>a</v>
      </c>
      <c r="C156" s="124">
        <v>2.8</v>
      </c>
      <c r="D156" s="109" t="s">
        <v>375</v>
      </c>
      <c r="E156" s="110">
        <f>E157+E165+E186</f>
        <v>0</v>
      </c>
      <c r="F156" s="110">
        <f>F157+F165+F186</f>
        <v>0</v>
      </c>
      <c r="G156" s="110">
        <f>G157+G165+G186</f>
        <v>0</v>
      </c>
      <c r="H156" s="110">
        <f>H157+H165+H186</f>
        <v>0</v>
      </c>
      <c r="I156" s="111">
        <f>J156+K156</f>
        <v>92000</v>
      </c>
      <c r="J156" s="110">
        <f>J157+J165+J186</f>
        <v>92000</v>
      </c>
      <c r="K156" s="110">
        <f>K157+K165+K186</f>
        <v>0</v>
      </c>
      <c r="L156" s="111">
        <f>L157+L165+L186+50000</f>
        <v>216000</v>
      </c>
      <c r="M156" s="110">
        <f>M157+M165+M186+50000</f>
        <v>216000</v>
      </c>
      <c r="N156" s="110">
        <f>N157+N165+N186</f>
        <v>0</v>
      </c>
      <c r="O156" s="110">
        <f>O157+O165+O186</f>
        <v>1406000</v>
      </c>
    </row>
    <row r="157" spans="1:15" ht="25.5">
      <c r="A157" s="92"/>
      <c r="B157" s="92" t="str">
        <f>IF(OR(E157&lt;&gt;0,F157&lt;&gt;0,G157&lt;&gt;0,H157&lt;&gt;0,I157&lt;&gt;0,L157&lt;&gt;0),"a","b")</f>
        <v>b</v>
      </c>
      <c r="C157" s="125" t="s">
        <v>376</v>
      </c>
      <c r="D157" s="113" t="s">
        <v>377</v>
      </c>
      <c r="E157" s="114">
        <f>E158+E161+E162+E163+E164</f>
        <v>0</v>
      </c>
      <c r="F157" s="114">
        <f>F158+F161+F162+F163+F164</f>
        <v>0</v>
      </c>
      <c r="G157" s="114">
        <f>G158+G161+G162+G163+G164</f>
        <v>0</v>
      </c>
      <c r="H157" s="114">
        <f>H158+H161+H162+H163+H164</f>
        <v>0</v>
      </c>
      <c r="I157" s="115">
        <f>J157+K157</f>
        <v>0</v>
      </c>
      <c r="J157" s="114">
        <f>J158+J161+J162+J163+J164</f>
        <v>0</v>
      </c>
      <c r="K157" s="114">
        <f>K158+K161+K162+K163+K164</f>
        <v>0</v>
      </c>
      <c r="L157" s="115">
        <f>L158+L161+L162+L163+L164</f>
        <v>0</v>
      </c>
      <c r="M157" s="114">
        <f>M158+M161+M162+M163+M164</f>
        <v>0</v>
      </c>
      <c r="N157" s="114">
        <f>N158+N161+N162+N163+N164</f>
        <v>0</v>
      </c>
      <c r="O157" s="114">
        <f>O158+O161+O162+O163+O164</f>
        <v>1332000</v>
      </c>
    </row>
    <row r="158" spans="1:15" ht="15">
      <c r="A158" s="92"/>
      <c r="B158" s="92" t="str">
        <f>IF(OR(E158&lt;&gt;0,F158&lt;&gt;0,G158&lt;&gt;0,H158&lt;&gt;0,I158&lt;&gt;0,L158&lt;&gt;0),"a","b")</f>
        <v>b</v>
      </c>
      <c r="C158" s="126" t="s">
        <v>378</v>
      </c>
      <c r="D158" s="117" t="s">
        <v>379</v>
      </c>
      <c r="E158" s="118">
        <f>E159+E160</f>
        <v>0</v>
      </c>
      <c r="F158" s="118">
        <f>F159+F160</f>
        <v>0</v>
      </c>
      <c r="G158" s="118">
        <f>G159+G160</f>
        <v>0</v>
      </c>
      <c r="H158" s="118">
        <f>H159+H160</f>
        <v>0</v>
      </c>
      <c r="I158" s="119">
        <f>J158+K158</f>
        <v>0</v>
      </c>
      <c r="J158" s="118">
        <f>J159+J160</f>
        <v>0</v>
      </c>
      <c r="K158" s="118">
        <f>K159+K160</f>
        <v>0</v>
      </c>
      <c r="L158" s="119">
        <f>L159+L160</f>
        <v>0</v>
      </c>
      <c r="M158" s="118">
        <f>M159+M160</f>
        <v>0</v>
      </c>
      <c r="N158" s="118">
        <f>N159+N160</f>
        <v>0</v>
      </c>
      <c r="O158" s="118">
        <f>SUM(O159:O160)</f>
        <v>0</v>
      </c>
    </row>
    <row r="159" spans="1:15" ht="15">
      <c r="A159" s="92"/>
      <c r="B159" s="92" t="str">
        <f>IF(OR(E159&lt;&gt;0,F159&lt;&gt;0,G159&lt;&gt;0,H159&lt;&gt;0,I159&lt;&gt;0,L159&lt;&gt;0),"a","b")</f>
        <v>b</v>
      </c>
      <c r="C159" s="128" t="s">
        <v>380</v>
      </c>
      <c r="D159" s="121" t="s">
        <v>381</v>
      </c>
      <c r="E159" s="122"/>
      <c r="F159" s="122"/>
      <c r="G159" s="122"/>
      <c r="H159" s="122"/>
      <c r="I159" s="123">
        <f>J159+K159</f>
        <v>0</v>
      </c>
      <c r="J159" s="122"/>
      <c r="K159" s="122"/>
      <c r="L159" s="123">
        <f>M159+N159</f>
        <v>0</v>
      </c>
      <c r="M159" s="122"/>
      <c r="N159" s="122"/>
      <c r="O159" s="122">
        <f>M159-J159</f>
        <v>0</v>
      </c>
    </row>
    <row r="160" spans="1:15" ht="15">
      <c r="A160" s="92"/>
      <c r="B160" s="92" t="str">
        <f>IF(OR(E160&lt;&gt;0,F160&lt;&gt;0,G160&lt;&gt;0,H160&lt;&gt;0,I160&lt;&gt;0,L160&lt;&gt;0),"a","b")</f>
        <v>b</v>
      </c>
      <c r="C160" s="128" t="s">
        <v>382</v>
      </c>
      <c r="D160" s="121" t="s">
        <v>383</v>
      </c>
      <c r="E160" s="122"/>
      <c r="F160" s="122"/>
      <c r="G160" s="122"/>
      <c r="H160" s="122"/>
      <c r="I160" s="123">
        <f>J160+K160</f>
        <v>0</v>
      </c>
      <c r="J160" s="122"/>
      <c r="K160" s="122"/>
      <c r="L160" s="123">
        <f>M160+N160</f>
        <v>0</v>
      </c>
      <c r="M160" s="122"/>
      <c r="N160" s="122"/>
      <c r="O160" s="122">
        <f>M160-J160</f>
        <v>0</v>
      </c>
    </row>
    <row r="161" spans="1:16" ht="15">
      <c r="A161" s="92"/>
      <c r="B161" s="92" t="str">
        <f>IF(OR(E161&lt;&gt;0,F161&lt;&gt;0,G161&lt;&gt;0,H161&lt;&gt;0,I161&lt;&gt;0,L161&lt;&gt;0),"a","b")</f>
        <v>b</v>
      </c>
      <c r="C161" s="126" t="s">
        <v>384</v>
      </c>
      <c r="D161" s="117" t="s">
        <v>385</v>
      </c>
      <c r="E161" s="118"/>
      <c r="F161" s="118"/>
      <c r="G161" s="118"/>
      <c r="H161" s="118"/>
      <c r="I161" s="119">
        <f>J161+K161</f>
        <v>0</v>
      </c>
      <c r="J161" s="118"/>
      <c r="K161" s="118"/>
      <c r="L161" s="119">
        <f>M161+N161</f>
        <v>0</v>
      </c>
      <c r="M161" s="118"/>
      <c r="N161" s="118"/>
      <c r="O161" s="118">
        <f>SUM(O162:O163)</f>
        <v>592000</v>
      </c>
    </row>
    <row r="162" spans="1:16" ht="15">
      <c r="A162" s="92"/>
      <c r="B162" s="92" t="str">
        <f>IF(OR(E162&lt;&gt;0,F162&lt;&gt;0,G162&lt;&gt;0,H162&lt;&gt;0,I162&lt;&gt;0,L162&lt;&gt;0),"a","b")</f>
        <v>b</v>
      </c>
      <c r="C162" s="126" t="s">
        <v>386</v>
      </c>
      <c r="D162" s="117" t="s">
        <v>387</v>
      </c>
      <c r="E162" s="118"/>
      <c r="F162" s="118"/>
      <c r="G162" s="118"/>
      <c r="H162" s="118"/>
      <c r="I162" s="119">
        <f>J162+K162</f>
        <v>0</v>
      </c>
      <c r="J162" s="118"/>
      <c r="K162" s="118"/>
      <c r="L162" s="119">
        <f>M162+N162</f>
        <v>0</v>
      </c>
      <c r="M162" s="118"/>
      <c r="N162" s="118"/>
      <c r="O162" s="118">
        <f>SUM(O163:O164)</f>
        <v>370000</v>
      </c>
    </row>
    <row r="163" spans="1:16" ht="15">
      <c r="A163" s="92"/>
      <c r="B163" s="92" t="str">
        <f>IF(OR(E163&lt;&gt;0,F163&lt;&gt;0,G163&lt;&gt;0,H163&lt;&gt;0,I163&lt;&gt;0,L163&lt;&gt;0),"a","b")</f>
        <v>b</v>
      </c>
      <c r="C163" s="126" t="s">
        <v>388</v>
      </c>
      <c r="D163" s="117" t="s">
        <v>389</v>
      </c>
      <c r="E163" s="118"/>
      <c r="F163" s="118"/>
      <c r="G163" s="118"/>
      <c r="H163" s="118"/>
      <c r="I163" s="119">
        <f>J163+K163</f>
        <v>0</v>
      </c>
      <c r="J163" s="118"/>
      <c r="K163" s="118"/>
      <c r="L163" s="119">
        <f>M163+N163</f>
        <v>0</v>
      </c>
      <c r="M163" s="118"/>
      <c r="N163" s="118"/>
      <c r="O163" s="118">
        <f>SUM(O164:O165)</f>
        <v>222000</v>
      </c>
    </row>
    <row r="164" spans="1:16" ht="25.5">
      <c r="A164" s="92"/>
      <c r="B164" s="92" t="str">
        <f>IF(OR(E164&lt;&gt;0,F164&lt;&gt;0,G164&lt;&gt;0,H164&lt;&gt;0,I164&lt;&gt;0,L164&lt;&gt;0),"a","b")</f>
        <v>b</v>
      </c>
      <c r="C164" s="126" t="s">
        <v>390</v>
      </c>
      <c r="D164" s="117" t="s">
        <v>391</v>
      </c>
      <c r="E164" s="118"/>
      <c r="F164" s="118"/>
      <c r="G164" s="118"/>
      <c r="H164" s="118"/>
      <c r="I164" s="119">
        <f>J164+K164</f>
        <v>0</v>
      </c>
      <c r="J164" s="118"/>
      <c r="K164" s="118"/>
      <c r="L164" s="119">
        <f>M164+N164</f>
        <v>0</v>
      </c>
      <c r="M164" s="118"/>
      <c r="N164" s="118"/>
      <c r="O164" s="118">
        <f>SUM(O165:O166)</f>
        <v>148000</v>
      </c>
    </row>
    <row r="165" spans="1:16" ht="25.5">
      <c r="A165" s="92"/>
      <c r="B165" s="92" t="str">
        <f>IF(OR(E165&lt;&gt;0,F165&lt;&gt;0,G165&lt;&gt;0,H165&lt;&gt;0,I165&lt;&gt;0,L165&lt;&gt;0),"a","b")</f>
        <v>a</v>
      </c>
      <c r="C165" s="125" t="s">
        <v>392</v>
      </c>
      <c r="D165" s="113" t="s">
        <v>393</v>
      </c>
      <c r="E165" s="114">
        <f>E166+E185</f>
        <v>0</v>
      </c>
      <c r="F165" s="114">
        <f>F166+F185</f>
        <v>0</v>
      </c>
      <c r="G165" s="114">
        <f>G166+G185</f>
        <v>0</v>
      </c>
      <c r="H165" s="114">
        <f>H166+H185</f>
        <v>0</v>
      </c>
      <c r="I165" s="115">
        <f>J165+K165</f>
        <v>92000</v>
      </c>
      <c r="J165" s="114">
        <f>J166+J185</f>
        <v>92000</v>
      </c>
      <c r="K165" s="114">
        <f>K166+K185</f>
        <v>0</v>
      </c>
      <c r="L165" s="115">
        <f>L166+L185</f>
        <v>166000</v>
      </c>
      <c r="M165" s="114">
        <f>M166+M185</f>
        <v>166000</v>
      </c>
      <c r="N165" s="114">
        <f>N166+N185</f>
        <v>0</v>
      </c>
      <c r="O165" s="114">
        <f>O166+O185</f>
        <v>74000</v>
      </c>
    </row>
    <row r="166" spans="1:16" ht="25.5">
      <c r="A166" s="92"/>
      <c r="B166" s="92" t="str">
        <f>IF(OR(E166&lt;&gt;0,F166&lt;&gt;0,G166&lt;&gt;0,H166&lt;&gt;0,I166&lt;&gt;0,L166&lt;&gt;0),"a","b")</f>
        <v>a</v>
      </c>
      <c r="C166" s="126" t="s">
        <v>394</v>
      </c>
      <c r="D166" s="117" t="s">
        <v>395</v>
      </c>
      <c r="E166" s="118">
        <f>SUM(E167:E184)</f>
        <v>0</v>
      </c>
      <c r="F166" s="118">
        <f>SUM(F167:F184)</f>
        <v>0</v>
      </c>
      <c r="G166" s="118">
        <f>SUM(G167:G184)</f>
        <v>0</v>
      </c>
      <c r="H166" s="118">
        <f>SUM(H167:H184)</f>
        <v>0</v>
      </c>
      <c r="I166" s="119">
        <f>J166+K166</f>
        <v>92000</v>
      </c>
      <c r="J166" s="118">
        <f>SUM(J167:J184)</f>
        <v>92000</v>
      </c>
      <c r="K166" s="118">
        <f>SUM(K167:K184)</f>
        <v>0</v>
      </c>
      <c r="L166" s="119">
        <f>L167+L168+L169+L170+L171+L172+L173+L174+L175+L176+L177+L178+L179+L180+L181+L182+L183+L184</f>
        <v>166000</v>
      </c>
      <c r="M166" s="118">
        <f>SUM(M167:M184)</f>
        <v>166000</v>
      </c>
      <c r="N166" s="118">
        <f>SUM(N167:N184)</f>
        <v>0</v>
      </c>
      <c r="O166" s="118">
        <f>SUM(O167:O184)</f>
        <v>74000</v>
      </c>
    </row>
    <row r="167" spans="1:16" ht="38.25">
      <c r="A167" s="92"/>
      <c r="B167" s="92" t="str">
        <f>IF(OR(E167&lt;&gt;0,F167&lt;&gt;0,G167&lt;&gt;0,H167&lt;&gt;0,I167&lt;&gt;0,L167&lt;&gt;0),"a","b")</f>
        <v>b</v>
      </c>
      <c r="C167" s="128" t="s">
        <v>396</v>
      </c>
      <c r="D167" s="121" t="s">
        <v>397</v>
      </c>
      <c r="E167" s="122"/>
      <c r="F167" s="122"/>
      <c r="G167" s="122"/>
      <c r="H167" s="122"/>
      <c r="I167" s="123">
        <f>J167+K167</f>
        <v>0</v>
      </c>
      <c r="J167" s="122"/>
      <c r="K167" s="122"/>
      <c r="L167" s="123">
        <f>M167+N167</f>
        <v>0</v>
      </c>
      <c r="M167" s="122"/>
      <c r="N167" s="122"/>
      <c r="O167" s="122">
        <f>M167-J167</f>
        <v>0</v>
      </c>
    </row>
    <row r="168" spans="1:16" ht="15">
      <c r="A168" s="92"/>
      <c r="B168" s="92" t="str">
        <f>IF(OR(E168&lt;&gt;0,F168&lt;&gt;0,G168&lt;&gt;0,H168&lt;&gt;0,I168&lt;&gt;0,L168&lt;&gt;0),"a","b")</f>
        <v>b</v>
      </c>
      <c r="C168" s="128" t="s">
        <v>398</v>
      </c>
      <c r="D168" s="121" t="s">
        <v>399</v>
      </c>
      <c r="E168" s="122"/>
      <c r="F168" s="122"/>
      <c r="G168" s="122"/>
      <c r="H168" s="122"/>
      <c r="I168" s="123">
        <f>J168+K168</f>
        <v>0</v>
      </c>
      <c r="J168" s="122"/>
      <c r="K168" s="122"/>
      <c r="L168" s="123">
        <f>M168+N168</f>
        <v>0</v>
      </c>
      <c r="M168" s="122"/>
      <c r="N168" s="122"/>
      <c r="O168" s="122">
        <f>M168-J168</f>
        <v>0</v>
      </c>
    </row>
    <row r="169" spans="1:16" ht="15">
      <c r="A169" s="92"/>
      <c r="B169" s="92" t="str">
        <f>IF(OR(E169&lt;&gt;0,F169&lt;&gt;0,G169&lt;&gt;0,H169&lt;&gt;0,I169&lt;&gt;0,L169&lt;&gt;0),"a","b")</f>
        <v>b</v>
      </c>
      <c r="C169" s="128" t="s">
        <v>400</v>
      </c>
      <c r="D169" s="121" t="s">
        <v>401</v>
      </c>
      <c r="E169" s="122"/>
      <c r="F169" s="122"/>
      <c r="G169" s="122"/>
      <c r="H169" s="122"/>
      <c r="I169" s="123">
        <f>J169+K169</f>
        <v>0</v>
      </c>
      <c r="J169" s="122"/>
      <c r="K169" s="122"/>
      <c r="L169" s="123">
        <f>M169+N169</f>
        <v>0</v>
      </c>
      <c r="M169" s="122"/>
      <c r="N169" s="122"/>
      <c r="O169" s="122">
        <f>M169-J169</f>
        <v>0</v>
      </c>
    </row>
    <row r="170" spans="1:16" s="186" customFormat="1" ht="15">
      <c r="A170" s="142"/>
      <c r="B170" s="142" t="str">
        <f>IF(OR(E170&lt;&gt;0,F170&lt;&gt;0,G170&lt;&gt;0,H170&lt;&gt;0,I170&lt;&gt;0,L170&lt;&gt;0),"a","b")</f>
        <v>a</v>
      </c>
      <c r="C170" s="143" t="s">
        <v>402</v>
      </c>
      <c r="D170" s="144" t="s">
        <v>403</v>
      </c>
      <c r="E170" s="145"/>
      <c r="F170" s="145"/>
      <c r="G170" s="145"/>
      <c r="H170" s="145"/>
      <c r="I170" s="145">
        <v>8000</v>
      </c>
      <c r="J170" s="145">
        <v>8000</v>
      </c>
      <c r="K170" s="145"/>
      <c r="L170" s="123">
        <f>M170+N170</f>
        <v>10000</v>
      </c>
      <c r="M170" s="145">
        <v>10000</v>
      </c>
      <c r="N170" s="145"/>
      <c r="O170" s="145">
        <f>M170-J170</f>
        <v>2000</v>
      </c>
      <c r="P170" s="187"/>
    </row>
    <row r="171" spans="1:16" ht="76.5">
      <c r="A171" s="92"/>
      <c r="B171" s="92" t="str">
        <f>IF(OR(E171&lt;&gt;0,F171&lt;&gt;0,G171&lt;&gt;0,H171&lt;&gt;0,I171&lt;&gt;0,L171&lt;&gt;0),"a","b")</f>
        <v>a</v>
      </c>
      <c r="C171" s="128" t="s">
        <v>404</v>
      </c>
      <c r="D171" s="121" t="s">
        <v>405</v>
      </c>
      <c r="E171" s="122"/>
      <c r="F171" s="122"/>
      <c r="G171" s="122"/>
      <c r="H171" s="122"/>
      <c r="I171" s="123">
        <f>J171+K171</f>
        <v>84000</v>
      </c>
      <c r="J171" s="122">
        <v>84000</v>
      </c>
      <c r="K171" s="122"/>
      <c r="L171" s="123">
        <f>M171+N171</f>
        <v>156000</v>
      </c>
      <c r="M171" s="122">
        <v>156000</v>
      </c>
      <c r="N171" s="122"/>
      <c r="O171" s="122">
        <f>M171-J171</f>
        <v>72000</v>
      </c>
      <c r="P171" s="185" t="s">
        <v>727</v>
      </c>
    </row>
    <row r="172" spans="1:16" ht="15">
      <c r="A172" s="92"/>
      <c r="B172" s="92" t="str">
        <f>IF(OR(E172&lt;&gt;0,F172&lt;&gt;0,G172&lt;&gt;0,H172&lt;&gt;0,I172&lt;&gt;0,L172&lt;&gt;0),"a","b")</f>
        <v>b</v>
      </c>
      <c r="C172" s="128" t="s">
        <v>406</v>
      </c>
      <c r="D172" s="121" t="s">
        <v>407</v>
      </c>
      <c r="E172" s="122"/>
      <c r="F172" s="122"/>
      <c r="G172" s="122"/>
      <c r="H172" s="122"/>
      <c r="I172" s="123">
        <f>J172+K172</f>
        <v>0</v>
      </c>
      <c r="J172" s="122"/>
      <c r="K172" s="122"/>
      <c r="L172" s="123">
        <f>M172+N172</f>
        <v>0</v>
      </c>
      <c r="M172" s="122"/>
      <c r="N172" s="122"/>
      <c r="O172" s="122">
        <f>M172-J172</f>
        <v>0</v>
      </c>
    </row>
    <row r="173" spans="1:16" ht="15">
      <c r="A173" s="92"/>
      <c r="B173" s="92" t="str">
        <f>IF(OR(E173&lt;&gt;0,F173&lt;&gt;0,G173&lt;&gt;0,H173&lt;&gt;0,I173&lt;&gt;0,L173&lt;&gt;0),"a","b")</f>
        <v>b</v>
      </c>
      <c r="C173" s="128" t="s">
        <v>408</v>
      </c>
      <c r="D173" s="121" t="s">
        <v>409</v>
      </c>
      <c r="E173" s="122"/>
      <c r="F173" s="122"/>
      <c r="G173" s="122"/>
      <c r="H173" s="122"/>
      <c r="I173" s="123">
        <f>J173+K173</f>
        <v>0</v>
      </c>
      <c r="J173" s="122"/>
      <c r="K173" s="122"/>
      <c r="L173" s="123">
        <f>M173+N173</f>
        <v>0</v>
      </c>
      <c r="M173" s="122"/>
      <c r="N173" s="122"/>
      <c r="O173" s="122">
        <f>M173-J173</f>
        <v>0</v>
      </c>
    </row>
    <row r="174" spans="1:16" ht="15">
      <c r="A174" s="92"/>
      <c r="B174" s="92" t="str">
        <f>IF(OR(E174&lt;&gt;0,F174&lt;&gt;0,G174&lt;&gt;0,H174&lt;&gt;0,I174&lt;&gt;0,L174&lt;&gt;0),"a","b")</f>
        <v>b</v>
      </c>
      <c r="C174" s="128" t="s">
        <v>410</v>
      </c>
      <c r="D174" s="121" t="s">
        <v>411</v>
      </c>
      <c r="E174" s="122"/>
      <c r="F174" s="122"/>
      <c r="G174" s="122"/>
      <c r="H174" s="122"/>
      <c r="I174" s="123">
        <f>J174+K174</f>
        <v>0</v>
      </c>
      <c r="J174" s="122"/>
      <c r="K174" s="122"/>
      <c r="L174" s="123">
        <f>M174+N174</f>
        <v>0</v>
      </c>
      <c r="M174" s="122"/>
      <c r="N174" s="122"/>
      <c r="O174" s="122">
        <f>M174-J174</f>
        <v>0</v>
      </c>
    </row>
    <row r="175" spans="1:16" ht="15">
      <c r="A175" s="92"/>
      <c r="B175" s="92" t="str">
        <f>IF(OR(E175&lt;&gt;0,F175&lt;&gt;0,G175&lt;&gt;0,H175&lt;&gt;0,I175&lt;&gt;0,L175&lt;&gt;0),"a","b")</f>
        <v>b</v>
      </c>
      <c r="C175" s="128" t="s">
        <v>412</v>
      </c>
      <c r="D175" s="121" t="s">
        <v>413</v>
      </c>
      <c r="E175" s="122"/>
      <c r="F175" s="122"/>
      <c r="G175" s="122"/>
      <c r="H175" s="122"/>
      <c r="I175" s="123">
        <f>J175+K175</f>
        <v>0</v>
      </c>
      <c r="J175" s="122"/>
      <c r="K175" s="122"/>
      <c r="L175" s="123">
        <f>M175+N175</f>
        <v>0</v>
      </c>
      <c r="M175" s="122"/>
      <c r="N175" s="122"/>
      <c r="O175" s="122">
        <f>M175-J175</f>
        <v>0</v>
      </c>
    </row>
    <row r="176" spans="1:16" ht="15">
      <c r="A176" s="92"/>
      <c r="B176" s="92" t="str">
        <f>IF(OR(E176&lt;&gt;0,F176&lt;&gt;0,G176&lt;&gt;0,H176&lt;&gt;0,I176&lt;&gt;0,L176&lt;&gt;0),"a","b")</f>
        <v>b</v>
      </c>
      <c r="C176" s="128" t="s">
        <v>414</v>
      </c>
      <c r="D176" s="121" t="s">
        <v>415</v>
      </c>
      <c r="E176" s="122"/>
      <c r="F176" s="122"/>
      <c r="G176" s="122"/>
      <c r="H176" s="122"/>
      <c r="I176" s="123">
        <f>J176+K176</f>
        <v>0</v>
      </c>
      <c r="J176" s="122"/>
      <c r="K176" s="122"/>
      <c r="L176" s="123">
        <f>M176+N176</f>
        <v>0</v>
      </c>
      <c r="M176" s="122"/>
      <c r="N176" s="122"/>
      <c r="O176" s="122">
        <f>M176-J176</f>
        <v>0</v>
      </c>
    </row>
    <row r="177" spans="1:15" ht="15">
      <c r="A177" s="92"/>
      <c r="B177" s="92" t="str">
        <f>IF(OR(E177&lt;&gt;0,F177&lt;&gt;0,G177&lt;&gt;0,H177&lt;&gt;0,I177&lt;&gt;0,L177&lt;&gt;0),"a","b")</f>
        <v>b</v>
      </c>
      <c r="C177" s="128" t="s">
        <v>416</v>
      </c>
      <c r="D177" s="121" t="s">
        <v>417</v>
      </c>
      <c r="E177" s="122"/>
      <c r="F177" s="122"/>
      <c r="G177" s="122"/>
      <c r="H177" s="122"/>
      <c r="I177" s="123">
        <f>J177+K177</f>
        <v>0</v>
      </c>
      <c r="J177" s="122"/>
      <c r="K177" s="122"/>
      <c r="L177" s="123">
        <f>M177+N177</f>
        <v>0</v>
      </c>
      <c r="M177" s="122"/>
      <c r="N177" s="122"/>
      <c r="O177" s="122">
        <f>M177-J177</f>
        <v>0</v>
      </c>
    </row>
    <row r="178" spans="1:15" ht="25.5">
      <c r="A178" s="92"/>
      <c r="B178" s="92" t="str">
        <f>IF(OR(E178&lt;&gt;0,F178&lt;&gt;0,G178&lt;&gt;0,H178&lt;&gt;0,I178&lt;&gt;0,L178&lt;&gt;0),"a","b")</f>
        <v>b</v>
      </c>
      <c r="C178" s="128" t="s">
        <v>418</v>
      </c>
      <c r="D178" s="121" t="s">
        <v>419</v>
      </c>
      <c r="E178" s="122"/>
      <c r="F178" s="122"/>
      <c r="G178" s="122"/>
      <c r="H178" s="122"/>
      <c r="I178" s="123">
        <f>J178+K178</f>
        <v>0</v>
      </c>
      <c r="J178" s="122"/>
      <c r="K178" s="122"/>
      <c r="L178" s="123">
        <f>M178+N178</f>
        <v>0</v>
      </c>
      <c r="M178" s="122"/>
      <c r="N178" s="122"/>
      <c r="O178" s="122">
        <f>M178-J178</f>
        <v>0</v>
      </c>
    </row>
    <row r="179" spans="1:15" ht="25.5">
      <c r="A179" s="92"/>
      <c r="B179" s="92" t="str">
        <f>IF(OR(E179&lt;&gt;0,F179&lt;&gt;0,G179&lt;&gt;0,H179&lt;&gt;0,I179&lt;&gt;0,L179&lt;&gt;0),"a","b")</f>
        <v>b</v>
      </c>
      <c r="C179" s="128" t="s">
        <v>420</v>
      </c>
      <c r="D179" s="121" t="s">
        <v>421</v>
      </c>
      <c r="E179" s="122"/>
      <c r="F179" s="122"/>
      <c r="G179" s="122"/>
      <c r="H179" s="122"/>
      <c r="I179" s="123">
        <f>J179+K179</f>
        <v>0</v>
      </c>
      <c r="J179" s="122"/>
      <c r="K179" s="122"/>
      <c r="L179" s="123">
        <f>M179+N179</f>
        <v>0</v>
      </c>
      <c r="M179" s="122"/>
      <c r="N179" s="122"/>
      <c r="O179" s="122">
        <f>M179-J179</f>
        <v>0</v>
      </c>
    </row>
    <row r="180" spans="1:15" ht="25.5">
      <c r="A180" s="92"/>
      <c r="B180" s="92" t="str">
        <f>IF(OR(E180&lt;&gt;0,F180&lt;&gt;0,G180&lt;&gt;0,H180&lt;&gt;0,I180&lt;&gt;0,L180&lt;&gt;0),"a","b")</f>
        <v>b</v>
      </c>
      <c r="C180" s="128" t="s">
        <v>422</v>
      </c>
      <c r="D180" s="121" t="s">
        <v>423</v>
      </c>
      <c r="E180" s="122"/>
      <c r="F180" s="122"/>
      <c r="G180" s="122"/>
      <c r="H180" s="122"/>
      <c r="I180" s="123">
        <f>J180+K180</f>
        <v>0</v>
      </c>
      <c r="J180" s="122"/>
      <c r="K180" s="122"/>
      <c r="L180" s="123">
        <f>M180+N180</f>
        <v>0</v>
      </c>
      <c r="M180" s="122"/>
      <c r="N180" s="122"/>
      <c r="O180" s="122">
        <f>M180-J180</f>
        <v>0</v>
      </c>
    </row>
    <row r="181" spans="1:15" ht="25.5">
      <c r="A181" s="92"/>
      <c r="B181" s="92" t="str">
        <f>IF(OR(E181&lt;&gt;0,F181&lt;&gt;0,G181&lt;&gt;0,H181&lt;&gt;0,I181&lt;&gt;0,L181&lt;&gt;0),"a","b")</f>
        <v>b</v>
      </c>
      <c r="C181" s="128" t="s">
        <v>424</v>
      </c>
      <c r="D181" s="121" t="s">
        <v>425</v>
      </c>
      <c r="E181" s="122"/>
      <c r="F181" s="122"/>
      <c r="G181" s="122"/>
      <c r="H181" s="122"/>
      <c r="I181" s="123">
        <f>J181+K181</f>
        <v>0</v>
      </c>
      <c r="J181" s="122"/>
      <c r="K181" s="122"/>
      <c r="L181" s="123">
        <f>M181+N181</f>
        <v>0</v>
      </c>
      <c r="M181" s="122"/>
      <c r="N181" s="122"/>
      <c r="O181" s="122">
        <f>M181-J181</f>
        <v>0</v>
      </c>
    </row>
    <row r="182" spans="1:15" ht="15">
      <c r="A182" s="92"/>
      <c r="B182" s="92" t="str">
        <f>IF(OR(E182&lt;&gt;0,F182&lt;&gt;0,G182&lt;&gt;0,H182&lt;&gt;0,I182&lt;&gt;0,L182&lt;&gt;0),"a","b")</f>
        <v>b</v>
      </c>
      <c r="C182" s="128" t="s">
        <v>426</v>
      </c>
      <c r="D182" s="121" t="s">
        <v>427</v>
      </c>
      <c r="E182" s="122"/>
      <c r="F182" s="122"/>
      <c r="G182" s="122"/>
      <c r="H182" s="122"/>
      <c r="I182" s="123">
        <f>J182+K182</f>
        <v>0</v>
      </c>
      <c r="J182" s="122"/>
      <c r="K182" s="122"/>
      <c r="L182" s="123">
        <f>M182+N182</f>
        <v>0</v>
      </c>
      <c r="M182" s="122"/>
      <c r="N182" s="122"/>
      <c r="O182" s="122">
        <f>M182-J182</f>
        <v>0</v>
      </c>
    </row>
    <row r="183" spans="1:15" ht="15">
      <c r="A183" s="92"/>
      <c r="B183" s="92" t="str">
        <f>IF(OR(E183&lt;&gt;0,F183&lt;&gt;0,G183&lt;&gt;0,H183&lt;&gt;0,I183&lt;&gt;0,L183&lt;&gt;0),"a","b")</f>
        <v>b</v>
      </c>
      <c r="C183" s="128" t="s">
        <v>428</v>
      </c>
      <c r="D183" s="121" t="s">
        <v>429</v>
      </c>
      <c r="E183" s="122"/>
      <c r="F183" s="122"/>
      <c r="G183" s="122"/>
      <c r="H183" s="122"/>
      <c r="I183" s="123">
        <f>J183+K183</f>
        <v>0</v>
      </c>
      <c r="J183" s="122"/>
      <c r="K183" s="122"/>
      <c r="L183" s="123">
        <f>M183+N183</f>
        <v>0</v>
      </c>
      <c r="M183" s="122"/>
      <c r="N183" s="122"/>
      <c r="O183" s="122">
        <f>M183-J183</f>
        <v>0</v>
      </c>
    </row>
    <row r="184" spans="1:15" ht="25.5">
      <c r="A184" s="92"/>
      <c r="B184" s="92" t="str">
        <f>IF(OR(E184&lt;&gt;0,F184&lt;&gt;0,G184&lt;&gt;0,H184&lt;&gt;0,I184&lt;&gt;0,L184&lt;&gt;0),"a","b")</f>
        <v>b</v>
      </c>
      <c r="C184" s="128" t="s">
        <v>430</v>
      </c>
      <c r="D184" s="121" t="s">
        <v>431</v>
      </c>
      <c r="E184" s="122"/>
      <c r="F184" s="122"/>
      <c r="G184" s="122"/>
      <c r="H184" s="122"/>
      <c r="I184" s="123">
        <f>J184+K184</f>
        <v>0</v>
      </c>
      <c r="J184" s="122"/>
      <c r="K184" s="122"/>
      <c r="L184" s="123">
        <f>M184+N184</f>
        <v>0</v>
      </c>
      <c r="M184" s="122"/>
      <c r="N184" s="122"/>
      <c r="O184" s="122">
        <f>M184-J184</f>
        <v>0</v>
      </c>
    </row>
    <row r="185" spans="1:15" ht="25.5">
      <c r="A185" s="92"/>
      <c r="B185" s="92" t="str">
        <f>IF(OR(E185&lt;&gt;0,F185&lt;&gt;0,G185&lt;&gt;0,H185&lt;&gt;0,I185&lt;&gt;0,L185&lt;&gt;0),"a","b")</f>
        <v>b</v>
      </c>
      <c r="C185" s="126" t="s">
        <v>432</v>
      </c>
      <c r="D185" s="117" t="s">
        <v>433</v>
      </c>
      <c r="E185" s="118"/>
      <c r="F185" s="118"/>
      <c r="G185" s="118"/>
      <c r="H185" s="118"/>
      <c r="I185" s="119">
        <f>J185+K185</f>
        <v>0</v>
      </c>
      <c r="J185" s="118"/>
      <c r="K185" s="118"/>
      <c r="L185" s="119">
        <f>L188+L373+L456+L499</f>
        <v>0</v>
      </c>
      <c r="M185" s="118"/>
      <c r="N185" s="118"/>
      <c r="O185" s="118">
        <f>M185-J185</f>
        <v>0</v>
      </c>
    </row>
    <row r="186" spans="1:15" ht="38.25">
      <c r="A186" s="92"/>
      <c r="B186" s="92" t="str">
        <f>IF(OR(E186&lt;&gt;0,F186&lt;&gt;0,G186&lt;&gt;0,H186&lt;&gt;0,I186&lt;&gt;0,L186&lt;&gt;0),"a","b")</f>
        <v>b</v>
      </c>
      <c r="C186" s="125" t="s">
        <v>434</v>
      </c>
      <c r="D186" s="113" t="s">
        <v>435</v>
      </c>
      <c r="E186" s="114">
        <f>E187+E191</f>
        <v>0</v>
      </c>
      <c r="F186" s="114">
        <f>F187+F191</f>
        <v>0</v>
      </c>
      <c r="G186" s="114">
        <f>G187+G191</f>
        <v>0</v>
      </c>
      <c r="H186" s="114">
        <f>H187+H191</f>
        <v>0</v>
      </c>
      <c r="I186" s="115">
        <f>J186+K186</f>
        <v>0</v>
      </c>
      <c r="J186" s="114">
        <f>J187+J191</f>
        <v>0</v>
      </c>
      <c r="K186" s="114">
        <f>K187+K191</f>
        <v>0</v>
      </c>
      <c r="L186" s="115">
        <f>M186+N186</f>
        <v>0</v>
      </c>
      <c r="M186" s="114">
        <f>M187+M191</f>
        <v>0</v>
      </c>
      <c r="N186" s="114">
        <f>N187+N191</f>
        <v>0</v>
      </c>
      <c r="O186" s="114">
        <f>O187+O191</f>
        <v>0</v>
      </c>
    </row>
    <row r="187" spans="1:15" ht="15">
      <c r="A187" s="92"/>
      <c r="B187" s="92" t="str">
        <f>IF(OR(E187&lt;&gt;0,F187&lt;&gt;0,G187&lt;&gt;0,H187&lt;&gt;0,I187&lt;&gt;0,L187&lt;&gt;0),"a","b")</f>
        <v>a</v>
      </c>
      <c r="C187" s="126" t="s">
        <v>436</v>
      </c>
      <c r="D187" s="117" t="s">
        <v>437</v>
      </c>
      <c r="E187" s="118">
        <f>E188+E189+E190</f>
        <v>0</v>
      </c>
      <c r="F187" s="118">
        <f>F188+F189+F190</f>
        <v>0</v>
      </c>
      <c r="G187" s="118">
        <f>G188+G189+G190</f>
        <v>0</v>
      </c>
      <c r="H187" s="118">
        <f>H188+H189+H190</f>
        <v>0</v>
      </c>
      <c r="I187" s="119">
        <f>J187+K187</f>
        <v>0</v>
      </c>
      <c r="J187" s="118">
        <f>J188+J189+J190</f>
        <v>0</v>
      </c>
      <c r="K187" s="118">
        <f>K188+K189+K190</f>
        <v>0</v>
      </c>
      <c r="L187" s="119">
        <f>L190+L375+L458+L501</f>
        <v>390000</v>
      </c>
      <c r="M187" s="118">
        <f>M188+M189+M190</f>
        <v>0</v>
      </c>
      <c r="N187" s="118">
        <f>N188+N189+N190</f>
        <v>0</v>
      </c>
      <c r="O187" s="118">
        <f>SUM(O188:O190)</f>
        <v>0</v>
      </c>
    </row>
    <row r="188" spans="1:15" ht="15">
      <c r="A188" s="92"/>
      <c r="B188" s="92" t="str">
        <f>IF(OR(E188&lt;&gt;0,F188&lt;&gt;0,G188&lt;&gt;0,H188&lt;&gt;0,I188&lt;&gt;0,L188&lt;&gt;0),"a","b")</f>
        <v>b</v>
      </c>
      <c r="C188" s="128" t="s">
        <v>438</v>
      </c>
      <c r="D188" s="121" t="s">
        <v>439</v>
      </c>
      <c r="E188" s="122"/>
      <c r="F188" s="122"/>
      <c r="G188" s="122"/>
      <c r="H188" s="122"/>
      <c r="I188" s="123">
        <f>J188+K188</f>
        <v>0</v>
      </c>
      <c r="J188" s="122"/>
      <c r="K188" s="122"/>
      <c r="L188" s="123">
        <f>L191+L376+L459+L502</f>
        <v>0</v>
      </c>
      <c r="M188" s="122"/>
      <c r="N188" s="122"/>
      <c r="O188" s="122">
        <f>M188-J188</f>
        <v>0</v>
      </c>
    </row>
    <row r="189" spans="1:15" ht="15">
      <c r="A189" s="92"/>
      <c r="B189" s="92" t="str">
        <f>IF(OR(E189&lt;&gt;0,F189&lt;&gt;0,G189&lt;&gt;0,H189&lt;&gt;0,I189&lt;&gt;0,L189&lt;&gt;0),"a","b")</f>
        <v>b</v>
      </c>
      <c r="C189" s="128" t="s">
        <v>440</v>
      </c>
      <c r="D189" s="121" t="s">
        <v>441</v>
      </c>
      <c r="E189" s="122"/>
      <c r="F189" s="122"/>
      <c r="G189" s="122"/>
      <c r="H189" s="122"/>
      <c r="I189" s="123">
        <f>J189+K189</f>
        <v>0</v>
      </c>
      <c r="J189" s="122"/>
      <c r="K189" s="122"/>
      <c r="L189" s="123">
        <f>M189+N189</f>
        <v>0</v>
      </c>
      <c r="M189" s="122"/>
      <c r="N189" s="122"/>
      <c r="O189" s="122">
        <f>M189-J189</f>
        <v>0</v>
      </c>
    </row>
    <row r="190" spans="1:15" ht="15">
      <c r="A190" s="92"/>
      <c r="B190" s="92" t="str">
        <f>IF(OR(E190&lt;&gt;0,F190&lt;&gt;0,G190&lt;&gt;0,H190&lt;&gt;0,I190&lt;&gt;0,L190&lt;&gt;0),"a","b")</f>
        <v>a</v>
      </c>
      <c r="C190" s="128" t="s">
        <v>442</v>
      </c>
      <c r="D190" s="121" t="s">
        <v>443</v>
      </c>
      <c r="E190" s="122"/>
      <c r="F190" s="122"/>
      <c r="G190" s="122"/>
      <c r="H190" s="122"/>
      <c r="I190" s="123">
        <f>J190+K190</f>
        <v>0</v>
      </c>
      <c r="J190" s="122"/>
      <c r="K190" s="122"/>
      <c r="L190" s="123">
        <f>L193+L378+L461+L504</f>
        <v>390000</v>
      </c>
      <c r="M190" s="122"/>
      <c r="N190" s="122"/>
      <c r="O190" s="122">
        <f>M190-J190</f>
        <v>0</v>
      </c>
    </row>
    <row r="191" spans="1:15" ht="15">
      <c r="A191" s="92"/>
      <c r="B191" s="92" t="str">
        <f>IF(OR(E191&lt;&gt;0,F191&lt;&gt;0,G191&lt;&gt;0,H191&lt;&gt;0,I191&lt;&gt;0,L191&lt;&gt;0),"a","b")</f>
        <v>b</v>
      </c>
      <c r="C191" s="126" t="s">
        <v>444</v>
      </c>
      <c r="D191" s="117" t="s">
        <v>445</v>
      </c>
      <c r="E191" s="118">
        <v>0</v>
      </c>
      <c r="F191" s="118">
        <v>0</v>
      </c>
      <c r="G191" s="118">
        <v>0</v>
      </c>
      <c r="H191" s="118">
        <v>0</v>
      </c>
      <c r="I191" s="119">
        <f>J191+K191</f>
        <v>0</v>
      </c>
      <c r="J191" s="118">
        <v>0</v>
      </c>
      <c r="K191" s="118">
        <v>0</v>
      </c>
      <c r="L191" s="119">
        <f>L194+L379+L462+L505</f>
        <v>0</v>
      </c>
      <c r="M191" s="118">
        <v>0</v>
      </c>
      <c r="N191" s="118">
        <v>0</v>
      </c>
      <c r="O191" s="118">
        <v>0</v>
      </c>
    </row>
    <row r="192" spans="1:15" ht="15">
      <c r="A192" s="92" t="s">
        <v>107</v>
      </c>
      <c r="B192" s="92" t="str">
        <f>IF(OR(E192&lt;&gt;0,F192&lt;&gt;0,G192&lt;&gt;0,H192&lt;&gt;0,I192&lt;&gt;0,L192&lt;&gt;0),"a","b")</f>
        <v>a</v>
      </c>
      <c r="C192" s="146">
        <v>31</v>
      </c>
      <c r="D192" s="105" t="s">
        <v>446</v>
      </c>
      <c r="E192" s="106">
        <f>E193+E252+E258+E259</f>
        <v>15457</v>
      </c>
      <c r="F192" s="106">
        <f>F193+F252+F258+F259</f>
        <v>0</v>
      </c>
      <c r="G192" s="106">
        <f>G193+G252+G258+G259</f>
        <v>0</v>
      </c>
      <c r="H192" s="106">
        <f>H193+H252+H258+H259</f>
        <v>611520</v>
      </c>
      <c r="I192" s="107">
        <f>J192+K192</f>
        <v>0</v>
      </c>
      <c r="J192" s="106">
        <f>J193+J252+J258+J259</f>
        <v>0</v>
      </c>
      <c r="K192" s="106">
        <f>K193+K252+K258+K259</f>
        <v>0</v>
      </c>
      <c r="L192" s="107">
        <f>M192+N192</f>
        <v>390000</v>
      </c>
      <c r="M192" s="106">
        <f>M193+M252+M258+M259</f>
        <v>390000</v>
      </c>
      <c r="N192" s="106">
        <f>N193+N252+N258+N259</f>
        <v>0</v>
      </c>
      <c r="O192" s="106">
        <f>M192-J192</f>
        <v>390000</v>
      </c>
    </row>
    <row r="193" spans="1:15" ht="15">
      <c r="A193" s="92"/>
      <c r="B193" s="92" t="str">
        <f>IF(OR(E193&lt;&gt;0,F193&lt;&gt;0,G193&lt;&gt;0,H193&lt;&gt;0,I193&lt;&gt;0,L193&lt;&gt;0),"a","b")</f>
        <v>a</v>
      </c>
      <c r="C193" s="124">
        <v>31.1</v>
      </c>
      <c r="D193" s="109" t="s">
        <v>447</v>
      </c>
      <c r="E193" s="110">
        <f>E194+E208+E238+E251</f>
        <v>15457</v>
      </c>
      <c r="F193" s="110">
        <f>F194+F208+F238+F251</f>
        <v>0</v>
      </c>
      <c r="G193" s="110">
        <f>G194+G208+G238+G251</f>
        <v>0</v>
      </c>
      <c r="H193" s="110">
        <f>H194+H208+H238+H251</f>
        <v>611520</v>
      </c>
      <c r="I193" s="111">
        <f>J193+K193</f>
        <v>0</v>
      </c>
      <c r="J193" s="110">
        <f>J194+J208+J238+J251</f>
        <v>0</v>
      </c>
      <c r="K193" s="110">
        <f>K194+K208+K238+K251</f>
        <v>0</v>
      </c>
      <c r="L193" s="111">
        <f>L194+L208+L238+L251</f>
        <v>390000</v>
      </c>
      <c r="M193" s="110">
        <f>M194+M208+M238+M251</f>
        <v>390000</v>
      </c>
      <c r="N193" s="110">
        <f>N194+N208+N238+N251</f>
        <v>0</v>
      </c>
      <c r="O193" s="110">
        <f>M193-J193</f>
        <v>390000</v>
      </c>
    </row>
    <row r="194" spans="1:15" ht="15">
      <c r="A194" s="92"/>
      <c r="B194" s="92" t="str">
        <f>IF(OR(E194&lt;&gt;0,F194&lt;&gt;0,G194&lt;&gt;0,H194&lt;&gt;0,I194&lt;&gt;0,L194&lt;&gt;0),"a","b")</f>
        <v>b</v>
      </c>
      <c r="C194" s="125" t="s">
        <v>448</v>
      </c>
      <c r="D194" s="113" t="s">
        <v>449</v>
      </c>
      <c r="E194" s="114">
        <f>E195+E196+E197+E207</f>
        <v>0</v>
      </c>
      <c r="F194" s="114">
        <f>F195+F196+F197+F207</f>
        <v>0</v>
      </c>
      <c r="G194" s="114">
        <f>G195+G196+G197+G207</f>
        <v>0</v>
      </c>
      <c r="H194" s="114">
        <f>H195+H196+H197+H207</f>
        <v>0</v>
      </c>
      <c r="I194" s="115">
        <f>J194+K194</f>
        <v>0</v>
      </c>
      <c r="J194" s="114">
        <f>J195+J196+J197+J207</f>
        <v>0</v>
      </c>
      <c r="K194" s="114">
        <f>K195+K196+K197+K207</f>
        <v>0</v>
      </c>
      <c r="L194" s="115">
        <f>L197+L382+L465+L508</f>
        <v>0</v>
      </c>
      <c r="M194" s="114">
        <f>M195+M196+M197+M207</f>
        <v>0</v>
      </c>
      <c r="N194" s="114">
        <f>N195+N196+N197+N207</f>
        <v>0</v>
      </c>
      <c r="O194" s="114">
        <f>M194-J194</f>
        <v>0</v>
      </c>
    </row>
    <row r="195" spans="1:15" ht="15">
      <c r="A195" s="92"/>
      <c r="B195" s="92" t="str">
        <f>IF(OR(E195&lt;&gt;0,F195&lt;&gt;0,G195&lt;&gt;0,H195&lt;&gt;0,I195&lt;&gt;0,L195&lt;&gt;0),"a","b")</f>
        <v>b</v>
      </c>
      <c r="C195" s="126" t="s">
        <v>450</v>
      </c>
      <c r="D195" s="117" t="s">
        <v>451</v>
      </c>
      <c r="E195" s="118"/>
      <c r="F195" s="118"/>
      <c r="G195" s="118"/>
      <c r="H195" s="118"/>
      <c r="I195" s="119">
        <f>J195+K195</f>
        <v>0</v>
      </c>
      <c r="J195" s="118"/>
      <c r="K195" s="118"/>
      <c r="L195" s="119">
        <f>L198+L383+L466+L509</f>
        <v>0</v>
      </c>
      <c r="M195" s="118"/>
      <c r="N195" s="118"/>
      <c r="O195" s="118">
        <f>M195-J195</f>
        <v>0</v>
      </c>
    </row>
    <row r="196" spans="1:15" ht="15">
      <c r="A196" s="92"/>
      <c r="B196" s="92" t="str">
        <f>IF(OR(E196&lt;&gt;0,F196&lt;&gt;0,G196&lt;&gt;0,H196&lt;&gt;0,I196&lt;&gt;0,L196&lt;&gt;0),"a","b")</f>
        <v>b</v>
      </c>
      <c r="C196" s="126" t="s">
        <v>452</v>
      </c>
      <c r="D196" s="117" t="s">
        <v>453</v>
      </c>
      <c r="E196" s="118"/>
      <c r="F196" s="118"/>
      <c r="G196" s="118"/>
      <c r="H196" s="118"/>
      <c r="I196" s="119">
        <f>J196+K196</f>
        <v>0</v>
      </c>
      <c r="J196" s="118"/>
      <c r="K196" s="118"/>
      <c r="L196" s="119">
        <f>L199+L384+L467+L510</f>
        <v>0</v>
      </c>
      <c r="M196" s="118"/>
      <c r="N196" s="118"/>
      <c r="O196" s="118">
        <f>M196-J196</f>
        <v>0</v>
      </c>
    </row>
    <row r="197" spans="1:15" ht="15">
      <c r="A197" s="92"/>
      <c r="B197" s="92" t="str">
        <f>IF(OR(E197&lt;&gt;0,F197&lt;&gt;0,G197&lt;&gt;0,H197&lt;&gt;0,I197&lt;&gt;0,L197&lt;&gt;0),"a","b")</f>
        <v>b</v>
      </c>
      <c r="C197" s="126" t="s">
        <v>454</v>
      </c>
      <c r="D197" s="117" t="s">
        <v>455</v>
      </c>
      <c r="E197" s="118">
        <f>SUM(E198:E206)</f>
        <v>0</v>
      </c>
      <c r="F197" s="118">
        <f>SUM(F198:F206)</f>
        <v>0</v>
      </c>
      <c r="G197" s="118">
        <f>SUM(G198:G206)</f>
        <v>0</v>
      </c>
      <c r="H197" s="118">
        <f>SUM(H198:H206)</f>
        <v>0</v>
      </c>
      <c r="I197" s="119">
        <f>J197+K197</f>
        <v>0</v>
      </c>
      <c r="J197" s="118">
        <f>SUM(J198:J206)</f>
        <v>0</v>
      </c>
      <c r="K197" s="118">
        <f>SUM(K198:K206)</f>
        <v>0</v>
      </c>
      <c r="L197" s="119">
        <f>L200+L385+L468+L511</f>
        <v>0</v>
      </c>
      <c r="M197" s="118">
        <f>SUM(M198:M206)</f>
        <v>0</v>
      </c>
      <c r="N197" s="118">
        <f>SUM(N198:N206)</f>
        <v>0</v>
      </c>
      <c r="O197" s="118"/>
    </row>
    <row r="198" spans="1:15" ht="15">
      <c r="A198" s="92"/>
      <c r="B198" s="92" t="str">
        <f>IF(OR(E198&lt;&gt;0,F198&lt;&gt;0,G198&lt;&gt;0,H198&lt;&gt;0,I198&lt;&gt;0,L198&lt;&gt;0),"a","b")</f>
        <v>b</v>
      </c>
      <c r="C198" s="128" t="s">
        <v>456</v>
      </c>
      <c r="D198" s="121" t="s">
        <v>457</v>
      </c>
      <c r="E198" s="122"/>
      <c r="F198" s="122"/>
      <c r="G198" s="122"/>
      <c r="H198" s="122"/>
      <c r="I198" s="123">
        <f>J198+K198</f>
        <v>0</v>
      </c>
      <c r="J198" s="122"/>
      <c r="K198" s="122"/>
      <c r="L198" s="123">
        <f>M198+N198</f>
        <v>0</v>
      </c>
      <c r="M198" s="122"/>
      <c r="N198" s="122"/>
      <c r="O198" s="122">
        <f>M198-J198</f>
        <v>0</v>
      </c>
    </row>
    <row r="199" spans="1:15" ht="15">
      <c r="A199" s="92"/>
      <c r="B199" s="92" t="str">
        <f>IF(OR(E199&lt;&gt;0,F199&lt;&gt;0,G199&lt;&gt;0,H199&lt;&gt;0,I199&lt;&gt;0,L199&lt;&gt;0),"a","b")</f>
        <v>b</v>
      </c>
      <c r="C199" s="128" t="s">
        <v>458</v>
      </c>
      <c r="D199" s="121" t="s">
        <v>459</v>
      </c>
      <c r="E199" s="122"/>
      <c r="F199" s="122"/>
      <c r="G199" s="122"/>
      <c r="H199" s="122"/>
      <c r="I199" s="123">
        <f>J199+K199</f>
        <v>0</v>
      </c>
      <c r="J199" s="122"/>
      <c r="K199" s="122"/>
      <c r="L199" s="123">
        <f>M199+N199</f>
        <v>0</v>
      </c>
      <c r="M199" s="122"/>
      <c r="N199" s="122"/>
      <c r="O199" s="122">
        <f>M199-J199</f>
        <v>0</v>
      </c>
    </row>
    <row r="200" spans="1:15" ht="15">
      <c r="A200" s="92"/>
      <c r="B200" s="92" t="str">
        <f>IF(OR(E200&lt;&gt;0,F200&lt;&gt;0,G200&lt;&gt;0,H200&lt;&gt;0,I200&lt;&gt;0,L200&lt;&gt;0),"a","b")</f>
        <v>b</v>
      </c>
      <c r="C200" s="128" t="s">
        <v>460</v>
      </c>
      <c r="D200" s="121" t="s">
        <v>461</v>
      </c>
      <c r="E200" s="122"/>
      <c r="F200" s="122"/>
      <c r="G200" s="122"/>
      <c r="H200" s="122"/>
      <c r="I200" s="123">
        <f>J200+K200</f>
        <v>0</v>
      </c>
      <c r="J200" s="122"/>
      <c r="K200" s="122"/>
      <c r="L200" s="123">
        <f>M200+N200</f>
        <v>0</v>
      </c>
      <c r="M200" s="122"/>
      <c r="N200" s="122"/>
      <c r="O200" s="122">
        <f>M200-J200</f>
        <v>0</v>
      </c>
    </row>
    <row r="201" spans="1:15" ht="15">
      <c r="A201" s="92"/>
      <c r="B201" s="92" t="str">
        <f>IF(OR(E201&lt;&gt;0,F201&lt;&gt;0,G201&lt;&gt;0,H201&lt;&gt;0,I201&lt;&gt;0,L201&lt;&gt;0),"a","b")</f>
        <v>b</v>
      </c>
      <c r="C201" s="128" t="s">
        <v>462</v>
      </c>
      <c r="D201" s="121" t="s">
        <v>463</v>
      </c>
      <c r="E201" s="122"/>
      <c r="F201" s="122"/>
      <c r="G201" s="122"/>
      <c r="H201" s="122"/>
      <c r="I201" s="123">
        <f>J201+K201</f>
        <v>0</v>
      </c>
      <c r="J201" s="122"/>
      <c r="K201" s="122"/>
      <c r="L201" s="123">
        <f>M201+N201</f>
        <v>0</v>
      </c>
      <c r="M201" s="122"/>
      <c r="N201" s="122"/>
      <c r="O201" s="122">
        <f>M201-J201</f>
        <v>0</v>
      </c>
    </row>
    <row r="202" spans="1:15" ht="15">
      <c r="A202" s="92"/>
      <c r="B202" s="92" t="str">
        <f>IF(OR(E202&lt;&gt;0,F202&lt;&gt;0,G202&lt;&gt;0,H202&lt;&gt;0,I202&lt;&gt;0,L202&lt;&gt;0),"a","b")</f>
        <v>b</v>
      </c>
      <c r="C202" s="128" t="s">
        <v>464</v>
      </c>
      <c r="D202" s="121" t="s">
        <v>465</v>
      </c>
      <c r="E202" s="122"/>
      <c r="F202" s="122"/>
      <c r="G202" s="122"/>
      <c r="H202" s="122"/>
      <c r="I202" s="123">
        <f>J202+K202</f>
        <v>0</v>
      </c>
      <c r="J202" s="122"/>
      <c r="K202" s="122"/>
      <c r="L202" s="123">
        <f>M202+N202</f>
        <v>0</v>
      </c>
      <c r="M202" s="122"/>
      <c r="N202" s="122"/>
      <c r="O202" s="122">
        <f>M202-J202</f>
        <v>0</v>
      </c>
    </row>
    <row r="203" spans="1:15" ht="15">
      <c r="A203" s="92"/>
      <c r="B203" s="92" t="str">
        <f>IF(OR(E203&lt;&gt;0,F203&lt;&gt;0,G203&lt;&gt;0,H203&lt;&gt;0,I203&lt;&gt;0,L203&lt;&gt;0),"a","b")</f>
        <v>b</v>
      </c>
      <c r="C203" s="128" t="s">
        <v>466</v>
      </c>
      <c r="D203" s="121" t="s">
        <v>467</v>
      </c>
      <c r="E203" s="122"/>
      <c r="F203" s="122"/>
      <c r="G203" s="122"/>
      <c r="H203" s="122"/>
      <c r="I203" s="123">
        <f>J203+K203</f>
        <v>0</v>
      </c>
      <c r="J203" s="122"/>
      <c r="K203" s="122"/>
      <c r="L203" s="123">
        <f>M203+N203</f>
        <v>0</v>
      </c>
      <c r="M203" s="122"/>
      <c r="N203" s="122"/>
      <c r="O203" s="122">
        <f>M203-J203</f>
        <v>0</v>
      </c>
    </row>
    <row r="204" spans="1:15" ht="15">
      <c r="A204" s="92"/>
      <c r="B204" s="92" t="str">
        <f>IF(OR(E204&lt;&gt;0,F204&lt;&gt;0,G204&lt;&gt;0,H204&lt;&gt;0,I204&lt;&gt;0,L204&lt;&gt;0),"a","b")</f>
        <v>b</v>
      </c>
      <c r="C204" s="128" t="s">
        <v>468</v>
      </c>
      <c r="D204" s="121" t="s">
        <v>469</v>
      </c>
      <c r="E204" s="122"/>
      <c r="F204" s="122"/>
      <c r="G204" s="122"/>
      <c r="H204" s="122"/>
      <c r="I204" s="123">
        <f>J204+K204</f>
        <v>0</v>
      </c>
      <c r="J204" s="122"/>
      <c r="K204" s="122"/>
      <c r="L204" s="123">
        <f>M204+N204</f>
        <v>0</v>
      </c>
      <c r="M204" s="122"/>
      <c r="N204" s="122"/>
      <c r="O204" s="122">
        <f>M204-J204</f>
        <v>0</v>
      </c>
    </row>
    <row r="205" spans="1:15" ht="15">
      <c r="A205" s="92"/>
      <c r="B205" s="92" t="str">
        <f>IF(OR(E205&lt;&gt;0,F205&lt;&gt;0,G205&lt;&gt;0,H205&lt;&gt;0,I205&lt;&gt;0,L205&lt;&gt;0),"a","b")</f>
        <v>b</v>
      </c>
      <c r="C205" s="128" t="s">
        <v>470</v>
      </c>
      <c r="D205" s="121" t="s">
        <v>471</v>
      </c>
      <c r="E205" s="122"/>
      <c r="F205" s="122"/>
      <c r="G205" s="122"/>
      <c r="H205" s="122"/>
      <c r="I205" s="123">
        <f>J205+K205</f>
        <v>0</v>
      </c>
      <c r="J205" s="122"/>
      <c r="K205" s="122"/>
      <c r="L205" s="123">
        <f>M205+N205</f>
        <v>0</v>
      </c>
      <c r="M205" s="122"/>
      <c r="N205" s="122"/>
      <c r="O205" s="122">
        <f>M205-J205</f>
        <v>0</v>
      </c>
    </row>
    <row r="206" spans="1:15" ht="25.5">
      <c r="A206" s="92"/>
      <c r="B206" s="92" t="str">
        <f>IF(OR(E206&lt;&gt;0,F206&lt;&gt;0,G206&lt;&gt;0,H206&lt;&gt;0,I206&lt;&gt;0,L206&lt;&gt;0),"a","b")</f>
        <v>b</v>
      </c>
      <c r="C206" s="128" t="s">
        <v>472</v>
      </c>
      <c r="D206" s="121" t="s">
        <v>473</v>
      </c>
      <c r="E206" s="122"/>
      <c r="F206" s="122"/>
      <c r="G206" s="122"/>
      <c r="H206" s="122"/>
      <c r="I206" s="123">
        <f>J206+K206</f>
        <v>0</v>
      </c>
      <c r="J206" s="122"/>
      <c r="K206" s="122"/>
      <c r="L206" s="123">
        <f>M206+N206</f>
        <v>0</v>
      </c>
      <c r="M206" s="122"/>
      <c r="N206" s="122"/>
      <c r="O206" s="122">
        <f>M206-J206</f>
        <v>0</v>
      </c>
    </row>
    <row r="207" spans="1:15" ht="15">
      <c r="A207" s="92"/>
      <c r="B207" s="92" t="str">
        <f>IF(OR(E207&lt;&gt;0,F207&lt;&gt;0,G207&lt;&gt;0,H207&lt;&gt;0,I207&lt;&gt;0,L207&lt;&gt;0),"a","b")</f>
        <v>a</v>
      </c>
      <c r="C207" s="126" t="s">
        <v>474</v>
      </c>
      <c r="D207" s="117" t="s">
        <v>475</v>
      </c>
      <c r="E207" s="118"/>
      <c r="F207" s="118"/>
      <c r="G207" s="118"/>
      <c r="H207" s="118"/>
      <c r="I207" s="119">
        <f>J207+K207</f>
        <v>0</v>
      </c>
      <c r="J207" s="118"/>
      <c r="K207" s="118"/>
      <c r="L207" s="119">
        <f>L210+L395+L478+L521</f>
        <v>60000</v>
      </c>
      <c r="M207" s="118"/>
      <c r="N207" s="118"/>
      <c r="O207" s="118"/>
    </row>
    <row r="208" spans="1:15" ht="15">
      <c r="A208" s="92"/>
      <c r="B208" s="92" t="str">
        <f>IF(OR(E208&lt;&gt;0,F208&lt;&gt;0,G208&lt;&gt;0,H208&lt;&gt;0,I208&lt;&gt;0,L208&lt;&gt;0),"a","b")</f>
        <v>a</v>
      </c>
      <c r="C208" s="125" t="s">
        <v>476</v>
      </c>
      <c r="D208" s="113" t="s">
        <v>477</v>
      </c>
      <c r="E208" s="114">
        <f>E209+E216</f>
        <v>15457</v>
      </c>
      <c r="F208" s="114">
        <f>F209+F216</f>
        <v>0</v>
      </c>
      <c r="G208" s="114">
        <f>G209+G216</f>
        <v>0</v>
      </c>
      <c r="H208" s="114">
        <f>H209+H216</f>
        <v>611520</v>
      </c>
      <c r="I208" s="115">
        <f>J208+K208</f>
        <v>0</v>
      </c>
      <c r="J208" s="114">
        <f>J209</f>
        <v>0</v>
      </c>
      <c r="K208" s="114">
        <f>K209+K216</f>
        <v>0</v>
      </c>
      <c r="L208" s="115">
        <f>L209+L216</f>
        <v>390000</v>
      </c>
      <c r="M208" s="114">
        <f>M209+M216</f>
        <v>390000</v>
      </c>
      <c r="N208" s="114">
        <f>N209+N216</f>
        <v>0</v>
      </c>
      <c r="O208" s="114">
        <f>M208-J208</f>
        <v>390000</v>
      </c>
    </row>
    <row r="209" spans="1:15" ht="15">
      <c r="A209" s="92"/>
      <c r="B209" s="92" t="str">
        <f>IF(OR(E209&lt;&gt;0,F209&lt;&gt;0,G209&lt;&gt;0,H209&lt;&gt;0,I209&lt;&gt;0,L209&lt;&gt;0),"a","b")</f>
        <v>a</v>
      </c>
      <c r="C209" s="126" t="s">
        <v>478</v>
      </c>
      <c r="D209" s="117" t="s">
        <v>479</v>
      </c>
      <c r="E209" s="118">
        <f>SUM(E210:E215)</f>
        <v>0</v>
      </c>
      <c r="F209" s="118">
        <f>SUM(F210:F215)</f>
        <v>0</v>
      </c>
      <c r="G209" s="118">
        <f>SUM(G210:G215)</f>
        <v>0</v>
      </c>
      <c r="H209" s="118">
        <f>SUM(H210:H215)</f>
        <v>611520</v>
      </c>
      <c r="I209" s="118">
        <f>SUM(I210:I215)</f>
        <v>0</v>
      </c>
      <c r="J209" s="118">
        <f>SUM(J210:J215)</f>
        <v>0</v>
      </c>
      <c r="K209" s="118">
        <f>SUM(K210:K215)</f>
        <v>0</v>
      </c>
      <c r="L209" s="119">
        <f>L210+L211+L212+L213+L214+L215</f>
        <v>285000</v>
      </c>
      <c r="M209" s="118">
        <f>SUM(M210:M215)</f>
        <v>285000</v>
      </c>
      <c r="N209" s="118">
        <f>SUM(N210:N215)</f>
        <v>0</v>
      </c>
      <c r="O209" s="118">
        <f>M209-J209</f>
        <v>285000</v>
      </c>
    </row>
    <row r="210" spans="1:15" ht="15">
      <c r="A210" s="92"/>
      <c r="B210" s="92" t="str">
        <f>IF(OR(E210&lt;&gt;0,F210&lt;&gt;0,G210&lt;&gt;0,H210&lt;&gt;0,I210&lt;&gt;0,L210&lt;&gt;0),"a","b")</f>
        <v>a</v>
      </c>
      <c r="C210" s="128" t="s">
        <v>480</v>
      </c>
      <c r="D210" s="121" t="s">
        <v>481</v>
      </c>
      <c r="E210" s="122"/>
      <c r="F210" s="122"/>
      <c r="G210" s="122"/>
      <c r="H210" s="122"/>
      <c r="I210" s="123">
        <f>J210+K210</f>
        <v>0</v>
      </c>
      <c r="J210" s="122"/>
      <c r="K210" s="122"/>
      <c r="L210" s="123">
        <f>M210+N210</f>
        <v>60000</v>
      </c>
      <c r="M210" s="122">
        <v>60000</v>
      </c>
      <c r="N210" s="122"/>
      <c r="O210" s="122">
        <f>M210-J210</f>
        <v>60000</v>
      </c>
    </row>
    <row r="211" spans="1:15" ht="15">
      <c r="A211" s="92"/>
      <c r="B211" s="92" t="str">
        <f>IF(OR(E211&lt;&gt;0,F211&lt;&gt;0,G211&lt;&gt;0,H211&lt;&gt;0,I211&lt;&gt;0,L211&lt;&gt;0),"a","b")</f>
        <v>a</v>
      </c>
      <c r="C211" s="128" t="s">
        <v>482</v>
      </c>
      <c r="D211" s="121" t="s">
        <v>483</v>
      </c>
      <c r="E211" s="122"/>
      <c r="F211" s="122"/>
      <c r="G211" s="122"/>
      <c r="H211" s="122">
        <v>611520</v>
      </c>
      <c r="I211" s="123">
        <f>J211+K211</f>
        <v>0</v>
      </c>
      <c r="J211" s="122"/>
      <c r="K211" s="122"/>
      <c r="L211" s="123">
        <f>M211+N211</f>
        <v>225000</v>
      </c>
      <c r="M211" s="122">
        <v>225000</v>
      </c>
      <c r="N211" s="122"/>
      <c r="O211" s="122">
        <f>M211-J211</f>
        <v>225000</v>
      </c>
    </row>
    <row r="212" spans="1:15" ht="15">
      <c r="A212" s="92"/>
      <c r="B212" s="92" t="str">
        <f>IF(OR(E212&lt;&gt;0,F212&lt;&gt;0,G212&lt;&gt;0,H212&lt;&gt;0,I212&lt;&gt;0,L212&lt;&gt;0),"a","b")</f>
        <v>b</v>
      </c>
      <c r="C212" s="128" t="s">
        <v>484</v>
      </c>
      <c r="D212" s="121" t="s">
        <v>485</v>
      </c>
      <c r="E212" s="122"/>
      <c r="F212" s="122"/>
      <c r="G212" s="122"/>
      <c r="H212" s="122"/>
      <c r="I212" s="123">
        <f>J212+K212</f>
        <v>0</v>
      </c>
      <c r="J212" s="122"/>
      <c r="K212" s="122"/>
      <c r="L212" s="123">
        <f>M212+N212</f>
        <v>0</v>
      </c>
      <c r="M212" s="122"/>
      <c r="N212" s="122"/>
      <c r="O212" s="122">
        <f>M212-J212</f>
        <v>0</v>
      </c>
    </row>
    <row r="213" spans="1:15" ht="25.5">
      <c r="A213" s="92"/>
      <c r="B213" s="92" t="str">
        <f>IF(OR(E213&lt;&gt;0,F213&lt;&gt;0,G213&lt;&gt;0,H213&lt;&gt;0,I213&lt;&gt;0,L213&lt;&gt;0),"a","b")</f>
        <v>b</v>
      </c>
      <c r="C213" s="128" t="s">
        <v>486</v>
      </c>
      <c r="D213" s="121" t="s">
        <v>487</v>
      </c>
      <c r="E213" s="122"/>
      <c r="F213" s="122"/>
      <c r="G213" s="122"/>
      <c r="H213" s="122"/>
      <c r="I213" s="123">
        <f>J213+K213</f>
        <v>0</v>
      </c>
      <c r="J213" s="122"/>
      <c r="K213" s="122"/>
      <c r="L213" s="123">
        <f>M213+N213</f>
        <v>0</v>
      </c>
      <c r="M213" s="122"/>
      <c r="N213" s="122"/>
      <c r="O213" s="122">
        <f>M213-J213</f>
        <v>0</v>
      </c>
    </row>
    <row r="214" spans="1:15" ht="25.5">
      <c r="A214" s="92"/>
      <c r="B214" s="92" t="str">
        <f>IF(OR(E214&lt;&gt;0,F214&lt;&gt;0,G214&lt;&gt;0,H214&lt;&gt;0,I214&lt;&gt;0,L214&lt;&gt;0),"a","b")</f>
        <v>b</v>
      </c>
      <c r="C214" s="128" t="s">
        <v>488</v>
      </c>
      <c r="D214" s="121" t="s">
        <v>489</v>
      </c>
      <c r="E214" s="122"/>
      <c r="F214" s="122"/>
      <c r="G214" s="122"/>
      <c r="H214" s="122"/>
      <c r="I214" s="123">
        <f>J214+K214</f>
        <v>0</v>
      </c>
      <c r="J214" s="122"/>
      <c r="K214" s="122"/>
      <c r="L214" s="123">
        <f>M214+N214</f>
        <v>0</v>
      </c>
      <c r="M214" s="122"/>
      <c r="N214" s="122"/>
      <c r="O214" s="122">
        <f>M214-J214</f>
        <v>0</v>
      </c>
    </row>
    <row r="215" spans="1:15" ht="15">
      <c r="A215" s="92"/>
      <c r="B215" s="92" t="str">
        <f>IF(OR(E215&lt;&gt;0,F215&lt;&gt;0,G215&lt;&gt;0,H215&lt;&gt;0,I215&lt;&gt;0,L215&lt;&gt;0),"a","b")</f>
        <v>b</v>
      </c>
      <c r="C215" s="128" t="s">
        <v>490</v>
      </c>
      <c r="D215" s="121" t="s">
        <v>491</v>
      </c>
      <c r="E215" s="122"/>
      <c r="F215" s="122"/>
      <c r="G215" s="122"/>
      <c r="H215" s="122"/>
      <c r="I215" s="123">
        <f>J215+K215</f>
        <v>0</v>
      </c>
      <c r="J215" s="122"/>
      <c r="K215" s="122"/>
      <c r="L215" s="123">
        <f>L218+L403+L486+L529</f>
        <v>0</v>
      </c>
      <c r="M215" s="122"/>
      <c r="N215" s="122"/>
      <c r="O215" s="122">
        <f>M215-J215</f>
        <v>0</v>
      </c>
    </row>
    <row r="216" spans="1:15" ht="25.5">
      <c r="A216" s="92"/>
      <c r="B216" s="92" t="str">
        <f>IF(OR(E216&lt;&gt;0,F216&lt;&gt;0,G216&lt;&gt;0,H216&lt;&gt;0,I216&lt;&gt;0,L216&lt;&gt;0),"a","b")</f>
        <v>a</v>
      </c>
      <c r="C216" s="126" t="s">
        <v>492</v>
      </c>
      <c r="D216" s="117" t="s">
        <v>493</v>
      </c>
      <c r="E216" s="118">
        <f>SUM(E217:E237)</f>
        <v>15457</v>
      </c>
      <c r="F216" s="118">
        <f>SUM(F217:F237)</f>
        <v>0</v>
      </c>
      <c r="G216" s="118">
        <f>SUM(G217:G237)</f>
        <v>0</v>
      </c>
      <c r="H216" s="118">
        <f>SUM(H217:H237)</f>
        <v>0</v>
      </c>
      <c r="I216" s="119">
        <f>J216+K216</f>
        <v>0</v>
      </c>
      <c r="J216" s="118">
        <f>SUM(J217:J237)</f>
        <v>0</v>
      </c>
      <c r="K216" s="118">
        <f>SUM(K217:K237)</f>
        <v>0</v>
      </c>
      <c r="L216" s="119">
        <f>L217+L218+L219+L220+L221+L222+L223+L224+L225+L226+L227+L228+L229+L230+L231+L232+L233+L234+L235+L236+L237</f>
        <v>105000</v>
      </c>
      <c r="M216" s="118">
        <f>SUM(M217:M237)</f>
        <v>105000</v>
      </c>
      <c r="N216" s="118">
        <f>SUM(N217:N237)</f>
        <v>0</v>
      </c>
      <c r="O216" s="118">
        <f>M216-J216</f>
        <v>105000</v>
      </c>
    </row>
    <row r="217" spans="1:15" ht="38.25">
      <c r="A217" s="92"/>
      <c r="B217" s="92" t="str">
        <f>IF(OR(E217&lt;&gt;0,F217&lt;&gt;0,G217&lt;&gt;0,H217&lt;&gt;0,I217&lt;&gt;0,L217&lt;&gt;0),"a","b")</f>
        <v>a</v>
      </c>
      <c r="C217" s="128" t="s">
        <v>494</v>
      </c>
      <c r="D217" s="121" t="s">
        <v>495</v>
      </c>
      <c r="E217" s="122"/>
      <c r="F217" s="122"/>
      <c r="G217" s="122"/>
      <c r="H217" s="122"/>
      <c r="I217" s="123">
        <f>J217+K217</f>
        <v>0</v>
      </c>
      <c r="J217" s="122"/>
      <c r="K217" s="122"/>
      <c r="L217" s="123">
        <f>M217+N217</f>
        <v>105000</v>
      </c>
      <c r="M217" s="122">
        <v>105000</v>
      </c>
      <c r="N217" s="122"/>
      <c r="O217" s="122">
        <f>M217-J217</f>
        <v>105000</v>
      </c>
    </row>
    <row r="218" spans="1:15" ht="15">
      <c r="A218" s="92"/>
      <c r="B218" s="92" t="str">
        <f>IF(OR(E218&lt;&gt;0,F218&lt;&gt;0,G218&lt;&gt;0,H218&lt;&gt;0,I218&lt;&gt;0,L218&lt;&gt;0),"a","b")</f>
        <v>b</v>
      </c>
      <c r="C218" s="128" t="s">
        <v>496</v>
      </c>
      <c r="D218" s="121" t="s">
        <v>153</v>
      </c>
      <c r="E218" s="122"/>
      <c r="F218" s="122"/>
      <c r="G218" s="122"/>
      <c r="H218" s="122"/>
      <c r="I218" s="123">
        <f>J218+K218</f>
        <v>0</v>
      </c>
      <c r="J218" s="122"/>
      <c r="K218" s="122"/>
      <c r="L218" s="123">
        <f>M218+N218</f>
        <v>0</v>
      </c>
      <c r="M218" s="122"/>
      <c r="N218" s="122"/>
      <c r="O218" s="122">
        <f>M218-J218</f>
        <v>0</v>
      </c>
    </row>
    <row r="219" spans="1:15" ht="15">
      <c r="A219" s="92"/>
      <c r="B219" s="92" t="str">
        <f>IF(OR(E219&lt;&gt;0,F219&lt;&gt;0,G219&lt;&gt;0,H219&lt;&gt;0,I219&lt;&gt;0,L219&lt;&gt;0),"a","b")</f>
        <v>b</v>
      </c>
      <c r="C219" s="128" t="s">
        <v>497</v>
      </c>
      <c r="D219" s="121" t="s">
        <v>155</v>
      </c>
      <c r="E219" s="122"/>
      <c r="F219" s="122"/>
      <c r="G219" s="122"/>
      <c r="H219" s="122"/>
      <c r="I219" s="123">
        <f>J219+K219</f>
        <v>0</v>
      </c>
      <c r="J219" s="122"/>
      <c r="K219" s="122"/>
      <c r="L219" s="123">
        <f>M219+N219</f>
        <v>0</v>
      </c>
      <c r="M219" s="122"/>
      <c r="N219" s="122"/>
      <c r="O219" s="122">
        <f>M219-J219</f>
        <v>0</v>
      </c>
    </row>
    <row r="220" spans="1:15" ht="15">
      <c r="A220" s="92"/>
      <c r="B220" s="92" t="str">
        <f>IF(OR(E220&lt;&gt;0,F220&lt;&gt;0,G220&lt;&gt;0,H220&lt;&gt;0,I220&lt;&gt;0,L220&lt;&gt;0),"a","b")</f>
        <v>a</v>
      </c>
      <c r="C220" s="128" t="s">
        <v>498</v>
      </c>
      <c r="D220" s="121" t="s">
        <v>499</v>
      </c>
      <c r="E220" s="122">
        <v>15457</v>
      </c>
      <c r="F220" s="122"/>
      <c r="G220" s="122"/>
      <c r="H220" s="122"/>
      <c r="I220" s="123">
        <f>J220+K220</f>
        <v>0</v>
      </c>
      <c r="J220" s="122"/>
      <c r="K220" s="122"/>
      <c r="L220" s="123">
        <f>M220+N220</f>
        <v>0</v>
      </c>
      <c r="M220" s="122"/>
      <c r="N220" s="122"/>
      <c r="O220" s="122">
        <f>M220-J220</f>
        <v>0</v>
      </c>
    </row>
    <row r="221" spans="1:15" ht="15">
      <c r="A221" s="92"/>
      <c r="B221" s="92" t="str">
        <f>IF(OR(E221&lt;&gt;0,F221&lt;&gt;0,G221&lt;&gt;0,H221&lt;&gt;0,I221&lt;&gt;0,L221&lt;&gt;0),"a","b")</f>
        <v>b</v>
      </c>
      <c r="C221" s="128" t="s">
        <v>500</v>
      </c>
      <c r="D221" s="121" t="s">
        <v>165</v>
      </c>
      <c r="E221" s="122"/>
      <c r="F221" s="122"/>
      <c r="G221" s="122"/>
      <c r="H221" s="122"/>
      <c r="I221" s="123">
        <f>J221+K221</f>
        <v>0</v>
      </c>
      <c r="J221" s="122"/>
      <c r="K221" s="122"/>
      <c r="L221" s="123">
        <f>M221+N221</f>
        <v>0</v>
      </c>
      <c r="M221" s="122"/>
      <c r="N221" s="122"/>
      <c r="O221" s="122">
        <f>M221-J221</f>
        <v>0</v>
      </c>
    </row>
    <row r="222" spans="1:15" ht="15">
      <c r="A222" s="92"/>
      <c r="B222" s="92" t="str">
        <f>IF(OR(E222&lt;&gt;0,F222&lt;&gt;0,G222&lt;&gt;0,H222&lt;&gt;0,I222&lt;&gt;0,L222&lt;&gt;0),"a","b")</f>
        <v>b</v>
      </c>
      <c r="C222" s="128" t="s">
        <v>501</v>
      </c>
      <c r="D222" s="121" t="s">
        <v>502</v>
      </c>
      <c r="E222" s="122"/>
      <c r="F222" s="122"/>
      <c r="G222" s="122"/>
      <c r="H222" s="122"/>
      <c r="I222" s="123">
        <f>J222+K222</f>
        <v>0</v>
      </c>
      <c r="J222" s="122"/>
      <c r="K222" s="122"/>
      <c r="L222" s="123">
        <f>M222+N222</f>
        <v>0</v>
      </c>
      <c r="M222" s="122"/>
      <c r="N222" s="122"/>
      <c r="O222" s="122">
        <f>M222-J222</f>
        <v>0</v>
      </c>
    </row>
    <row r="223" spans="1:15" ht="15">
      <c r="A223" s="92"/>
      <c r="B223" s="92" t="str">
        <f>IF(OR(E223&lt;&gt;0,F223&lt;&gt;0,G223&lt;&gt;0,H223&lt;&gt;0,I223&lt;&gt;0,L223&lt;&gt;0),"a","b")</f>
        <v>b</v>
      </c>
      <c r="C223" s="128" t="s">
        <v>503</v>
      </c>
      <c r="D223" s="121" t="s">
        <v>504</v>
      </c>
      <c r="E223" s="122"/>
      <c r="F223" s="122"/>
      <c r="G223" s="122"/>
      <c r="H223" s="122"/>
      <c r="I223" s="123">
        <f>J223+K223</f>
        <v>0</v>
      </c>
      <c r="J223" s="122"/>
      <c r="K223" s="122"/>
      <c r="L223" s="123">
        <f>M223+N223</f>
        <v>0</v>
      </c>
      <c r="M223" s="122"/>
      <c r="N223" s="122"/>
      <c r="O223" s="122">
        <f>M223-J223</f>
        <v>0</v>
      </c>
    </row>
    <row r="224" spans="1:15" ht="15">
      <c r="A224" s="92"/>
      <c r="B224" s="92" t="str">
        <f>IF(OR(E224&lt;&gt;0,F224&lt;&gt;0,G224&lt;&gt;0,H224&lt;&gt;0,I224&lt;&gt;0,L224&lt;&gt;0),"a","b")</f>
        <v>b</v>
      </c>
      <c r="C224" s="128" t="s">
        <v>505</v>
      </c>
      <c r="D224" s="121" t="s">
        <v>506</v>
      </c>
      <c r="E224" s="122"/>
      <c r="F224" s="122"/>
      <c r="G224" s="122"/>
      <c r="H224" s="122"/>
      <c r="I224" s="123">
        <f>J224+K224</f>
        <v>0</v>
      </c>
      <c r="J224" s="122"/>
      <c r="K224" s="122"/>
      <c r="L224" s="123">
        <f>M224+N224</f>
        <v>0</v>
      </c>
      <c r="M224" s="122"/>
      <c r="N224" s="122"/>
      <c r="O224" s="122">
        <f>M224-J224</f>
        <v>0</v>
      </c>
    </row>
    <row r="225" spans="1:15" ht="15">
      <c r="A225" s="92"/>
      <c r="B225" s="92" t="str">
        <f>IF(OR(E225&lt;&gt;0,F225&lt;&gt;0,G225&lt;&gt;0,H225&lt;&gt;0,I225&lt;&gt;0,L225&lt;&gt;0),"a","b")</f>
        <v>b</v>
      </c>
      <c r="C225" s="128" t="s">
        <v>507</v>
      </c>
      <c r="D225" s="121" t="s">
        <v>508</v>
      </c>
      <c r="E225" s="122"/>
      <c r="F225" s="122"/>
      <c r="G225" s="122"/>
      <c r="H225" s="122"/>
      <c r="I225" s="123">
        <f>J225+K225</f>
        <v>0</v>
      </c>
      <c r="J225" s="122"/>
      <c r="K225" s="122"/>
      <c r="L225" s="123">
        <f>M225+N225</f>
        <v>0</v>
      </c>
      <c r="M225" s="122"/>
      <c r="N225" s="122"/>
      <c r="O225" s="122">
        <f>M225-J225</f>
        <v>0</v>
      </c>
    </row>
    <row r="226" spans="1:15" ht="15">
      <c r="A226" s="92"/>
      <c r="B226" s="92" t="str">
        <f>IF(OR(E226&lt;&gt;0,F226&lt;&gt;0,G226&lt;&gt;0,H226&lt;&gt;0,I226&lt;&gt;0,L226&lt;&gt;0),"a","b")</f>
        <v>b</v>
      </c>
      <c r="C226" s="128" t="s">
        <v>509</v>
      </c>
      <c r="D226" s="121" t="s">
        <v>510</v>
      </c>
      <c r="E226" s="122"/>
      <c r="F226" s="122"/>
      <c r="G226" s="122"/>
      <c r="H226" s="122"/>
      <c r="I226" s="123">
        <f>J226+K226</f>
        <v>0</v>
      </c>
      <c r="J226" s="122"/>
      <c r="K226" s="122"/>
      <c r="L226" s="123">
        <f>M226+N226</f>
        <v>0</v>
      </c>
      <c r="M226" s="122"/>
      <c r="N226" s="122"/>
      <c r="O226" s="122">
        <f>M226-J226</f>
        <v>0</v>
      </c>
    </row>
    <row r="227" spans="1:15" ht="15">
      <c r="A227" s="92"/>
      <c r="B227" s="92" t="str">
        <f>IF(OR(E227&lt;&gt;0,F227&lt;&gt;0,G227&lt;&gt;0,H227&lt;&gt;0,I227&lt;&gt;0,L227&lt;&gt;0),"a","b")</f>
        <v>b</v>
      </c>
      <c r="C227" s="128" t="s">
        <v>511</v>
      </c>
      <c r="D227" s="121" t="s">
        <v>167</v>
      </c>
      <c r="E227" s="122"/>
      <c r="F227" s="122"/>
      <c r="G227" s="122"/>
      <c r="H227" s="122"/>
      <c r="I227" s="123">
        <f>J227+K227</f>
        <v>0</v>
      </c>
      <c r="J227" s="122"/>
      <c r="K227" s="122"/>
      <c r="L227" s="123">
        <f>M227+N227</f>
        <v>0</v>
      </c>
      <c r="M227" s="122"/>
      <c r="N227" s="122"/>
      <c r="O227" s="122">
        <f>M227-J227</f>
        <v>0</v>
      </c>
    </row>
    <row r="228" spans="1:15" ht="15">
      <c r="A228" s="92"/>
      <c r="B228" s="92" t="str">
        <f>IF(OR(E228&lt;&gt;0,F228&lt;&gt;0,G228&lt;&gt;0,H228&lt;&gt;0,I228&lt;&gt;0,L228&lt;&gt;0),"a","b")</f>
        <v>b</v>
      </c>
      <c r="C228" s="128" t="s">
        <v>512</v>
      </c>
      <c r="D228" s="121" t="s">
        <v>513</v>
      </c>
      <c r="E228" s="122"/>
      <c r="F228" s="122"/>
      <c r="G228" s="122"/>
      <c r="H228" s="122"/>
      <c r="I228" s="123">
        <f>J228+K228</f>
        <v>0</v>
      </c>
      <c r="J228" s="122"/>
      <c r="K228" s="122"/>
      <c r="L228" s="123">
        <f>M228+N228</f>
        <v>0</v>
      </c>
      <c r="M228" s="122"/>
      <c r="N228" s="122"/>
      <c r="O228" s="122">
        <f>M228-J228</f>
        <v>0</v>
      </c>
    </row>
    <row r="229" spans="1:15" ht="15">
      <c r="A229" s="92"/>
      <c r="B229" s="92" t="str">
        <f>IF(OR(E229&lt;&gt;0,F229&lt;&gt;0,G229&lt;&gt;0,H229&lt;&gt;0,I229&lt;&gt;0,L229&lt;&gt;0),"a","b")</f>
        <v>b</v>
      </c>
      <c r="C229" s="128" t="s">
        <v>514</v>
      </c>
      <c r="D229" s="121" t="s">
        <v>515</v>
      </c>
      <c r="E229" s="122"/>
      <c r="F229" s="122"/>
      <c r="G229" s="122"/>
      <c r="H229" s="122"/>
      <c r="I229" s="123">
        <f>J229+K229</f>
        <v>0</v>
      </c>
      <c r="J229" s="122"/>
      <c r="K229" s="122"/>
      <c r="L229" s="123">
        <f>M229+N229</f>
        <v>0</v>
      </c>
      <c r="M229" s="122"/>
      <c r="N229" s="122"/>
      <c r="O229" s="122">
        <f>M229-J229</f>
        <v>0</v>
      </c>
    </row>
    <row r="230" spans="1:15" ht="15">
      <c r="A230" s="92"/>
      <c r="B230" s="92" t="str">
        <f>IF(OR(E230&lt;&gt;0,F230&lt;&gt;0,G230&lt;&gt;0,H230&lt;&gt;0,I230&lt;&gt;0,L230&lt;&gt;0),"a","b")</f>
        <v>b</v>
      </c>
      <c r="C230" s="128" t="s">
        <v>516</v>
      </c>
      <c r="D230" s="121" t="s">
        <v>517</v>
      </c>
      <c r="E230" s="122"/>
      <c r="F230" s="122"/>
      <c r="G230" s="122"/>
      <c r="H230" s="122"/>
      <c r="I230" s="123">
        <f>J230+K230</f>
        <v>0</v>
      </c>
      <c r="J230" s="122"/>
      <c r="K230" s="122"/>
      <c r="L230" s="123">
        <f>M230+N230</f>
        <v>0</v>
      </c>
      <c r="M230" s="122"/>
      <c r="N230" s="122"/>
      <c r="O230" s="122">
        <f>M230-J230</f>
        <v>0</v>
      </c>
    </row>
    <row r="231" spans="1:15" ht="15">
      <c r="A231" s="92"/>
      <c r="B231" s="92" t="str">
        <f>IF(OR(E231&lt;&gt;0,F231&lt;&gt;0,G231&lt;&gt;0,H231&lt;&gt;0,I231&lt;&gt;0,L231&lt;&gt;0),"a","b")</f>
        <v>b</v>
      </c>
      <c r="C231" s="128" t="s">
        <v>518</v>
      </c>
      <c r="D231" s="121" t="s">
        <v>519</v>
      </c>
      <c r="E231" s="122"/>
      <c r="F231" s="122"/>
      <c r="G231" s="122"/>
      <c r="H231" s="122"/>
      <c r="I231" s="123">
        <f>J231+K231</f>
        <v>0</v>
      </c>
      <c r="J231" s="122"/>
      <c r="K231" s="122"/>
      <c r="L231" s="123">
        <f>M231+N231</f>
        <v>0</v>
      </c>
      <c r="M231" s="122"/>
      <c r="N231" s="122"/>
      <c r="O231" s="122">
        <f>M231-J231</f>
        <v>0</v>
      </c>
    </row>
    <row r="232" spans="1:15" ht="15">
      <c r="A232" s="92"/>
      <c r="B232" s="92" t="str">
        <f>IF(OR(E232&lt;&gt;0,F232&lt;&gt;0,G232&lt;&gt;0,H232&lt;&gt;0,I232&lt;&gt;0,L232&lt;&gt;0),"a","b")</f>
        <v>b</v>
      </c>
      <c r="C232" s="128" t="s">
        <v>520</v>
      </c>
      <c r="D232" s="121" t="s">
        <v>179</v>
      </c>
      <c r="E232" s="122"/>
      <c r="F232" s="122"/>
      <c r="G232" s="122"/>
      <c r="H232" s="122"/>
      <c r="I232" s="123">
        <f>J232+K232</f>
        <v>0</v>
      </c>
      <c r="J232" s="122"/>
      <c r="K232" s="122"/>
      <c r="L232" s="123">
        <f>M232+N232</f>
        <v>0</v>
      </c>
      <c r="M232" s="122"/>
      <c r="N232" s="122"/>
      <c r="O232" s="122">
        <f>M232-J232</f>
        <v>0</v>
      </c>
    </row>
    <row r="233" spans="1:15" ht="15">
      <c r="A233" s="92"/>
      <c r="B233" s="92" t="str">
        <f>IF(OR(E233&lt;&gt;0,F233&lt;&gt;0,G233&lt;&gt;0,H233&lt;&gt;0,I233&lt;&gt;0,L233&lt;&gt;0),"a","b")</f>
        <v>b</v>
      </c>
      <c r="C233" s="128" t="s">
        <v>521</v>
      </c>
      <c r="D233" s="121" t="s">
        <v>522</v>
      </c>
      <c r="E233" s="122"/>
      <c r="F233" s="122"/>
      <c r="G233" s="122"/>
      <c r="H233" s="122"/>
      <c r="I233" s="123">
        <f>J233+K233</f>
        <v>0</v>
      </c>
      <c r="J233" s="122"/>
      <c r="K233" s="122"/>
      <c r="L233" s="123">
        <f>M233+N233</f>
        <v>0</v>
      </c>
      <c r="M233" s="122"/>
      <c r="N233" s="122"/>
      <c r="O233" s="122">
        <f>M233-J233</f>
        <v>0</v>
      </c>
    </row>
    <row r="234" spans="1:15" ht="15">
      <c r="A234" s="92"/>
      <c r="B234" s="92" t="str">
        <f>IF(OR(E234&lt;&gt;0,F234&lt;&gt;0,G234&lt;&gt;0,H234&lt;&gt;0,I234&lt;&gt;0,L234&lt;&gt;0),"a","b")</f>
        <v>b</v>
      </c>
      <c r="C234" s="128" t="s">
        <v>523</v>
      </c>
      <c r="D234" s="121" t="s">
        <v>524</v>
      </c>
      <c r="E234" s="122"/>
      <c r="F234" s="122"/>
      <c r="G234" s="122"/>
      <c r="H234" s="122"/>
      <c r="I234" s="123">
        <f>J234+K234</f>
        <v>0</v>
      </c>
      <c r="J234" s="122"/>
      <c r="K234" s="122"/>
      <c r="L234" s="123">
        <f>M234+N234</f>
        <v>0</v>
      </c>
      <c r="M234" s="122"/>
      <c r="N234" s="122"/>
      <c r="O234" s="122">
        <f>M234-J234</f>
        <v>0</v>
      </c>
    </row>
    <row r="235" spans="1:15" ht="25.5">
      <c r="A235" s="92"/>
      <c r="B235" s="92" t="str">
        <f>IF(OR(E235&lt;&gt;0,F235&lt;&gt;0,G235&lt;&gt;0,H235&lt;&gt;0,I235&lt;&gt;0,L235&lt;&gt;0),"a","b")</f>
        <v>b</v>
      </c>
      <c r="C235" s="128" t="s">
        <v>525</v>
      </c>
      <c r="D235" s="121" t="s">
        <v>526</v>
      </c>
      <c r="E235" s="122"/>
      <c r="F235" s="122"/>
      <c r="G235" s="122"/>
      <c r="H235" s="122"/>
      <c r="I235" s="123">
        <f>J235+K235</f>
        <v>0</v>
      </c>
      <c r="J235" s="122"/>
      <c r="K235" s="122"/>
      <c r="L235" s="123">
        <f>M235+N235</f>
        <v>0</v>
      </c>
      <c r="M235" s="122"/>
      <c r="N235" s="122"/>
      <c r="O235" s="122">
        <f>M235-J235</f>
        <v>0</v>
      </c>
    </row>
    <row r="236" spans="1:15" ht="15">
      <c r="A236" s="92"/>
      <c r="B236" s="92" t="str">
        <f>IF(OR(E236&lt;&gt;0,F236&lt;&gt;0,G236&lt;&gt;0,H236&lt;&gt;0,I236&lt;&gt;0,L236&lt;&gt;0),"a","b")</f>
        <v>b</v>
      </c>
      <c r="C236" s="128" t="s">
        <v>527</v>
      </c>
      <c r="D236" s="121" t="s">
        <v>528</v>
      </c>
      <c r="E236" s="122"/>
      <c r="F236" s="122"/>
      <c r="G236" s="122"/>
      <c r="H236" s="122"/>
      <c r="I236" s="123">
        <f>J236+K236</f>
        <v>0</v>
      </c>
      <c r="J236" s="122"/>
      <c r="K236" s="122"/>
      <c r="L236" s="123">
        <f>M236+N236</f>
        <v>0</v>
      </c>
      <c r="M236" s="122"/>
      <c r="N236" s="122"/>
      <c r="O236" s="122">
        <f>M236-J236</f>
        <v>0</v>
      </c>
    </row>
    <row r="237" spans="1:15" ht="25.5">
      <c r="A237" s="92"/>
      <c r="B237" s="92" t="str">
        <f>IF(OR(E237&lt;&gt;0,F237&lt;&gt;0,G237&lt;&gt;0,H237&lt;&gt;0,I237&lt;&gt;0,L237&lt;&gt;0),"a","b")</f>
        <v>b</v>
      </c>
      <c r="C237" s="128" t="s">
        <v>529</v>
      </c>
      <c r="D237" s="121" t="s">
        <v>530</v>
      </c>
      <c r="E237" s="122"/>
      <c r="F237" s="122"/>
      <c r="G237" s="122"/>
      <c r="H237" s="122"/>
      <c r="I237" s="123">
        <f>J237+K237</f>
        <v>0</v>
      </c>
      <c r="J237" s="122"/>
      <c r="K237" s="122"/>
      <c r="L237" s="123">
        <f>M237+N237</f>
        <v>0</v>
      </c>
      <c r="M237" s="122"/>
      <c r="N237" s="122"/>
      <c r="O237" s="122">
        <f>M237-J237</f>
        <v>0</v>
      </c>
    </row>
    <row r="238" spans="1:15" ht="15">
      <c r="A238" s="92"/>
      <c r="B238" s="92" t="str">
        <f>IF(OR(E238&lt;&gt;0,F238&lt;&gt;0,G238&lt;&gt;0,H238&lt;&gt;0,I238&lt;&gt;0,L238&lt;&gt;0),"a","b")</f>
        <v>b</v>
      </c>
      <c r="C238" s="125" t="s">
        <v>531</v>
      </c>
      <c r="D238" s="113" t="s">
        <v>532</v>
      </c>
      <c r="E238" s="114">
        <f>E239+E242+E250</f>
        <v>0</v>
      </c>
      <c r="F238" s="114">
        <f>F239+F242+F250</f>
        <v>0</v>
      </c>
      <c r="G238" s="114">
        <f>G239+G242+G250</f>
        <v>0</v>
      </c>
      <c r="H238" s="114">
        <f>H239+H242+H250</f>
        <v>0</v>
      </c>
      <c r="I238" s="115">
        <f>J238+K238</f>
        <v>0</v>
      </c>
      <c r="J238" s="114">
        <f>J239+J242+J250</f>
        <v>0</v>
      </c>
      <c r="K238" s="114">
        <f>K239+K242+K250</f>
        <v>0</v>
      </c>
      <c r="L238" s="115">
        <f>L241+L426+L509+L552</f>
        <v>0</v>
      </c>
      <c r="M238" s="114">
        <f>M239+M242+M250</f>
        <v>0</v>
      </c>
      <c r="N238" s="114">
        <f>N239+N242+N250</f>
        <v>0</v>
      </c>
      <c r="O238" s="114">
        <f>M238-J238</f>
        <v>0</v>
      </c>
    </row>
    <row r="239" spans="1:15" ht="15">
      <c r="A239" s="92"/>
      <c r="B239" s="92" t="str">
        <f>IF(OR(E239&lt;&gt;0,F239&lt;&gt;0,G239&lt;&gt;0,H239&lt;&gt;0,I239&lt;&gt;0,L239&lt;&gt;0),"a","b")</f>
        <v>b</v>
      </c>
      <c r="C239" s="126" t="s">
        <v>533</v>
      </c>
      <c r="D239" s="117" t="s">
        <v>534</v>
      </c>
      <c r="E239" s="118">
        <f>SUM(E240:E241)</f>
        <v>0</v>
      </c>
      <c r="F239" s="118">
        <f>SUM(F240:F241)</f>
        <v>0</v>
      </c>
      <c r="G239" s="118">
        <f>SUM(G240:G241)</f>
        <v>0</v>
      </c>
      <c r="H239" s="118">
        <f>SUM(H240:H241)</f>
        <v>0</v>
      </c>
      <c r="I239" s="119">
        <f>J239+K239</f>
        <v>0</v>
      </c>
      <c r="J239" s="118">
        <f>SUM(J240:J241)</f>
        <v>0</v>
      </c>
      <c r="K239" s="118">
        <f>SUM(K240:K241)</f>
        <v>0</v>
      </c>
      <c r="L239" s="119">
        <f>L242+L427+L510+L553</f>
        <v>0</v>
      </c>
      <c r="M239" s="118">
        <f>SUM(M240:M241)</f>
        <v>0</v>
      </c>
      <c r="N239" s="118">
        <f>SUM(N240:N241)</f>
        <v>0</v>
      </c>
      <c r="O239" s="118">
        <f>M239-J239</f>
        <v>0</v>
      </c>
    </row>
    <row r="240" spans="1:15" ht="15">
      <c r="A240" s="92"/>
      <c r="B240" s="92" t="str">
        <f>IF(OR(E240&lt;&gt;0,F240&lt;&gt;0,G240&lt;&gt;0,H240&lt;&gt;0,I240&lt;&gt;0,L240&lt;&gt;0),"a","b")</f>
        <v>b</v>
      </c>
      <c r="C240" s="128" t="s">
        <v>535</v>
      </c>
      <c r="D240" s="121" t="s">
        <v>536</v>
      </c>
      <c r="E240" s="122"/>
      <c r="F240" s="122"/>
      <c r="G240" s="122"/>
      <c r="H240" s="122"/>
      <c r="I240" s="123">
        <f>J240+K240</f>
        <v>0</v>
      </c>
      <c r="J240" s="122"/>
      <c r="K240" s="122"/>
      <c r="L240" s="123">
        <f>L243+L428+L511+L554</f>
        <v>0</v>
      </c>
      <c r="M240" s="122"/>
      <c r="N240" s="122"/>
      <c r="O240" s="122">
        <f>M240-J240</f>
        <v>0</v>
      </c>
    </row>
    <row r="241" spans="1:15" ht="15">
      <c r="A241" s="92"/>
      <c r="B241" s="92" t="str">
        <f>IF(OR(E241&lt;&gt;0,F241&lt;&gt;0,G241&lt;&gt;0,H241&lt;&gt;0,I241&lt;&gt;0,L241&lt;&gt;0),"a","b")</f>
        <v>b</v>
      </c>
      <c r="C241" s="128" t="s">
        <v>537</v>
      </c>
      <c r="D241" s="121" t="s">
        <v>538</v>
      </c>
      <c r="E241" s="122"/>
      <c r="F241" s="122"/>
      <c r="G241" s="122"/>
      <c r="H241" s="122"/>
      <c r="I241" s="123">
        <f>J241+K241</f>
        <v>0</v>
      </c>
      <c r="J241" s="122"/>
      <c r="K241" s="122"/>
      <c r="L241" s="123">
        <f>L244+L429+L512+L555</f>
        <v>0</v>
      </c>
      <c r="M241" s="122"/>
      <c r="N241" s="122"/>
      <c r="O241" s="122">
        <f>M241-J241</f>
        <v>0</v>
      </c>
    </row>
    <row r="242" spans="1:15" ht="15">
      <c r="A242" s="92"/>
      <c r="B242" s="92" t="str">
        <f>IF(OR(E242&lt;&gt;0,F242&lt;&gt;0,G242&lt;&gt;0,H242&lt;&gt;0,I242&lt;&gt;0,L242&lt;&gt;0),"a","b")</f>
        <v>b</v>
      </c>
      <c r="C242" s="126" t="s">
        <v>539</v>
      </c>
      <c r="D242" s="117" t="s">
        <v>540</v>
      </c>
      <c r="E242" s="118">
        <f>SUM(E243:E249)</f>
        <v>0</v>
      </c>
      <c r="F242" s="118">
        <f>SUM(F243:F249)</f>
        <v>0</v>
      </c>
      <c r="G242" s="118">
        <f>SUM(G243:G249)</f>
        <v>0</v>
      </c>
      <c r="H242" s="118">
        <f>SUM(H243:H249)</f>
        <v>0</v>
      </c>
      <c r="I242" s="119">
        <f>J242+K242</f>
        <v>0</v>
      </c>
      <c r="J242" s="118">
        <f>SUM(J243:J249)</f>
        <v>0</v>
      </c>
      <c r="K242" s="118">
        <f>SUM(K243:K249)</f>
        <v>0</v>
      </c>
      <c r="L242" s="119">
        <f>L245+L430+L513+L556</f>
        <v>0</v>
      </c>
      <c r="M242" s="118">
        <f>SUM(M243:M249)</f>
        <v>0</v>
      </c>
      <c r="N242" s="118">
        <f>SUM(N243:N249)</f>
        <v>0</v>
      </c>
      <c r="O242" s="118">
        <f>M242-J242</f>
        <v>0</v>
      </c>
    </row>
    <row r="243" spans="1:15" ht="15">
      <c r="A243" s="92"/>
      <c r="B243" s="92" t="str">
        <f>IF(OR(E243&lt;&gt;0,F243&lt;&gt;0,G243&lt;&gt;0,H243&lt;&gt;0,I243&lt;&gt;0,L243&lt;&gt;0),"a","b")</f>
        <v>b</v>
      </c>
      <c r="C243" s="128" t="s">
        <v>541</v>
      </c>
      <c r="D243" s="121" t="s">
        <v>542</v>
      </c>
      <c r="E243" s="122"/>
      <c r="F243" s="122"/>
      <c r="G243" s="122"/>
      <c r="H243" s="122"/>
      <c r="I243" s="123">
        <f>J243+K243</f>
        <v>0</v>
      </c>
      <c r="J243" s="122"/>
      <c r="K243" s="122"/>
      <c r="L243" s="123">
        <f>L246+L431+L514+L557</f>
        <v>0</v>
      </c>
      <c r="M243" s="122"/>
      <c r="N243" s="122"/>
      <c r="O243" s="122">
        <f>M243-J243</f>
        <v>0</v>
      </c>
    </row>
    <row r="244" spans="1:15" ht="15">
      <c r="A244" s="92"/>
      <c r="B244" s="92" t="str">
        <f>IF(OR(E244&lt;&gt;0,F244&lt;&gt;0,G244&lt;&gt;0,H244&lt;&gt;0,I244&lt;&gt;0,L244&lt;&gt;0),"a","b")</f>
        <v>b</v>
      </c>
      <c r="C244" s="128" t="s">
        <v>543</v>
      </c>
      <c r="D244" s="121" t="s">
        <v>544</v>
      </c>
      <c r="E244" s="122"/>
      <c r="F244" s="122"/>
      <c r="G244" s="122"/>
      <c r="H244" s="122"/>
      <c r="I244" s="123">
        <f>J244+K244</f>
        <v>0</v>
      </c>
      <c r="J244" s="122"/>
      <c r="K244" s="122"/>
      <c r="L244" s="123">
        <f>L247+L432+L515+L558</f>
        <v>0</v>
      </c>
      <c r="M244" s="122"/>
      <c r="N244" s="122"/>
      <c r="O244" s="122">
        <f>M244-J244</f>
        <v>0</v>
      </c>
    </row>
    <row r="245" spans="1:15" ht="15">
      <c r="A245" s="92"/>
      <c r="B245" s="92" t="str">
        <f>IF(OR(E245&lt;&gt;0,F245&lt;&gt;0,G245&lt;&gt;0,H245&lt;&gt;0,I245&lt;&gt;0,L245&lt;&gt;0),"a","b")</f>
        <v>b</v>
      </c>
      <c r="C245" s="128" t="s">
        <v>545</v>
      </c>
      <c r="D245" s="121" t="s">
        <v>546</v>
      </c>
      <c r="E245" s="122"/>
      <c r="F245" s="122"/>
      <c r="G245" s="122"/>
      <c r="H245" s="122"/>
      <c r="I245" s="123">
        <f>J245+K245</f>
        <v>0</v>
      </c>
      <c r="J245" s="122"/>
      <c r="K245" s="122"/>
      <c r="L245" s="123">
        <f>L248+L433+L516+L559</f>
        <v>0</v>
      </c>
      <c r="M245" s="122"/>
      <c r="N245" s="122"/>
      <c r="O245" s="122">
        <f>M245-J245</f>
        <v>0</v>
      </c>
    </row>
    <row r="246" spans="1:15" ht="15">
      <c r="A246" s="92"/>
      <c r="B246" s="92" t="str">
        <f>IF(OR(E246&lt;&gt;0,F246&lt;&gt;0,G246&lt;&gt;0,H246&lt;&gt;0,I246&lt;&gt;0,L246&lt;&gt;0),"a","b")</f>
        <v>b</v>
      </c>
      <c r="C246" s="128" t="s">
        <v>547</v>
      </c>
      <c r="D246" s="121" t="s">
        <v>548</v>
      </c>
      <c r="E246" s="122"/>
      <c r="F246" s="122"/>
      <c r="G246" s="122"/>
      <c r="H246" s="122"/>
      <c r="I246" s="123">
        <f>J246+K246</f>
        <v>0</v>
      </c>
      <c r="J246" s="122"/>
      <c r="K246" s="122"/>
      <c r="L246" s="123">
        <f>L249+L434+L517+L560</f>
        <v>0</v>
      </c>
      <c r="M246" s="122"/>
      <c r="N246" s="122"/>
      <c r="O246" s="122">
        <f>M246-J246</f>
        <v>0</v>
      </c>
    </row>
    <row r="247" spans="1:15" ht="15">
      <c r="A247" s="92"/>
      <c r="B247" s="92" t="str">
        <f>IF(OR(E247&lt;&gt;0,F247&lt;&gt;0,G247&lt;&gt;0,H247&lt;&gt;0,I247&lt;&gt;0,L247&lt;&gt;0),"a","b")</f>
        <v>b</v>
      </c>
      <c r="C247" s="128" t="s">
        <v>549</v>
      </c>
      <c r="D247" s="121" t="s">
        <v>550</v>
      </c>
      <c r="E247" s="122"/>
      <c r="F247" s="122"/>
      <c r="G247" s="122"/>
      <c r="H247" s="122"/>
      <c r="I247" s="123">
        <f>J247+K247</f>
        <v>0</v>
      </c>
      <c r="J247" s="122"/>
      <c r="K247" s="122"/>
      <c r="L247" s="123">
        <f>L250+L435+L518+L561</f>
        <v>0</v>
      </c>
      <c r="M247" s="122"/>
      <c r="N247" s="122"/>
      <c r="O247" s="122">
        <f>M247-J247</f>
        <v>0</v>
      </c>
    </row>
    <row r="248" spans="1:15" ht="25.5">
      <c r="A248" s="92"/>
      <c r="B248" s="92" t="str">
        <f>IF(OR(E248&lt;&gt;0,F248&lt;&gt;0,G248&lt;&gt;0,H248&lt;&gt;0,I248&lt;&gt;0,L248&lt;&gt;0),"a","b")</f>
        <v>b</v>
      </c>
      <c r="C248" s="128" t="s">
        <v>551</v>
      </c>
      <c r="D248" s="121" t="s">
        <v>552</v>
      </c>
      <c r="E248" s="122"/>
      <c r="F248" s="122"/>
      <c r="G248" s="122"/>
      <c r="H248" s="122"/>
      <c r="I248" s="123">
        <f>J248+K248</f>
        <v>0</v>
      </c>
      <c r="J248" s="122"/>
      <c r="K248" s="122"/>
      <c r="L248" s="123">
        <f>L251+L436+L519+L562</f>
        <v>0</v>
      </c>
      <c r="M248" s="122"/>
      <c r="N248" s="122"/>
      <c r="O248" s="122">
        <f>M248-J248</f>
        <v>0</v>
      </c>
    </row>
    <row r="249" spans="1:15" ht="25.5">
      <c r="A249" s="92"/>
      <c r="B249" s="92" t="str">
        <f>IF(OR(E249&lt;&gt;0,F249&lt;&gt;0,G249&lt;&gt;0,H249&lt;&gt;0,I249&lt;&gt;0,L249&lt;&gt;0),"a","b")</f>
        <v>b</v>
      </c>
      <c r="C249" s="128" t="s">
        <v>553</v>
      </c>
      <c r="D249" s="121" t="s">
        <v>554</v>
      </c>
      <c r="E249" s="122"/>
      <c r="F249" s="122"/>
      <c r="G249" s="122"/>
      <c r="H249" s="122"/>
      <c r="I249" s="123">
        <f>J249+K249</f>
        <v>0</v>
      </c>
      <c r="J249" s="122"/>
      <c r="K249" s="122"/>
      <c r="L249" s="123">
        <f>L252+L437+L520+L563</f>
        <v>0</v>
      </c>
      <c r="M249" s="122"/>
      <c r="N249" s="122"/>
      <c r="O249" s="122">
        <f>M249-J249</f>
        <v>0</v>
      </c>
    </row>
    <row r="250" spans="1:15" ht="25.5">
      <c r="A250" s="92"/>
      <c r="B250" s="92" t="str">
        <f>IF(OR(E250&lt;&gt;0,F250&lt;&gt;0,G250&lt;&gt;0,H250&lt;&gt;0,I250&lt;&gt;0,L250&lt;&gt;0),"a","b")</f>
        <v>b</v>
      </c>
      <c r="C250" s="126" t="s">
        <v>555</v>
      </c>
      <c r="D250" s="117" t="s">
        <v>556</v>
      </c>
      <c r="E250" s="118">
        <v>0</v>
      </c>
      <c r="F250" s="118">
        <v>0</v>
      </c>
      <c r="G250" s="118">
        <v>0</v>
      </c>
      <c r="H250" s="118">
        <v>0</v>
      </c>
      <c r="I250" s="119">
        <f>J250+K250</f>
        <v>0</v>
      </c>
      <c r="J250" s="118">
        <v>0</v>
      </c>
      <c r="K250" s="118">
        <v>0</v>
      </c>
      <c r="L250" s="119">
        <f>L253+L438+L521+L564</f>
        <v>0</v>
      </c>
      <c r="M250" s="118">
        <v>0</v>
      </c>
      <c r="N250" s="118">
        <v>0</v>
      </c>
      <c r="O250" s="118">
        <v>0</v>
      </c>
    </row>
    <row r="251" spans="1:15" ht="15">
      <c r="A251" s="92"/>
      <c r="B251" s="92" t="str">
        <f>IF(OR(E251&lt;&gt;0,F251&lt;&gt;0,G251&lt;&gt;0,H251&lt;&gt;0,I251&lt;&gt;0,L251&lt;&gt;0),"a","b")</f>
        <v>b</v>
      </c>
      <c r="C251" s="125" t="s">
        <v>557</v>
      </c>
      <c r="D251" s="113" t="s">
        <v>558</v>
      </c>
      <c r="E251" s="114">
        <v>0</v>
      </c>
      <c r="F251" s="114">
        <v>0</v>
      </c>
      <c r="G251" s="114">
        <v>0</v>
      </c>
      <c r="H251" s="114">
        <v>0</v>
      </c>
      <c r="I251" s="115">
        <f>J251+K251</f>
        <v>0</v>
      </c>
      <c r="J251" s="114">
        <v>0</v>
      </c>
      <c r="K251" s="114">
        <v>0</v>
      </c>
      <c r="L251" s="115">
        <f>L254+L439+L522+L565</f>
        <v>0</v>
      </c>
      <c r="M251" s="114">
        <v>0</v>
      </c>
      <c r="N251" s="114">
        <v>0</v>
      </c>
      <c r="O251" s="114">
        <v>0</v>
      </c>
    </row>
    <row r="252" spans="1:15" ht="15">
      <c r="A252" s="92"/>
      <c r="B252" s="92" t="str">
        <f>IF(OR(E252&lt;&gt;0,F252&lt;&gt;0,G252&lt;&gt;0,H252&lt;&gt;0,I252&lt;&gt;0,L252&lt;&gt;0),"a","b")</f>
        <v>b</v>
      </c>
      <c r="C252" s="124" t="s">
        <v>559</v>
      </c>
      <c r="D252" s="109" t="s">
        <v>560</v>
      </c>
      <c r="E252" s="110">
        <f>SUM(E253:E257)</f>
        <v>0</v>
      </c>
      <c r="F252" s="110">
        <f>SUM(F253:F257)</f>
        <v>0</v>
      </c>
      <c r="G252" s="110">
        <f>SUM(G253:G257)</f>
        <v>0</v>
      </c>
      <c r="H252" s="110">
        <f>SUM(H253:H257)</f>
        <v>0</v>
      </c>
      <c r="I252" s="111">
        <f>J252+K252</f>
        <v>0</v>
      </c>
      <c r="J252" s="110">
        <f>SUM(J253:J257)</f>
        <v>0</v>
      </c>
      <c r="K252" s="110">
        <f>SUM(K253:K257)</f>
        <v>0</v>
      </c>
      <c r="L252" s="111">
        <f>L255+L440+L523+L566</f>
        <v>0</v>
      </c>
      <c r="M252" s="110">
        <f>SUM(M253:M257)</f>
        <v>0</v>
      </c>
      <c r="N252" s="110">
        <f>SUM(N253:N257)</f>
        <v>0</v>
      </c>
      <c r="O252" s="110">
        <f>M252-J252</f>
        <v>0</v>
      </c>
    </row>
    <row r="253" spans="1:15" ht="15">
      <c r="A253" s="92"/>
      <c r="B253" s="92" t="str">
        <f>IF(OR(E253&lt;&gt;0,F253&lt;&gt;0,G253&lt;&gt;0,H253&lt;&gt;0,I253&lt;&gt;0,L253&lt;&gt;0),"a","b")</f>
        <v>b</v>
      </c>
      <c r="C253" s="125" t="s">
        <v>561</v>
      </c>
      <c r="D253" s="113" t="s">
        <v>562</v>
      </c>
      <c r="E253" s="114"/>
      <c r="F253" s="114"/>
      <c r="G253" s="114"/>
      <c r="H253" s="114"/>
      <c r="I253" s="115">
        <f>J253+K253</f>
        <v>0</v>
      </c>
      <c r="J253" s="114"/>
      <c r="K253" s="114"/>
      <c r="L253" s="115">
        <f>L256+L441+L524+L567</f>
        <v>0</v>
      </c>
      <c r="M253" s="114"/>
      <c r="N253" s="114"/>
      <c r="O253" s="114">
        <f>M253-J253</f>
        <v>0</v>
      </c>
    </row>
    <row r="254" spans="1:15" ht="15">
      <c r="A254" s="92"/>
      <c r="B254" s="92" t="str">
        <f>IF(OR(E254&lt;&gt;0,F254&lt;&gt;0,G254&lt;&gt;0,H254&lt;&gt;0,I254&lt;&gt;0,L254&lt;&gt;0),"a","b")</f>
        <v>b</v>
      </c>
      <c r="C254" s="125" t="s">
        <v>563</v>
      </c>
      <c r="D254" s="113" t="s">
        <v>564</v>
      </c>
      <c r="E254" s="114"/>
      <c r="F254" s="114"/>
      <c r="G254" s="114"/>
      <c r="H254" s="114"/>
      <c r="I254" s="115">
        <f>J254+K254</f>
        <v>0</v>
      </c>
      <c r="J254" s="114"/>
      <c r="K254" s="114"/>
      <c r="L254" s="115">
        <f>L257+L442+L525+L568</f>
        <v>0</v>
      </c>
      <c r="M254" s="114"/>
      <c r="N254" s="114"/>
      <c r="O254" s="114">
        <f>M254-J254</f>
        <v>0</v>
      </c>
    </row>
    <row r="255" spans="1:15" ht="15">
      <c r="A255" s="92"/>
      <c r="B255" s="92" t="str">
        <f>IF(OR(E255&lt;&gt;0,F255&lt;&gt;0,G255&lt;&gt;0,H255&lt;&gt;0,I255&lt;&gt;0,L255&lt;&gt;0),"a","b")</f>
        <v>b</v>
      </c>
      <c r="C255" s="125" t="s">
        <v>565</v>
      </c>
      <c r="D255" s="113" t="s">
        <v>566</v>
      </c>
      <c r="E255" s="114"/>
      <c r="F255" s="114"/>
      <c r="G255" s="114"/>
      <c r="H255" s="114"/>
      <c r="I255" s="115">
        <f>J255+K255</f>
        <v>0</v>
      </c>
      <c r="J255" s="114"/>
      <c r="K255" s="114"/>
      <c r="L255" s="115">
        <f>L258+L443+L526+L569</f>
        <v>0</v>
      </c>
      <c r="M255" s="114"/>
      <c r="N255" s="114"/>
      <c r="O255" s="114">
        <f>M255-J255</f>
        <v>0</v>
      </c>
    </row>
    <row r="256" spans="1:15" ht="15">
      <c r="A256" s="92"/>
      <c r="B256" s="92" t="str">
        <f>IF(OR(E256&lt;&gt;0,F256&lt;&gt;0,G256&lt;&gt;0,H256&lt;&gt;0,I256&lt;&gt;0,L256&lt;&gt;0),"a","b")</f>
        <v>b</v>
      </c>
      <c r="C256" s="125" t="s">
        <v>567</v>
      </c>
      <c r="D256" s="113" t="s">
        <v>568</v>
      </c>
      <c r="E256" s="114"/>
      <c r="F256" s="114"/>
      <c r="G256" s="114"/>
      <c r="H256" s="114"/>
      <c r="I256" s="115">
        <f>J256+K256</f>
        <v>0</v>
      </c>
      <c r="J256" s="114"/>
      <c r="K256" s="114"/>
      <c r="L256" s="115">
        <f>L259+L444+L527+L570</f>
        <v>0</v>
      </c>
      <c r="M256" s="114"/>
      <c r="N256" s="114"/>
      <c r="O256" s="114">
        <f>M256-J256</f>
        <v>0</v>
      </c>
    </row>
    <row r="257" spans="1:15" ht="15">
      <c r="A257" s="92"/>
      <c r="B257" s="92" t="str">
        <f>IF(OR(E257&lt;&gt;0,F257&lt;&gt;0,G257&lt;&gt;0,H257&lt;&gt;0,I257&lt;&gt;0,L257&lt;&gt;0),"a","b")</f>
        <v>b</v>
      </c>
      <c r="C257" s="125" t="s">
        <v>569</v>
      </c>
      <c r="D257" s="113" t="s">
        <v>570</v>
      </c>
      <c r="E257" s="114"/>
      <c r="F257" s="114"/>
      <c r="G257" s="114"/>
      <c r="H257" s="114"/>
      <c r="I257" s="115">
        <f>J257+K257</f>
        <v>0</v>
      </c>
      <c r="J257" s="114"/>
      <c r="K257" s="114"/>
      <c r="L257" s="115">
        <f>L260+L445+L528+L571</f>
        <v>0</v>
      </c>
      <c r="M257" s="114"/>
      <c r="N257" s="114"/>
      <c r="O257" s="114">
        <f>M257-J257</f>
        <v>0</v>
      </c>
    </row>
    <row r="258" spans="1:15" ht="15">
      <c r="A258" s="92"/>
      <c r="B258" s="92" t="str">
        <f>IF(OR(E258&lt;&gt;0,F258&lt;&gt;0,G258&lt;&gt;0,H258&lt;&gt;0,I258&lt;&gt;0,L258&lt;&gt;0),"a","b")</f>
        <v>b</v>
      </c>
      <c r="C258" s="124">
        <v>31.3</v>
      </c>
      <c r="D258" s="109" t="s">
        <v>571</v>
      </c>
      <c r="E258" s="110">
        <v>0</v>
      </c>
      <c r="F258" s="110">
        <v>0</v>
      </c>
      <c r="G258" s="110">
        <v>0</v>
      </c>
      <c r="H258" s="110">
        <v>0</v>
      </c>
      <c r="I258" s="111">
        <f>J258+K258</f>
        <v>0</v>
      </c>
      <c r="J258" s="110">
        <v>0</v>
      </c>
      <c r="K258" s="110">
        <v>0</v>
      </c>
      <c r="L258" s="111">
        <f>L261+L446+L529+L572</f>
        <v>0</v>
      </c>
      <c r="M258" s="110">
        <v>0</v>
      </c>
      <c r="N258" s="110">
        <v>0</v>
      </c>
      <c r="O258" s="110">
        <f>M258-J258</f>
        <v>0</v>
      </c>
    </row>
    <row r="259" spans="1:15" ht="15">
      <c r="A259" s="92"/>
      <c r="B259" s="92" t="str">
        <f>IF(OR(E259&lt;&gt;0,F259&lt;&gt;0,G259&lt;&gt;0,H259&lt;&gt;0,I259&lt;&gt;0,L259&lt;&gt;0),"a","b")</f>
        <v>b</v>
      </c>
      <c r="C259" s="124">
        <v>31.4</v>
      </c>
      <c r="D259" s="109" t="s">
        <v>572</v>
      </c>
      <c r="E259" s="110">
        <f>E260+E261+E262+E268</f>
        <v>0</v>
      </c>
      <c r="F259" s="110">
        <f>F260+F261+F262+F268</f>
        <v>0</v>
      </c>
      <c r="G259" s="110">
        <f>G260+G261+G262+G268</f>
        <v>0</v>
      </c>
      <c r="H259" s="110">
        <f>H260+H261+H262+H268</f>
        <v>0</v>
      </c>
      <c r="I259" s="111">
        <f>J259+K259</f>
        <v>0</v>
      </c>
      <c r="J259" s="110">
        <f>J260+J261+J262+J268</f>
        <v>0</v>
      </c>
      <c r="K259" s="110">
        <f>K260+K261+K262+K268</f>
        <v>0</v>
      </c>
      <c r="L259" s="111">
        <f>L262+L447+L530+L573</f>
        <v>0</v>
      </c>
      <c r="M259" s="110">
        <f>M260+M261+M262+M268</f>
        <v>0</v>
      </c>
      <c r="N259" s="110">
        <f>N260+N261+N262+N268</f>
        <v>0</v>
      </c>
      <c r="O259" s="110">
        <f>M259-J259</f>
        <v>0</v>
      </c>
    </row>
    <row r="260" spans="1:15" ht="15">
      <c r="A260" s="92"/>
      <c r="B260" s="92" t="str">
        <f>IF(OR(E260&lt;&gt;0,F260&lt;&gt;0,G260&lt;&gt;0,H260&lt;&gt;0,I260&lt;&gt;0,L260&lt;&gt;0),"a","b")</f>
        <v>b</v>
      </c>
      <c r="C260" s="125" t="s">
        <v>573</v>
      </c>
      <c r="D260" s="113" t="s">
        <v>574</v>
      </c>
      <c r="E260" s="114"/>
      <c r="F260" s="114"/>
      <c r="G260" s="114"/>
      <c r="H260" s="114"/>
      <c r="I260" s="115">
        <f>J260+K260</f>
        <v>0</v>
      </c>
      <c r="J260" s="114"/>
      <c r="K260" s="114"/>
      <c r="L260" s="115">
        <f>L263+L448+L531+L574</f>
        <v>0</v>
      </c>
      <c r="M260" s="114"/>
      <c r="N260" s="114"/>
      <c r="O260" s="114">
        <f>M260-J260</f>
        <v>0</v>
      </c>
    </row>
    <row r="261" spans="1:15" ht="15">
      <c r="A261" s="92"/>
      <c r="B261" s="92" t="str">
        <f>IF(OR(E261&lt;&gt;0,F261&lt;&gt;0,G261&lt;&gt;0,H261&lt;&gt;0,I261&lt;&gt;0,L261&lt;&gt;0),"a","b")</f>
        <v>b</v>
      </c>
      <c r="C261" s="125" t="s">
        <v>575</v>
      </c>
      <c r="D261" s="113" t="s">
        <v>576</v>
      </c>
      <c r="E261" s="114"/>
      <c r="F261" s="114"/>
      <c r="G261" s="114"/>
      <c r="H261" s="114"/>
      <c r="I261" s="115">
        <f>J261+K261</f>
        <v>0</v>
      </c>
      <c r="J261" s="114"/>
      <c r="K261" s="114"/>
      <c r="L261" s="115">
        <f>L264+L449+L532+L575</f>
        <v>0</v>
      </c>
      <c r="M261" s="114"/>
      <c r="N261" s="114"/>
      <c r="O261" s="114">
        <f>M261-J261</f>
        <v>0</v>
      </c>
    </row>
    <row r="262" spans="1:15" ht="15">
      <c r="A262" s="92"/>
      <c r="B262" s="92" t="str">
        <f>IF(OR(E262&lt;&gt;0,F262&lt;&gt;0,G262&lt;&gt;0,H262&lt;&gt;0,I262&lt;&gt;0,L262&lt;&gt;0),"a","b")</f>
        <v>b</v>
      </c>
      <c r="C262" s="125" t="s">
        <v>577</v>
      </c>
      <c r="D262" s="113" t="s">
        <v>578</v>
      </c>
      <c r="E262" s="114"/>
      <c r="F262" s="114"/>
      <c r="G262" s="114"/>
      <c r="H262" s="114"/>
      <c r="I262" s="115">
        <f>J262+K262</f>
        <v>0</v>
      </c>
      <c r="J262" s="114"/>
      <c r="K262" s="114"/>
      <c r="L262" s="115">
        <f>L265+L450+L533+L576</f>
        <v>0</v>
      </c>
      <c r="M262" s="114"/>
      <c r="N262" s="114"/>
      <c r="O262" s="114">
        <f>M262-J262</f>
        <v>0</v>
      </c>
    </row>
    <row r="263" spans="1:15" ht="15">
      <c r="A263" s="92"/>
      <c r="B263" s="92" t="str">
        <f>IF(OR(E263&lt;&gt;0,F263&lt;&gt;0,G263&lt;&gt;0,H263&lt;&gt;0,I263&lt;&gt;0,L263&lt;&gt;0),"a","b")</f>
        <v>b</v>
      </c>
      <c r="C263" s="126" t="s">
        <v>579</v>
      </c>
      <c r="D263" s="117" t="s">
        <v>580</v>
      </c>
      <c r="E263" s="118">
        <v>0</v>
      </c>
      <c r="F263" s="118">
        <v>0</v>
      </c>
      <c r="G263" s="118">
        <v>0</v>
      </c>
      <c r="H263" s="118">
        <v>0</v>
      </c>
      <c r="I263" s="119">
        <f>J263+K263</f>
        <v>0</v>
      </c>
      <c r="J263" s="118">
        <v>0</v>
      </c>
      <c r="K263" s="118">
        <v>0</v>
      </c>
      <c r="L263" s="119">
        <f>L266+L451+L534+L577</f>
        <v>0</v>
      </c>
      <c r="M263" s="118">
        <v>0</v>
      </c>
      <c r="N263" s="118">
        <v>0</v>
      </c>
      <c r="O263" s="118">
        <f>M263-J263</f>
        <v>0</v>
      </c>
    </row>
    <row r="264" spans="1:15" ht="15">
      <c r="A264" s="92"/>
      <c r="B264" s="92" t="str">
        <f>IF(OR(E264&lt;&gt;0,F264&lt;&gt;0,G264&lt;&gt;0,H264&lt;&gt;0,I264&lt;&gt;0,L264&lt;&gt;0),"a","b")</f>
        <v>b</v>
      </c>
      <c r="C264" s="126" t="s">
        <v>581</v>
      </c>
      <c r="D264" s="117" t="s">
        <v>582</v>
      </c>
      <c r="E264" s="118">
        <v>0</v>
      </c>
      <c r="F264" s="118">
        <v>0</v>
      </c>
      <c r="G264" s="118">
        <v>0</v>
      </c>
      <c r="H264" s="118">
        <v>0</v>
      </c>
      <c r="I264" s="119">
        <f>J264+K264</f>
        <v>0</v>
      </c>
      <c r="J264" s="118">
        <v>0</v>
      </c>
      <c r="K264" s="118">
        <v>0</v>
      </c>
      <c r="L264" s="119">
        <f>L267+L452+L535+L578</f>
        <v>0</v>
      </c>
      <c r="M264" s="118">
        <v>0</v>
      </c>
      <c r="N264" s="118">
        <v>0</v>
      </c>
      <c r="O264" s="118">
        <f>M264-J264</f>
        <v>0</v>
      </c>
    </row>
    <row r="265" spans="1:15" ht="15">
      <c r="A265" s="92"/>
      <c r="B265" s="92" t="str">
        <f>IF(OR(E265&lt;&gt;0,F265&lt;&gt;0,G265&lt;&gt;0,H265&lt;&gt;0,I265&lt;&gt;0,L265&lt;&gt;0),"a","b")</f>
        <v>b</v>
      </c>
      <c r="C265" s="126" t="s">
        <v>583</v>
      </c>
      <c r="D265" s="117" t="s">
        <v>578</v>
      </c>
      <c r="E265" s="118">
        <f>SUM(E266:E267)</f>
        <v>0</v>
      </c>
      <c r="F265" s="118">
        <f>SUM(F266:F267)</f>
        <v>0</v>
      </c>
      <c r="G265" s="118">
        <f>SUM(G266:G267)</f>
        <v>0</v>
      </c>
      <c r="H265" s="118">
        <f>SUM(H266:H267)</f>
        <v>0</v>
      </c>
      <c r="I265" s="119">
        <f>J265+K265</f>
        <v>0</v>
      </c>
      <c r="J265" s="118">
        <f>SUM(J266:J267)</f>
        <v>0</v>
      </c>
      <c r="K265" s="118">
        <f>SUM(K266:K267)</f>
        <v>0</v>
      </c>
      <c r="L265" s="119">
        <f>L268+L453+L536+L579</f>
        <v>0</v>
      </c>
      <c r="M265" s="118">
        <f>SUM(M266:M267)</f>
        <v>0</v>
      </c>
      <c r="N265" s="118">
        <f>SUM(N266:N267)</f>
        <v>0</v>
      </c>
      <c r="O265" s="118">
        <f>SUM(O266:O267)</f>
        <v>0</v>
      </c>
    </row>
    <row r="266" spans="1:15" ht="25.5">
      <c r="A266" s="92"/>
      <c r="B266" s="92" t="str">
        <f>IF(OR(E266&lt;&gt;0,F266&lt;&gt;0,G266&lt;&gt;0,H266&lt;&gt;0,I266&lt;&gt;0,L266&lt;&gt;0),"a","b")</f>
        <v>b</v>
      </c>
      <c r="C266" s="128" t="s">
        <v>584</v>
      </c>
      <c r="D266" s="121" t="s">
        <v>585</v>
      </c>
      <c r="E266" s="122"/>
      <c r="F266" s="122"/>
      <c r="G266" s="122"/>
      <c r="H266" s="122"/>
      <c r="I266" s="123">
        <f>J266+K266</f>
        <v>0</v>
      </c>
      <c r="J266" s="122"/>
      <c r="K266" s="122"/>
      <c r="L266" s="123">
        <f>L269+L454+L537+L580</f>
        <v>0</v>
      </c>
      <c r="M266" s="122"/>
      <c r="N266" s="122"/>
      <c r="O266" s="122">
        <f>M266-J266</f>
        <v>0</v>
      </c>
    </row>
    <row r="267" spans="1:15" ht="25.5">
      <c r="A267" s="92"/>
      <c r="B267" s="92" t="str">
        <f>IF(OR(E267&lt;&gt;0,F267&lt;&gt;0,G267&lt;&gt;0,H267&lt;&gt;0,I267&lt;&gt;0,L267&lt;&gt;0),"a","b")</f>
        <v>b</v>
      </c>
      <c r="C267" s="128" t="s">
        <v>586</v>
      </c>
      <c r="D267" s="121" t="s">
        <v>587</v>
      </c>
      <c r="E267" s="122"/>
      <c r="F267" s="122"/>
      <c r="G267" s="122"/>
      <c r="H267" s="122"/>
      <c r="I267" s="123">
        <f>J267+K267</f>
        <v>0</v>
      </c>
      <c r="J267" s="122"/>
      <c r="K267" s="122"/>
      <c r="L267" s="123">
        <f>L270+L455+L538+L581</f>
        <v>0</v>
      </c>
      <c r="M267" s="122"/>
      <c r="N267" s="122"/>
      <c r="O267" s="122">
        <f>M267-J267</f>
        <v>0</v>
      </c>
    </row>
    <row r="268" spans="1:15" ht="15">
      <c r="A268" s="92"/>
      <c r="B268" s="92" t="str">
        <f>IF(OR(E268&lt;&gt;0,F268&lt;&gt;0,G268&lt;&gt;0,H268&lt;&gt;0,I268&lt;&gt;0,L268&lt;&gt;0),"a","b")</f>
        <v>b</v>
      </c>
      <c r="C268" s="125" t="s">
        <v>588</v>
      </c>
      <c r="D268" s="113" t="s">
        <v>589</v>
      </c>
      <c r="E268" s="114">
        <f>E269+E274</f>
        <v>0</v>
      </c>
      <c r="F268" s="114">
        <f>F269+F274</f>
        <v>0</v>
      </c>
      <c r="G268" s="114">
        <f>G269+G274</f>
        <v>0</v>
      </c>
      <c r="H268" s="114">
        <f>H269+H274</f>
        <v>0</v>
      </c>
      <c r="I268" s="115">
        <f>J268+K268</f>
        <v>0</v>
      </c>
      <c r="J268" s="114">
        <f>J269+J274</f>
        <v>0</v>
      </c>
      <c r="K268" s="114">
        <f>K269+K274</f>
        <v>0</v>
      </c>
      <c r="L268" s="115">
        <f>L271+L456+L539+L582</f>
        <v>0</v>
      </c>
      <c r="M268" s="114">
        <f>M269+M274</f>
        <v>0</v>
      </c>
      <c r="N268" s="114">
        <f>N269+N274</f>
        <v>0</v>
      </c>
      <c r="O268" s="114">
        <f>M268-J268</f>
        <v>0</v>
      </c>
    </row>
    <row r="269" spans="1:15" ht="15">
      <c r="A269" s="92"/>
      <c r="B269" s="92" t="str">
        <f>IF(OR(E269&lt;&gt;0,F269&lt;&gt;0,G269&lt;&gt;0,H269&lt;&gt;0,I269&lt;&gt;0,L269&lt;&gt;0),"a","b")</f>
        <v>b</v>
      </c>
      <c r="C269" s="126" t="s">
        <v>590</v>
      </c>
      <c r="D269" s="117" t="s">
        <v>591</v>
      </c>
      <c r="E269" s="118">
        <f>SUM(E270:E273)</f>
        <v>0</v>
      </c>
      <c r="F269" s="118">
        <f>SUM(F270:F273)</f>
        <v>0</v>
      </c>
      <c r="G269" s="118">
        <f>SUM(G270:G273)</f>
        <v>0</v>
      </c>
      <c r="H269" s="118">
        <f>SUM(H270:H273)</f>
        <v>0</v>
      </c>
      <c r="I269" s="119">
        <f>J269+K269</f>
        <v>0</v>
      </c>
      <c r="J269" s="118">
        <f>SUM(J270:J273)</f>
        <v>0</v>
      </c>
      <c r="K269" s="118">
        <f>SUM(K270:K273)</f>
        <v>0</v>
      </c>
      <c r="L269" s="119">
        <f>L272+L457+L540+L583</f>
        <v>0</v>
      </c>
      <c r="M269" s="118">
        <f>SUM(M270:M273)</f>
        <v>0</v>
      </c>
      <c r="N269" s="118">
        <f>SUM(N270:N273)</f>
        <v>0</v>
      </c>
      <c r="O269" s="118">
        <f>SUM(O270:O273)</f>
        <v>0</v>
      </c>
    </row>
    <row r="270" spans="1:15" ht="25.5">
      <c r="A270" s="92"/>
      <c r="B270" s="92" t="str">
        <f>IF(OR(E270&lt;&gt;0,F270&lt;&gt;0,G270&lt;&gt;0,H270&lt;&gt;0,I270&lt;&gt;0,L270&lt;&gt;0),"a","b")</f>
        <v>b</v>
      </c>
      <c r="C270" s="128" t="s">
        <v>592</v>
      </c>
      <c r="D270" s="121" t="s">
        <v>593</v>
      </c>
      <c r="E270" s="122"/>
      <c r="F270" s="122"/>
      <c r="G270" s="122"/>
      <c r="H270" s="122"/>
      <c r="I270" s="123">
        <f>J270+K270</f>
        <v>0</v>
      </c>
      <c r="J270" s="122"/>
      <c r="K270" s="122"/>
      <c r="L270" s="123">
        <f>L273+L458+L541+L584</f>
        <v>0</v>
      </c>
      <c r="M270" s="122"/>
      <c r="N270" s="122"/>
      <c r="O270" s="122">
        <f>M270-J270</f>
        <v>0</v>
      </c>
    </row>
    <row r="271" spans="1:15" ht="15">
      <c r="A271" s="92"/>
      <c r="B271" s="92" t="str">
        <f>IF(OR(E271&lt;&gt;0,F271&lt;&gt;0,G271&lt;&gt;0,H271&lt;&gt;0,I271&lt;&gt;0,L271&lt;&gt;0),"a","b")</f>
        <v>b</v>
      </c>
      <c r="C271" s="128" t="s">
        <v>594</v>
      </c>
      <c r="D271" s="121" t="s">
        <v>595</v>
      </c>
      <c r="E271" s="122"/>
      <c r="F271" s="122"/>
      <c r="G271" s="122"/>
      <c r="H271" s="122"/>
      <c r="I271" s="123">
        <f>J271+K271</f>
        <v>0</v>
      </c>
      <c r="J271" s="122"/>
      <c r="K271" s="122"/>
      <c r="L271" s="123">
        <f>L274+L459+L542+L585</f>
        <v>0</v>
      </c>
      <c r="M271" s="122"/>
      <c r="N271" s="122"/>
      <c r="O271" s="122">
        <f>M271-J271</f>
        <v>0</v>
      </c>
    </row>
    <row r="272" spans="1:15" ht="25.5">
      <c r="A272" s="92"/>
      <c r="B272" s="92" t="str">
        <f>IF(OR(E272&lt;&gt;0,F272&lt;&gt;0,G272&lt;&gt;0,H272&lt;&gt;0,I272&lt;&gt;0,L272&lt;&gt;0),"a","b")</f>
        <v>b</v>
      </c>
      <c r="C272" s="128" t="s">
        <v>596</v>
      </c>
      <c r="D272" s="121" t="s">
        <v>597</v>
      </c>
      <c r="E272" s="122"/>
      <c r="F272" s="122"/>
      <c r="G272" s="122"/>
      <c r="H272" s="122"/>
      <c r="I272" s="123">
        <f>J272+K272</f>
        <v>0</v>
      </c>
      <c r="J272" s="122"/>
      <c r="K272" s="122"/>
      <c r="L272" s="123">
        <f>L275+L460+L543+L586</f>
        <v>0</v>
      </c>
      <c r="M272" s="122"/>
      <c r="N272" s="122"/>
      <c r="O272" s="122">
        <f>M272-J272</f>
        <v>0</v>
      </c>
    </row>
    <row r="273" spans="1:15" ht="25.5">
      <c r="A273" s="92"/>
      <c r="B273" s="92" t="str">
        <f>IF(OR(E273&lt;&gt;0,F273&lt;&gt;0,G273&lt;&gt;0,H273&lt;&gt;0,I273&lt;&gt;0,L273&lt;&gt;0),"a","b")</f>
        <v>b</v>
      </c>
      <c r="C273" s="128" t="s">
        <v>598</v>
      </c>
      <c r="D273" s="121" t="s">
        <v>599</v>
      </c>
      <c r="E273" s="122"/>
      <c r="F273" s="122"/>
      <c r="G273" s="122"/>
      <c r="H273" s="122"/>
      <c r="I273" s="123">
        <f>J273+K273</f>
        <v>0</v>
      </c>
      <c r="J273" s="122"/>
      <c r="K273" s="122"/>
      <c r="L273" s="123">
        <f>L276+L461+L544+L587</f>
        <v>0</v>
      </c>
      <c r="M273" s="122"/>
      <c r="N273" s="122"/>
      <c r="O273" s="122">
        <f>M273-J273</f>
        <v>0</v>
      </c>
    </row>
    <row r="274" spans="1:15" ht="15">
      <c r="A274" s="92"/>
      <c r="B274" s="92" t="str">
        <f>IF(OR(E274&lt;&gt;0,F274&lt;&gt;0,G274&lt;&gt;0,H274&lt;&gt;0,I274&lt;&gt;0,L274&lt;&gt;0),"a","b")</f>
        <v>b</v>
      </c>
      <c r="C274" s="126" t="s">
        <v>600</v>
      </c>
      <c r="D274" s="117" t="s">
        <v>601</v>
      </c>
      <c r="E274" s="118">
        <v>0</v>
      </c>
      <c r="F274" s="118">
        <v>0</v>
      </c>
      <c r="G274" s="118">
        <v>0</v>
      </c>
      <c r="H274" s="118">
        <v>0</v>
      </c>
      <c r="I274" s="119">
        <f>J274+K274</f>
        <v>0</v>
      </c>
      <c r="J274" s="118">
        <v>0</v>
      </c>
      <c r="K274" s="118">
        <v>0</v>
      </c>
      <c r="L274" s="119">
        <f>L277+L462+L545+L588</f>
        <v>0</v>
      </c>
      <c r="M274" s="118">
        <v>0</v>
      </c>
      <c r="N274" s="118">
        <v>0</v>
      </c>
      <c r="O274" s="118">
        <v>0</v>
      </c>
    </row>
    <row r="275" spans="1:15" ht="15">
      <c r="A275" s="129" t="s">
        <v>107</v>
      </c>
      <c r="B275" s="92" t="str">
        <f>IF(OR(E275&lt;&gt;0,F275&lt;&gt;0,G275&lt;&gt;0,H275&lt;&gt;0,I275&lt;&gt;0,L275&lt;&gt;0),"a","b")</f>
        <v>b</v>
      </c>
      <c r="C275" s="146">
        <v>32</v>
      </c>
      <c r="D275" s="105" t="s">
        <v>602</v>
      </c>
      <c r="E275" s="106">
        <f>E276+E296</f>
        <v>0</v>
      </c>
      <c r="F275" s="106">
        <f>F276+F296</f>
        <v>0</v>
      </c>
      <c r="G275" s="106">
        <f>G276+G296</f>
        <v>0</v>
      </c>
      <c r="H275" s="106">
        <f>H276+H296</f>
        <v>0</v>
      </c>
      <c r="I275" s="107">
        <f>J275+K275</f>
        <v>0</v>
      </c>
      <c r="J275" s="106">
        <f>J276+J296</f>
        <v>0</v>
      </c>
      <c r="K275" s="106">
        <f>K276+K296</f>
        <v>0</v>
      </c>
      <c r="L275" s="107">
        <f>L278+L463+L546+L589</f>
        <v>0</v>
      </c>
      <c r="M275" s="106">
        <f>M276+M296</f>
        <v>0</v>
      </c>
      <c r="N275" s="106">
        <f>N276+N296</f>
        <v>0</v>
      </c>
      <c r="O275" s="106">
        <f>M275-J275</f>
        <v>0</v>
      </c>
    </row>
    <row r="276" spans="1:15" ht="15">
      <c r="A276" s="147"/>
      <c r="B276" s="92" t="str">
        <f>IF(OR(E276&lt;&gt;0,F276&lt;&gt;0,G276&lt;&gt;0,H276&lt;&gt;0,I276&lt;&gt;0,L276&lt;&gt;0),"a","b")</f>
        <v>b</v>
      </c>
      <c r="C276" s="124">
        <v>32.1</v>
      </c>
      <c r="D276" s="109" t="s">
        <v>603</v>
      </c>
      <c r="E276" s="110">
        <f>E277+E278+E279+E280+E281+E284+E290+E293</f>
        <v>0</v>
      </c>
      <c r="F276" s="110">
        <f>F277+F278+F279+F280+F281+F284+F290+F293</f>
        <v>0</v>
      </c>
      <c r="G276" s="110">
        <f>G277+G278+G279+G280+G281+G284+G290+G293</f>
        <v>0</v>
      </c>
      <c r="H276" s="110">
        <f>H277+H278+H279+H280+H281+H284+H290+H293</f>
        <v>0</v>
      </c>
      <c r="I276" s="111">
        <f>J276+K276</f>
        <v>0</v>
      </c>
      <c r="J276" s="110">
        <f>J277+J278+J279+J280+J281+J284+J290+J293</f>
        <v>0</v>
      </c>
      <c r="K276" s="110">
        <f>K277+K278+K279+K280+K281+K284+K290+K293</f>
        <v>0</v>
      </c>
      <c r="L276" s="111">
        <f>L279+L464+L547+L590</f>
        <v>0</v>
      </c>
      <c r="M276" s="110">
        <f>M277+M278+M279+M280+M281+M284+M290+M293</f>
        <v>0</v>
      </c>
      <c r="N276" s="110">
        <f>N277+N278+N279+N280+N281+N284+N290+N293</f>
        <v>0</v>
      </c>
      <c r="O276" s="110">
        <f>M276-J276</f>
        <v>0</v>
      </c>
    </row>
    <row r="277" spans="1:15" ht="15">
      <c r="A277" s="147"/>
      <c r="B277" s="92" t="str">
        <f>IF(OR(E277&lt;&gt;0,F277&lt;&gt;0,G277&lt;&gt;0,H277&lt;&gt;0,I277&lt;&gt;0,L277&lt;&gt;0),"a","b")</f>
        <v>b</v>
      </c>
      <c r="C277" s="125" t="s">
        <v>604</v>
      </c>
      <c r="D277" s="113" t="s">
        <v>605</v>
      </c>
      <c r="E277" s="114"/>
      <c r="F277" s="114"/>
      <c r="G277" s="114"/>
      <c r="H277" s="114"/>
      <c r="I277" s="115">
        <f>J277+K277</f>
        <v>0</v>
      </c>
      <c r="J277" s="114"/>
      <c r="K277" s="114"/>
      <c r="L277" s="115">
        <f>L280+L465+L548+L591</f>
        <v>0</v>
      </c>
      <c r="M277" s="114"/>
      <c r="N277" s="114"/>
      <c r="O277" s="114">
        <f>M277-J277</f>
        <v>0</v>
      </c>
    </row>
    <row r="278" spans="1:15" ht="15">
      <c r="A278" s="92"/>
      <c r="B278" s="92" t="str">
        <f>IF(OR(E278&lt;&gt;0,F278&lt;&gt;0,G278&lt;&gt;0,H278&lt;&gt;0,I278&lt;&gt;0,L278&lt;&gt;0),"a","b")</f>
        <v>b</v>
      </c>
      <c r="C278" s="125" t="s">
        <v>606</v>
      </c>
      <c r="D278" s="113" t="s">
        <v>607</v>
      </c>
      <c r="E278" s="114"/>
      <c r="F278" s="114"/>
      <c r="G278" s="114"/>
      <c r="H278" s="114"/>
      <c r="I278" s="115">
        <f>J278+K278</f>
        <v>0</v>
      </c>
      <c r="J278" s="114"/>
      <c r="K278" s="114"/>
      <c r="L278" s="115">
        <f>L281+L466+L549+L592</f>
        <v>0</v>
      </c>
      <c r="M278" s="114"/>
      <c r="N278" s="114"/>
      <c r="O278" s="114">
        <f>M278-J278</f>
        <v>0</v>
      </c>
    </row>
    <row r="279" spans="1:15" ht="15">
      <c r="A279" s="92"/>
      <c r="B279" s="92" t="str">
        <f>IF(OR(E279&lt;&gt;0,F279&lt;&gt;0,G279&lt;&gt;0,H279&lt;&gt;0,I279&lt;&gt;0,L279&lt;&gt;0),"a","b")</f>
        <v>b</v>
      </c>
      <c r="C279" s="125" t="s">
        <v>608</v>
      </c>
      <c r="D279" s="113" t="s">
        <v>609</v>
      </c>
      <c r="E279" s="114"/>
      <c r="F279" s="114"/>
      <c r="G279" s="114"/>
      <c r="H279" s="114"/>
      <c r="I279" s="115">
        <f>J279+K279</f>
        <v>0</v>
      </c>
      <c r="J279" s="114"/>
      <c r="K279" s="114"/>
      <c r="L279" s="115">
        <f>L282+L467+L550+L593</f>
        <v>0</v>
      </c>
      <c r="M279" s="114"/>
      <c r="N279" s="114"/>
      <c r="O279" s="114">
        <f>M279-J279</f>
        <v>0</v>
      </c>
    </row>
    <row r="280" spans="1:15" ht="15">
      <c r="A280" s="92"/>
      <c r="B280" s="92" t="str">
        <f>IF(OR(E280&lt;&gt;0,F280&lt;&gt;0,G280&lt;&gt;0,H280&lt;&gt;0,I280&lt;&gt;0,L280&lt;&gt;0),"a","b")</f>
        <v>b</v>
      </c>
      <c r="C280" s="125" t="s">
        <v>610</v>
      </c>
      <c r="D280" s="113" t="s">
        <v>611</v>
      </c>
      <c r="E280" s="114"/>
      <c r="F280" s="114"/>
      <c r="G280" s="114"/>
      <c r="H280" s="114"/>
      <c r="I280" s="115">
        <f>J280+K280</f>
        <v>0</v>
      </c>
      <c r="J280" s="114"/>
      <c r="K280" s="114"/>
      <c r="L280" s="115">
        <f>L283+L468+L551+L594</f>
        <v>0</v>
      </c>
      <c r="M280" s="114"/>
      <c r="N280" s="114"/>
      <c r="O280" s="114">
        <f>M280-J280</f>
        <v>0</v>
      </c>
    </row>
    <row r="281" spans="1:15" ht="15">
      <c r="A281" s="92"/>
      <c r="B281" s="92" t="str">
        <f>IF(OR(E281&lt;&gt;0,F281&lt;&gt;0,G281&lt;&gt;0,H281&lt;&gt;0,I281&lt;&gt;0,L281&lt;&gt;0),"a","b")</f>
        <v>b</v>
      </c>
      <c r="C281" s="125" t="s">
        <v>612</v>
      </c>
      <c r="D281" s="113" t="s">
        <v>613</v>
      </c>
      <c r="E281" s="114">
        <f>E282+E283</f>
        <v>0</v>
      </c>
      <c r="F281" s="114">
        <f>F282+F283</f>
        <v>0</v>
      </c>
      <c r="G281" s="114">
        <f>G282+G283</f>
        <v>0</v>
      </c>
      <c r="H281" s="114">
        <f>H282+H283</f>
        <v>0</v>
      </c>
      <c r="I281" s="115">
        <f>J281+K281</f>
        <v>0</v>
      </c>
      <c r="J281" s="114">
        <f>J282+J283</f>
        <v>0</v>
      </c>
      <c r="K281" s="114">
        <f>K282+K283</f>
        <v>0</v>
      </c>
      <c r="L281" s="115">
        <f>L284+L469+L552+L595</f>
        <v>0</v>
      </c>
      <c r="M281" s="114">
        <f>M282+M283</f>
        <v>0</v>
      </c>
      <c r="N281" s="114">
        <f>N282+N283</f>
        <v>0</v>
      </c>
      <c r="O281" s="114">
        <f>M281-J281</f>
        <v>0</v>
      </c>
    </row>
    <row r="282" spans="1:15" ht="15">
      <c r="A282" s="92"/>
      <c r="B282" s="92" t="str">
        <f>IF(OR(E282&lt;&gt;0,F282&lt;&gt;0,G282&lt;&gt;0,H282&lt;&gt;0,I282&lt;&gt;0,L282&lt;&gt;0),"a","b")</f>
        <v>b</v>
      </c>
      <c r="C282" s="126" t="s">
        <v>614</v>
      </c>
      <c r="D282" s="117" t="s">
        <v>615</v>
      </c>
      <c r="E282" s="118"/>
      <c r="F282" s="118"/>
      <c r="G282" s="118"/>
      <c r="H282" s="118"/>
      <c r="I282" s="119">
        <f>J282+K282</f>
        <v>0</v>
      </c>
      <c r="J282" s="118"/>
      <c r="K282" s="118"/>
      <c r="L282" s="119">
        <f>L285+L470+L553+L596</f>
        <v>0</v>
      </c>
      <c r="M282" s="118"/>
      <c r="N282" s="118"/>
      <c r="O282" s="118">
        <f>M282-J282</f>
        <v>0</v>
      </c>
    </row>
    <row r="283" spans="1:15" ht="15">
      <c r="A283" s="92"/>
      <c r="B283" s="92" t="str">
        <f>IF(OR(E283&lt;&gt;0,F283&lt;&gt;0,G283&lt;&gt;0,H283&lt;&gt;0,I283&lt;&gt;0,L283&lt;&gt;0),"a","b")</f>
        <v>b</v>
      </c>
      <c r="C283" s="126" t="s">
        <v>616</v>
      </c>
      <c r="D283" s="117" t="s">
        <v>617</v>
      </c>
      <c r="E283" s="118"/>
      <c r="F283" s="118"/>
      <c r="G283" s="118"/>
      <c r="H283" s="118"/>
      <c r="I283" s="119">
        <f>J283+K283</f>
        <v>0</v>
      </c>
      <c r="J283" s="118"/>
      <c r="K283" s="118"/>
      <c r="L283" s="119">
        <f>L286+L471+L554+L597</f>
        <v>0</v>
      </c>
      <c r="M283" s="118"/>
      <c r="N283" s="118"/>
      <c r="O283" s="118">
        <f>M283-J283</f>
        <v>0</v>
      </c>
    </row>
    <row r="284" spans="1:15" ht="25.5">
      <c r="A284" s="92"/>
      <c r="B284" s="92" t="str">
        <f>IF(OR(E284&lt;&gt;0,F284&lt;&gt;0,G284&lt;&gt;0,H284&lt;&gt;0,I284&lt;&gt;0,L284&lt;&gt;0),"a","b")</f>
        <v>b</v>
      </c>
      <c r="C284" s="125" t="s">
        <v>618</v>
      </c>
      <c r="D284" s="113" t="s">
        <v>619</v>
      </c>
      <c r="E284" s="114">
        <f>SUM(E285:E289)</f>
        <v>0</v>
      </c>
      <c r="F284" s="114">
        <f>SUM(F285:F289)</f>
        <v>0</v>
      </c>
      <c r="G284" s="114">
        <f>SUM(G285:G289)</f>
        <v>0</v>
      </c>
      <c r="H284" s="114">
        <f>SUM(H285:H289)</f>
        <v>0</v>
      </c>
      <c r="I284" s="115">
        <f>J284+K284</f>
        <v>0</v>
      </c>
      <c r="J284" s="114">
        <f>SUM(J285:J289)</f>
        <v>0</v>
      </c>
      <c r="K284" s="114">
        <f>SUM(K285:K289)</f>
        <v>0</v>
      </c>
      <c r="L284" s="115">
        <f>L287+L472+L555+L598</f>
        <v>0</v>
      </c>
      <c r="M284" s="114">
        <f>SUM(M285:M289)</f>
        <v>0</v>
      </c>
      <c r="N284" s="114">
        <f>SUM(N285:N289)</f>
        <v>0</v>
      </c>
      <c r="O284" s="114">
        <f>M284-J284</f>
        <v>0</v>
      </c>
    </row>
    <row r="285" spans="1:15" ht="25.5">
      <c r="A285" s="92"/>
      <c r="B285" s="92" t="str">
        <f>IF(OR(E285&lt;&gt;0,F285&lt;&gt;0,G285&lt;&gt;0,H285&lt;&gt;0,I285&lt;&gt;0,L285&lt;&gt;0),"a","b")</f>
        <v>b</v>
      </c>
      <c r="C285" s="126" t="s">
        <v>620</v>
      </c>
      <c r="D285" s="117" t="s">
        <v>621</v>
      </c>
      <c r="E285" s="118"/>
      <c r="F285" s="118"/>
      <c r="G285" s="118"/>
      <c r="H285" s="118"/>
      <c r="I285" s="119">
        <f>J285+K285</f>
        <v>0</v>
      </c>
      <c r="J285" s="118"/>
      <c r="K285" s="118"/>
      <c r="L285" s="119">
        <f>L288+L473+L556+L599</f>
        <v>0</v>
      </c>
      <c r="M285" s="118"/>
      <c r="N285" s="118"/>
      <c r="O285" s="118"/>
    </row>
    <row r="286" spans="1:15" ht="15">
      <c r="A286" s="92"/>
      <c r="B286" s="92" t="str">
        <f>IF(OR(E286&lt;&gt;0,F286&lt;&gt;0,G286&lt;&gt;0,H286&lt;&gt;0,I286&lt;&gt;0,L286&lt;&gt;0),"a","b")</f>
        <v>b</v>
      </c>
      <c r="C286" s="126" t="s">
        <v>622</v>
      </c>
      <c r="D286" s="117" t="s">
        <v>623</v>
      </c>
      <c r="E286" s="118"/>
      <c r="F286" s="118"/>
      <c r="G286" s="118"/>
      <c r="H286" s="118"/>
      <c r="I286" s="119">
        <f>J286+K286</f>
        <v>0</v>
      </c>
      <c r="J286" s="118"/>
      <c r="K286" s="118"/>
      <c r="L286" s="119">
        <f>L289+L474+L557+L600</f>
        <v>0</v>
      </c>
      <c r="M286" s="118"/>
      <c r="N286" s="118"/>
      <c r="O286" s="118"/>
    </row>
    <row r="287" spans="1:15" ht="15">
      <c r="A287" s="92"/>
      <c r="B287" s="92" t="str">
        <f>IF(OR(E287&lt;&gt;0,F287&lt;&gt;0,G287&lt;&gt;0,H287&lt;&gt;0,I287&lt;&gt;0,L287&lt;&gt;0),"a","b")</f>
        <v>b</v>
      </c>
      <c r="C287" s="126" t="s">
        <v>624</v>
      </c>
      <c r="D287" s="117" t="s">
        <v>625</v>
      </c>
      <c r="E287" s="118"/>
      <c r="F287" s="118"/>
      <c r="G287" s="118"/>
      <c r="H287" s="118"/>
      <c r="I287" s="119">
        <f>J287+K287</f>
        <v>0</v>
      </c>
      <c r="J287" s="118"/>
      <c r="K287" s="118"/>
      <c r="L287" s="119">
        <f>L290+L475+L558+L601</f>
        <v>0</v>
      </c>
      <c r="M287" s="118"/>
      <c r="N287" s="118"/>
      <c r="O287" s="118"/>
    </row>
    <row r="288" spans="1:15" ht="15">
      <c r="A288" s="92"/>
      <c r="B288" s="92" t="str">
        <f>IF(OR(E288&lt;&gt;0,F288&lt;&gt;0,G288&lt;&gt;0,H288&lt;&gt;0,I288&lt;&gt;0,L288&lt;&gt;0),"a","b")</f>
        <v>b</v>
      </c>
      <c r="C288" s="126" t="s">
        <v>626</v>
      </c>
      <c r="D288" s="117" t="s">
        <v>627</v>
      </c>
      <c r="E288" s="118"/>
      <c r="F288" s="118"/>
      <c r="G288" s="118"/>
      <c r="H288" s="118"/>
      <c r="I288" s="119">
        <f>J288+K288</f>
        <v>0</v>
      </c>
      <c r="J288" s="118"/>
      <c r="K288" s="118"/>
      <c r="L288" s="119">
        <f>L291+L476+L559+L602</f>
        <v>0</v>
      </c>
      <c r="M288" s="118"/>
      <c r="N288" s="118"/>
      <c r="O288" s="118"/>
    </row>
    <row r="289" spans="1:15" ht="15">
      <c r="A289" s="92"/>
      <c r="B289" s="92" t="str">
        <f>IF(OR(E289&lt;&gt;0,F289&lt;&gt;0,G289&lt;&gt;0,H289&lt;&gt;0,I289&lt;&gt;0,L289&lt;&gt;0),"a","b")</f>
        <v>b</v>
      </c>
      <c r="C289" s="126" t="s">
        <v>628</v>
      </c>
      <c r="D289" s="117" t="s">
        <v>629</v>
      </c>
      <c r="E289" s="118"/>
      <c r="F289" s="118"/>
      <c r="G289" s="118"/>
      <c r="H289" s="118"/>
      <c r="I289" s="119">
        <f>J289+K289</f>
        <v>0</v>
      </c>
      <c r="J289" s="118"/>
      <c r="K289" s="118"/>
      <c r="L289" s="119">
        <f>L292+L477+L560+L603</f>
        <v>0</v>
      </c>
      <c r="M289" s="118"/>
      <c r="N289" s="118"/>
      <c r="O289" s="118"/>
    </row>
    <row r="290" spans="1:15" ht="25.5">
      <c r="A290" s="92"/>
      <c r="B290" s="92" t="str">
        <f>IF(OR(E290&lt;&gt;0,F290&lt;&gt;0,G290&lt;&gt;0,H290&lt;&gt;0,I290&lt;&gt;0,L290&lt;&gt;0),"a","b")</f>
        <v>b</v>
      </c>
      <c r="C290" s="125" t="s">
        <v>630</v>
      </c>
      <c r="D290" s="113" t="s">
        <v>631</v>
      </c>
      <c r="E290" s="114">
        <f>SUM(E291:E292)</f>
        <v>0</v>
      </c>
      <c r="F290" s="114">
        <f>SUM(F291:F292)</f>
        <v>0</v>
      </c>
      <c r="G290" s="114">
        <f>SUM(G291:G292)</f>
        <v>0</v>
      </c>
      <c r="H290" s="114">
        <f>SUM(H291:H292)</f>
        <v>0</v>
      </c>
      <c r="I290" s="115">
        <f>J290+K290</f>
        <v>0</v>
      </c>
      <c r="J290" s="114">
        <f>SUM(J291:J292)</f>
        <v>0</v>
      </c>
      <c r="K290" s="114">
        <f>SUM(K291:K292)</f>
        <v>0</v>
      </c>
      <c r="L290" s="115">
        <f>L293+L478+L561+L604</f>
        <v>0</v>
      </c>
      <c r="M290" s="114">
        <f>SUM(M291:M292)</f>
        <v>0</v>
      </c>
      <c r="N290" s="114">
        <f>SUM(N291:N292)</f>
        <v>0</v>
      </c>
      <c r="O290" s="114">
        <f>M290-J290</f>
        <v>0</v>
      </c>
    </row>
    <row r="291" spans="1:15" ht="15">
      <c r="A291" s="92"/>
      <c r="B291" s="92" t="str">
        <f>IF(OR(E291&lt;&gt;0,F291&lt;&gt;0,G291&lt;&gt;0,H291&lt;&gt;0,I291&lt;&gt;0,L291&lt;&gt;0),"a","b")</f>
        <v>b</v>
      </c>
      <c r="C291" s="126" t="s">
        <v>632</v>
      </c>
      <c r="D291" s="117" t="s">
        <v>633</v>
      </c>
      <c r="E291" s="118"/>
      <c r="F291" s="118"/>
      <c r="G291" s="118"/>
      <c r="H291" s="118"/>
      <c r="I291" s="119">
        <f>J291+K291</f>
        <v>0</v>
      </c>
      <c r="J291" s="118"/>
      <c r="K291" s="118"/>
      <c r="L291" s="119">
        <f>L294+L479+L562+L605</f>
        <v>0</v>
      </c>
      <c r="M291" s="118"/>
      <c r="N291" s="118"/>
      <c r="O291" s="118"/>
    </row>
    <row r="292" spans="1:15" ht="15">
      <c r="A292" s="92"/>
      <c r="B292" s="92" t="str">
        <f>IF(OR(E292&lt;&gt;0,F292&lt;&gt;0,G292&lt;&gt;0,H292&lt;&gt;0,I292&lt;&gt;0,L292&lt;&gt;0),"a","b")</f>
        <v>b</v>
      </c>
      <c r="C292" s="126" t="s">
        <v>634</v>
      </c>
      <c r="D292" s="117" t="s">
        <v>635</v>
      </c>
      <c r="E292" s="118"/>
      <c r="F292" s="118"/>
      <c r="G292" s="118"/>
      <c r="H292" s="118"/>
      <c r="I292" s="119">
        <f>J292+K292</f>
        <v>0</v>
      </c>
      <c r="J292" s="118"/>
      <c r="K292" s="118"/>
      <c r="L292" s="119">
        <f>L295+L480+L563+L606</f>
        <v>0</v>
      </c>
      <c r="M292" s="118"/>
      <c r="N292" s="118"/>
      <c r="O292" s="118"/>
    </row>
    <row r="293" spans="1:15" ht="15">
      <c r="A293" s="92"/>
      <c r="B293" s="92" t="str">
        <f>IF(OR(E293&lt;&gt;0,F293&lt;&gt;0,G293&lt;&gt;0,H293&lt;&gt;0,I293&lt;&gt;0,L293&lt;&gt;0),"a","b")</f>
        <v>b</v>
      </c>
      <c r="C293" s="125" t="s">
        <v>636</v>
      </c>
      <c r="D293" s="113" t="s">
        <v>637</v>
      </c>
      <c r="E293" s="114">
        <f>SUM(E294:E295)</f>
        <v>0</v>
      </c>
      <c r="F293" s="114">
        <f>SUM(F294:F295)</f>
        <v>0</v>
      </c>
      <c r="G293" s="114">
        <f>SUM(G294:G295)</f>
        <v>0</v>
      </c>
      <c r="H293" s="114">
        <f>SUM(H294:H295)</f>
        <v>0</v>
      </c>
      <c r="I293" s="115">
        <f>J293+K293</f>
        <v>0</v>
      </c>
      <c r="J293" s="114">
        <f>SUM(J294:J295)</f>
        <v>0</v>
      </c>
      <c r="K293" s="114">
        <f>SUM(K294:K295)</f>
        <v>0</v>
      </c>
      <c r="L293" s="115">
        <f>L296+L481+L564+L607</f>
        <v>0</v>
      </c>
      <c r="M293" s="114">
        <f>SUM(M294:M295)</f>
        <v>0</v>
      </c>
      <c r="N293" s="114">
        <f>SUM(N294:N295)</f>
        <v>0</v>
      </c>
      <c r="O293" s="114">
        <f>M293-J293</f>
        <v>0</v>
      </c>
    </row>
    <row r="294" spans="1:15" ht="15">
      <c r="A294" s="92"/>
      <c r="B294" s="92" t="str">
        <f>IF(OR(E294&lt;&gt;0,F294&lt;&gt;0,G294&lt;&gt;0,H294&lt;&gt;0,I294&lt;&gt;0,L294&lt;&gt;0),"a","b")</f>
        <v>b</v>
      </c>
      <c r="C294" s="126" t="s">
        <v>638</v>
      </c>
      <c r="D294" s="117" t="s">
        <v>639</v>
      </c>
      <c r="E294" s="118"/>
      <c r="F294" s="118"/>
      <c r="G294" s="118"/>
      <c r="H294" s="118"/>
      <c r="I294" s="119">
        <f>J294+K294</f>
        <v>0</v>
      </c>
      <c r="J294" s="118"/>
      <c r="K294" s="118"/>
      <c r="L294" s="119">
        <f>L297+L482+L565+L608</f>
        <v>0</v>
      </c>
      <c r="M294" s="118"/>
      <c r="N294" s="118"/>
      <c r="O294" s="118"/>
    </row>
    <row r="295" spans="1:15" ht="15">
      <c r="A295" s="92"/>
      <c r="B295" s="92" t="str">
        <f>IF(OR(E295&lt;&gt;0,F295&lt;&gt;0,G295&lt;&gt;0,H295&lt;&gt;0,I295&lt;&gt;0,L295&lt;&gt;0),"a","b")</f>
        <v>b</v>
      </c>
      <c r="C295" s="126" t="s">
        <v>640</v>
      </c>
      <c r="D295" s="117" t="s">
        <v>641</v>
      </c>
      <c r="E295" s="118"/>
      <c r="F295" s="118"/>
      <c r="G295" s="118"/>
      <c r="H295" s="118"/>
      <c r="I295" s="119">
        <f>J295+K295</f>
        <v>0</v>
      </c>
      <c r="J295" s="118"/>
      <c r="K295" s="118"/>
      <c r="L295" s="119">
        <f>L298+L483+L566+L609</f>
        <v>0</v>
      </c>
      <c r="M295" s="118"/>
      <c r="N295" s="118"/>
      <c r="O295" s="118"/>
    </row>
    <row r="296" spans="1:15" ht="15">
      <c r="A296" s="147"/>
      <c r="B296" s="92" t="str">
        <f>IF(OR(E296&lt;&gt;0,F296&lt;&gt;0,G296&lt;&gt;0,H296&lt;&gt;0,I296&lt;&gt;0,L296&lt;&gt;0),"a","b")</f>
        <v>b</v>
      </c>
      <c r="C296" s="124">
        <v>32.200000000000003</v>
      </c>
      <c r="D296" s="109" t="s">
        <v>642</v>
      </c>
      <c r="E296" s="110">
        <f>E297+E300+E301+E302+E303+E306+E312+E315</f>
        <v>0</v>
      </c>
      <c r="F296" s="110">
        <f>F297+F300+F301+F302+F303+F306+F312+F315</f>
        <v>0</v>
      </c>
      <c r="G296" s="110">
        <f>G297+G300+G301+G302+G303+G306+G312+G315</f>
        <v>0</v>
      </c>
      <c r="H296" s="110">
        <f>H297+H300+H301+H302+H303+H306+H312+H315</f>
        <v>0</v>
      </c>
      <c r="I296" s="111">
        <f>J296+K296</f>
        <v>0</v>
      </c>
      <c r="J296" s="110">
        <f>J297+J300+J301+J302+J303+J306+J312+J315</f>
        <v>0</v>
      </c>
      <c r="K296" s="110">
        <f>K297+K300+K301+K302+K303+K306+K312+K315</f>
        <v>0</v>
      </c>
      <c r="L296" s="111">
        <f>L299+L484+L567+L610</f>
        <v>0</v>
      </c>
      <c r="M296" s="110">
        <f>M297+M300+M301+M302+M303+M306+M312+M315</f>
        <v>0</v>
      </c>
      <c r="N296" s="110">
        <f>N297+N300+N301+N302+N303+N306+N312+N315</f>
        <v>0</v>
      </c>
      <c r="O296" s="110">
        <f>M296-J296</f>
        <v>0</v>
      </c>
    </row>
    <row r="297" spans="1:15" ht="25.5">
      <c r="A297" s="147"/>
      <c r="B297" s="92" t="str">
        <f>IF(OR(E297&lt;&gt;0,F297&lt;&gt;0,G297&lt;&gt;0,H297&lt;&gt;0,I297&lt;&gt;0,L297&lt;&gt;0),"a","b")</f>
        <v>b</v>
      </c>
      <c r="C297" s="125" t="s">
        <v>643</v>
      </c>
      <c r="D297" s="113" t="s">
        <v>644</v>
      </c>
      <c r="E297" s="114">
        <f>SUM(E298:E299)</f>
        <v>0</v>
      </c>
      <c r="F297" s="114">
        <f>SUM(F298:F299)</f>
        <v>0</v>
      </c>
      <c r="G297" s="114">
        <f>SUM(G298:G299)</f>
        <v>0</v>
      </c>
      <c r="H297" s="114">
        <f>SUM(H298:H299)</f>
        <v>0</v>
      </c>
      <c r="I297" s="115">
        <f>J297+K297</f>
        <v>0</v>
      </c>
      <c r="J297" s="114">
        <f>SUM(J298:J299)</f>
        <v>0</v>
      </c>
      <c r="K297" s="114">
        <f>SUM(K298:K299)</f>
        <v>0</v>
      </c>
      <c r="L297" s="115">
        <f>L300+L485+L568+L611</f>
        <v>0</v>
      </c>
      <c r="M297" s="114">
        <f>SUM(M298:M299)</f>
        <v>0</v>
      </c>
      <c r="N297" s="114">
        <f>SUM(N298:N299)</f>
        <v>0</v>
      </c>
      <c r="O297" s="114"/>
    </row>
    <row r="298" spans="1:15" ht="15">
      <c r="A298" s="147"/>
      <c r="B298" s="92" t="str">
        <f>IF(OR(E298&lt;&gt;0,F298&lt;&gt;0,G298&lt;&gt;0,H298&lt;&gt;0,I298&lt;&gt;0,L298&lt;&gt;0),"a","b")</f>
        <v>b</v>
      </c>
      <c r="C298" s="126" t="s">
        <v>645</v>
      </c>
      <c r="D298" s="117" t="s">
        <v>646</v>
      </c>
      <c r="E298" s="118"/>
      <c r="F298" s="118"/>
      <c r="G298" s="118"/>
      <c r="H298" s="118"/>
      <c r="I298" s="119">
        <f>J298+K298</f>
        <v>0</v>
      </c>
      <c r="J298" s="118"/>
      <c r="K298" s="118"/>
      <c r="L298" s="119">
        <f>L301+L486+L569+L612</f>
        <v>0</v>
      </c>
      <c r="M298" s="118"/>
      <c r="N298" s="118"/>
      <c r="O298" s="118"/>
    </row>
    <row r="299" spans="1:15" ht="15">
      <c r="A299" s="147"/>
      <c r="B299" s="92" t="str">
        <f>IF(OR(E299&lt;&gt;0,F299&lt;&gt;0,G299&lt;&gt;0,H299&lt;&gt;0,I299&lt;&gt;0,L299&lt;&gt;0),"a","b")</f>
        <v>b</v>
      </c>
      <c r="C299" s="126" t="s">
        <v>647</v>
      </c>
      <c r="D299" s="117" t="s">
        <v>648</v>
      </c>
      <c r="E299" s="118"/>
      <c r="F299" s="118"/>
      <c r="G299" s="118"/>
      <c r="H299" s="118"/>
      <c r="I299" s="119">
        <f>J299+K299</f>
        <v>0</v>
      </c>
      <c r="J299" s="118"/>
      <c r="K299" s="118"/>
      <c r="L299" s="119">
        <f>L302+L487+L570+L613</f>
        <v>0</v>
      </c>
      <c r="M299" s="118"/>
      <c r="N299" s="118"/>
      <c r="O299" s="118"/>
    </row>
    <row r="300" spans="1:15" ht="15">
      <c r="A300" s="92"/>
      <c r="B300" s="92" t="str">
        <f>IF(OR(E300&lt;&gt;0,F300&lt;&gt;0,G300&lt;&gt;0,H300&lt;&gt;0,I300&lt;&gt;0,L300&lt;&gt;0),"a","b")</f>
        <v>b</v>
      </c>
      <c r="C300" s="125" t="s">
        <v>649</v>
      </c>
      <c r="D300" s="113" t="s">
        <v>607</v>
      </c>
      <c r="E300" s="114"/>
      <c r="F300" s="114"/>
      <c r="G300" s="114"/>
      <c r="H300" s="114"/>
      <c r="I300" s="115">
        <f>J300+K300</f>
        <v>0</v>
      </c>
      <c r="J300" s="114"/>
      <c r="K300" s="114"/>
      <c r="L300" s="115">
        <f>L303+L488+L571+L614</f>
        <v>0</v>
      </c>
      <c r="M300" s="114"/>
      <c r="N300" s="114"/>
      <c r="O300" s="114">
        <f>M300-J300</f>
        <v>0</v>
      </c>
    </row>
    <row r="301" spans="1:15" ht="15">
      <c r="A301" s="92"/>
      <c r="B301" s="92" t="str">
        <f>IF(OR(E301&lt;&gt;0,F301&lt;&gt;0,G301&lt;&gt;0,H301&lt;&gt;0,I301&lt;&gt;0,L301&lt;&gt;0),"a","b")</f>
        <v>b</v>
      </c>
      <c r="C301" s="125" t="s">
        <v>650</v>
      </c>
      <c r="D301" s="113" t="s">
        <v>609</v>
      </c>
      <c r="E301" s="114"/>
      <c r="F301" s="114"/>
      <c r="G301" s="114"/>
      <c r="H301" s="114"/>
      <c r="I301" s="115">
        <f>J301+K301</f>
        <v>0</v>
      </c>
      <c r="J301" s="114"/>
      <c r="K301" s="114"/>
      <c r="L301" s="115">
        <f>L304+L489+L572+L615</f>
        <v>0</v>
      </c>
      <c r="M301" s="114"/>
      <c r="N301" s="114"/>
      <c r="O301" s="114">
        <f>M301-J301</f>
        <v>0</v>
      </c>
    </row>
    <row r="302" spans="1:15" ht="15">
      <c r="A302" s="92"/>
      <c r="B302" s="92" t="str">
        <f>IF(OR(E302&lt;&gt;0,F302&lt;&gt;0,G302&lt;&gt;0,H302&lt;&gt;0,I302&lt;&gt;0,L302&lt;&gt;0),"a","b")</f>
        <v>b</v>
      </c>
      <c r="C302" s="125" t="s">
        <v>651</v>
      </c>
      <c r="D302" s="113" t="s">
        <v>652</v>
      </c>
      <c r="E302" s="114"/>
      <c r="F302" s="114"/>
      <c r="G302" s="114"/>
      <c r="H302" s="114"/>
      <c r="I302" s="115">
        <f>J302+K302</f>
        <v>0</v>
      </c>
      <c r="J302" s="114"/>
      <c r="K302" s="114"/>
      <c r="L302" s="115">
        <f>L305+L490+L573+L616</f>
        <v>0</v>
      </c>
      <c r="M302" s="114"/>
      <c r="N302" s="114"/>
      <c r="O302" s="114">
        <f>M302-J302</f>
        <v>0</v>
      </c>
    </row>
    <row r="303" spans="1:15" ht="15">
      <c r="A303" s="92"/>
      <c r="B303" s="92" t="str">
        <f>IF(OR(E303&lt;&gt;0,F303&lt;&gt;0,G303&lt;&gt;0,H303&lt;&gt;0,I303&lt;&gt;0,L303&lt;&gt;0),"a","b")</f>
        <v>b</v>
      </c>
      <c r="C303" s="125" t="s">
        <v>653</v>
      </c>
      <c r="D303" s="113" t="s">
        <v>654</v>
      </c>
      <c r="E303" s="114">
        <f>SUM(E304:E305)</f>
        <v>0</v>
      </c>
      <c r="F303" s="114">
        <f>SUM(F304:F305)</f>
        <v>0</v>
      </c>
      <c r="G303" s="114">
        <f>SUM(G304:G305)</f>
        <v>0</v>
      </c>
      <c r="H303" s="114">
        <f>SUM(H304:H305)</f>
        <v>0</v>
      </c>
      <c r="I303" s="115">
        <f>J303+K303</f>
        <v>0</v>
      </c>
      <c r="J303" s="114">
        <f>SUM(J304:J305)</f>
        <v>0</v>
      </c>
      <c r="K303" s="114">
        <f>SUM(K304:K305)</f>
        <v>0</v>
      </c>
      <c r="L303" s="115">
        <f>L306+L491+L574+L617</f>
        <v>0</v>
      </c>
      <c r="M303" s="114">
        <f>SUM(M304:M305)</f>
        <v>0</v>
      </c>
      <c r="N303" s="114">
        <f>SUM(N304:N305)</f>
        <v>0</v>
      </c>
      <c r="O303" s="114">
        <f>M303-J303</f>
        <v>0</v>
      </c>
    </row>
    <row r="304" spans="1:15" ht="15">
      <c r="A304" s="92"/>
      <c r="B304" s="92" t="str">
        <f>IF(OR(E304&lt;&gt;0,F304&lt;&gt;0,G304&lt;&gt;0,H304&lt;&gt;0,I304&lt;&gt;0,L304&lt;&gt;0),"a","b")</f>
        <v>b</v>
      </c>
      <c r="C304" s="126" t="s">
        <v>655</v>
      </c>
      <c r="D304" s="117" t="s">
        <v>615</v>
      </c>
      <c r="E304" s="118"/>
      <c r="F304" s="118"/>
      <c r="G304" s="118"/>
      <c r="H304" s="118"/>
      <c r="I304" s="119">
        <f>J304+K304</f>
        <v>0</v>
      </c>
      <c r="J304" s="118"/>
      <c r="K304" s="118"/>
      <c r="L304" s="119">
        <f>L307+L492+L575+L618</f>
        <v>0</v>
      </c>
      <c r="M304" s="118"/>
      <c r="N304" s="118"/>
      <c r="O304" s="118">
        <f>M304-J304</f>
        <v>0</v>
      </c>
    </row>
    <row r="305" spans="1:15" ht="15">
      <c r="A305" s="92"/>
      <c r="B305" s="92" t="str">
        <f>IF(OR(E305&lt;&gt;0,F305&lt;&gt;0,G305&lt;&gt;0,H305&lt;&gt;0,I305&lt;&gt;0,L305&lt;&gt;0),"a","b")</f>
        <v>b</v>
      </c>
      <c r="C305" s="126" t="s">
        <v>656</v>
      </c>
      <c r="D305" s="117" t="s">
        <v>617</v>
      </c>
      <c r="E305" s="118"/>
      <c r="F305" s="118"/>
      <c r="G305" s="118"/>
      <c r="H305" s="118"/>
      <c r="I305" s="119">
        <f>J305+K305</f>
        <v>0</v>
      </c>
      <c r="J305" s="118"/>
      <c r="K305" s="118"/>
      <c r="L305" s="119">
        <f>L308+L493+L576+L619</f>
        <v>0</v>
      </c>
      <c r="M305" s="118"/>
      <c r="N305" s="118"/>
      <c r="O305" s="118">
        <f>M305-J305</f>
        <v>0</v>
      </c>
    </row>
    <row r="306" spans="1:15" ht="38.25">
      <c r="A306" s="92"/>
      <c r="B306" s="92" t="str">
        <f>IF(OR(E306&lt;&gt;0,F306&lt;&gt;0,G306&lt;&gt;0,H306&lt;&gt;0,I306&lt;&gt;0,L306&lt;&gt;0),"a","b")</f>
        <v>b</v>
      </c>
      <c r="C306" s="125" t="s">
        <v>657</v>
      </c>
      <c r="D306" s="113" t="s">
        <v>658</v>
      </c>
      <c r="E306" s="114">
        <f>SUM(E307:E311)</f>
        <v>0</v>
      </c>
      <c r="F306" s="114">
        <f>SUM(F307:F311)</f>
        <v>0</v>
      </c>
      <c r="G306" s="114">
        <f>SUM(G307:G311)</f>
        <v>0</v>
      </c>
      <c r="H306" s="114">
        <f>SUM(H307:H311)</f>
        <v>0</v>
      </c>
      <c r="I306" s="115">
        <f>J306+K306</f>
        <v>0</v>
      </c>
      <c r="J306" s="114">
        <f>SUM(J307:J311)</f>
        <v>0</v>
      </c>
      <c r="K306" s="114">
        <f>SUM(K307:K311)</f>
        <v>0</v>
      </c>
      <c r="L306" s="115">
        <f>L309+L494+L577+L620</f>
        <v>0</v>
      </c>
      <c r="M306" s="114">
        <f>SUM(M307:M311)</f>
        <v>0</v>
      </c>
      <c r="N306" s="114">
        <f>SUM(N307:N311)</f>
        <v>0</v>
      </c>
      <c r="O306" s="114">
        <f>M306-J306</f>
        <v>0</v>
      </c>
    </row>
    <row r="307" spans="1:15" ht="25.5">
      <c r="A307" s="92"/>
      <c r="B307" s="92" t="str">
        <f>IF(OR(E307&lt;&gt;0,F307&lt;&gt;0,G307&lt;&gt;0,H307&lt;&gt;0,I307&lt;&gt;0,L307&lt;&gt;0),"a","b")</f>
        <v>b</v>
      </c>
      <c r="C307" s="126" t="s">
        <v>659</v>
      </c>
      <c r="D307" s="117" t="s">
        <v>621</v>
      </c>
      <c r="E307" s="118"/>
      <c r="F307" s="118"/>
      <c r="G307" s="118"/>
      <c r="H307" s="118"/>
      <c r="I307" s="119">
        <f>J307+K307</f>
        <v>0</v>
      </c>
      <c r="J307" s="118"/>
      <c r="K307" s="118"/>
      <c r="L307" s="119">
        <f>L310+L495+L578+L621</f>
        <v>0</v>
      </c>
      <c r="M307" s="118"/>
      <c r="N307" s="118"/>
      <c r="O307" s="118"/>
    </row>
    <row r="308" spans="1:15" ht="15">
      <c r="A308" s="92"/>
      <c r="B308" s="92" t="str">
        <f>IF(OR(E308&lt;&gt;0,F308&lt;&gt;0,G308&lt;&gt;0,H308&lt;&gt;0,I308&lt;&gt;0,L308&lt;&gt;0),"a","b")</f>
        <v>b</v>
      </c>
      <c r="C308" s="126" t="s">
        <v>660</v>
      </c>
      <c r="D308" s="117" t="s">
        <v>623</v>
      </c>
      <c r="E308" s="118"/>
      <c r="F308" s="118"/>
      <c r="G308" s="118"/>
      <c r="H308" s="118"/>
      <c r="I308" s="119">
        <f>J308+K308</f>
        <v>0</v>
      </c>
      <c r="J308" s="118"/>
      <c r="K308" s="118"/>
      <c r="L308" s="119">
        <f>L311+L496+L579+L622</f>
        <v>0</v>
      </c>
      <c r="M308" s="118"/>
      <c r="N308" s="118"/>
      <c r="O308" s="118"/>
    </row>
    <row r="309" spans="1:15" ht="15">
      <c r="A309" s="92"/>
      <c r="B309" s="92" t="str">
        <f>IF(OR(E309&lt;&gt;0,F309&lt;&gt;0,G309&lt;&gt;0,H309&lt;&gt;0,I309&lt;&gt;0,L309&lt;&gt;0),"a","b")</f>
        <v>b</v>
      </c>
      <c r="C309" s="126" t="s">
        <v>661</v>
      </c>
      <c r="D309" s="117" t="s">
        <v>625</v>
      </c>
      <c r="E309" s="118"/>
      <c r="F309" s="118"/>
      <c r="G309" s="118"/>
      <c r="H309" s="118"/>
      <c r="I309" s="119">
        <f>J309+K309</f>
        <v>0</v>
      </c>
      <c r="J309" s="118"/>
      <c r="K309" s="118"/>
      <c r="L309" s="119">
        <f>L312+L497+L580+L623</f>
        <v>0</v>
      </c>
      <c r="M309" s="118"/>
      <c r="N309" s="118"/>
      <c r="O309" s="118"/>
    </row>
    <row r="310" spans="1:15" ht="15">
      <c r="A310" s="92"/>
      <c r="B310" s="92" t="str">
        <f>IF(OR(E310&lt;&gt;0,F310&lt;&gt;0,G310&lt;&gt;0,H310&lt;&gt;0,I310&lt;&gt;0,L310&lt;&gt;0),"a","b")</f>
        <v>b</v>
      </c>
      <c r="C310" s="126" t="s">
        <v>662</v>
      </c>
      <c r="D310" s="117" t="s">
        <v>627</v>
      </c>
      <c r="E310" s="118"/>
      <c r="F310" s="118"/>
      <c r="G310" s="118"/>
      <c r="H310" s="118"/>
      <c r="I310" s="119">
        <f>J310+K310</f>
        <v>0</v>
      </c>
      <c r="J310" s="118"/>
      <c r="K310" s="118"/>
      <c r="L310" s="119">
        <f>L313+L498+L581+L624</f>
        <v>0</v>
      </c>
      <c r="M310" s="118"/>
      <c r="N310" s="118"/>
      <c r="O310" s="118"/>
    </row>
    <row r="311" spans="1:15" ht="25.5">
      <c r="A311" s="92"/>
      <c r="B311" s="92" t="str">
        <f>IF(OR(E311&lt;&gt;0,F311&lt;&gt;0,G311&lt;&gt;0,H311&lt;&gt;0,I311&lt;&gt;0,L311&lt;&gt;0),"a","b")</f>
        <v>b</v>
      </c>
      <c r="C311" s="126" t="s">
        <v>663</v>
      </c>
      <c r="D311" s="117" t="s">
        <v>664</v>
      </c>
      <c r="E311" s="118"/>
      <c r="F311" s="118"/>
      <c r="G311" s="118"/>
      <c r="H311" s="118"/>
      <c r="I311" s="119">
        <f>J311+K311</f>
        <v>0</v>
      </c>
      <c r="J311" s="118"/>
      <c r="K311" s="118"/>
      <c r="L311" s="119">
        <f>L314+L499+L582+L625</f>
        <v>0</v>
      </c>
      <c r="M311" s="118"/>
      <c r="N311" s="118"/>
      <c r="O311" s="118"/>
    </row>
    <row r="312" spans="1:15" ht="15">
      <c r="A312" s="92"/>
      <c r="B312" s="92" t="str">
        <f>IF(OR(E312&lt;&gt;0,F312&lt;&gt;0,G312&lt;&gt;0,H312&lt;&gt;0,I312&lt;&gt;0,L312&lt;&gt;0),"a","b")</f>
        <v>b</v>
      </c>
      <c r="C312" s="125" t="s">
        <v>665</v>
      </c>
      <c r="D312" s="113" t="s">
        <v>633</v>
      </c>
      <c r="E312" s="114">
        <f>SUM(E313:E314)</f>
        <v>0</v>
      </c>
      <c r="F312" s="114">
        <f>SUM(F313:F314)</f>
        <v>0</v>
      </c>
      <c r="G312" s="114">
        <f>SUM(G313:G314)</f>
        <v>0</v>
      </c>
      <c r="H312" s="114">
        <f>SUM(H313:H314)</f>
        <v>0</v>
      </c>
      <c r="I312" s="115">
        <f>J312+K312</f>
        <v>0</v>
      </c>
      <c r="J312" s="114">
        <f>SUM(J313:J314)</f>
        <v>0</v>
      </c>
      <c r="K312" s="114">
        <f>SUM(K313:K314)</f>
        <v>0</v>
      </c>
      <c r="L312" s="115">
        <f>L315+L500+L583+L626</f>
        <v>0</v>
      </c>
      <c r="M312" s="114">
        <f>SUM(M313:M314)</f>
        <v>0</v>
      </c>
      <c r="N312" s="114">
        <f>SUM(N313:N314)</f>
        <v>0</v>
      </c>
      <c r="O312" s="114">
        <f>M312-J312</f>
        <v>0</v>
      </c>
    </row>
    <row r="313" spans="1:15" ht="15">
      <c r="A313" s="92"/>
      <c r="B313" s="92" t="str">
        <f>IF(OR(E313&lt;&gt;0,F313&lt;&gt;0,G313&lt;&gt;0,H313&lt;&gt;0,I313&lt;&gt;0,L313&lt;&gt;0),"a","b")</f>
        <v>b</v>
      </c>
      <c r="C313" s="126" t="s">
        <v>666</v>
      </c>
      <c r="D313" s="117" t="s">
        <v>633</v>
      </c>
      <c r="E313" s="118"/>
      <c r="F313" s="118"/>
      <c r="G313" s="118"/>
      <c r="H313" s="118"/>
      <c r="I313" s="119">
        <f>J313+K313</f>
        <v>0</v>
      </c>
      <c r="J313" s="118"/>
      <c r="K313" s="118"/>
      <c r="L313" s="119">
        <f>L316+L501+L584+L627</f>
        <v>0</v>
      </c>
      <c r="M313" s="118"/>
      <c r="N313" s="118"/>
      <c r="O313" s="118"/>
    </row>
    <row r="314" spans="1:15" ht="15">
      <c r="A314" s="92"/>
      <c r="B314" s="92" t="str">
        <f>IF(OR(E314&lt;&gt;0,F314&lt;&gt;0,G314&lt;&gt;0,H314&lt;&gt;0,I314&lt;&gt;0,L314&lt;&gt;0),"a","b")</f>
        <v>b</v>
      </c>
      <c r="C314" s="126" t="s">
        <v>667</v>
      </c>
      <c r="D314" s="117" t="s">
        <v>635</v>
      </c>
      <c r="E314" s="118"/>
      <c r="F314" s="118"/>
      <c r="G314" s="118"/>
      <c r="H314" s="118"/>
      <c r="I314" s="119">
        <f>J314+K314</f>
        <v>0</v>
      </c>
      <c r="J314" s="118"/>
      <c r="K314" s="118"/>
      <c r="L314" s="119">
        <f>L317+L502+L585+L628</f>
        <v>0</v>
      </c>
      <c r="M314" s="118"/>
      <c r="N314" s="118"/>
      <c r="O314" s="118"/>
    </row>
    <row r="315" spans="1:15" ht="15">
      <c r="A315" s="92"/>
      <c r="B315" s="92" t="str">
        <f>IF(OR(E315&lt;&gt;0,F315&lt;&gt;0,G315&lt;&gt;0,H315&lt;&gt;0,I315&lt;&gt;0,L315&lt;&gt;0),"a","b")</f>
        <v>b</v>
      </c>
      <c r="C315" s="125" t="s">
        <v>668</v>
      </c>
      <c r="D315" s="113" t="s">
        <v>637</v>
      </c>
      <c r="E315" s="114">
        <f>SUM(E316:E317)</f>
        <v>0</v>
      </c>
      <c r="F315" s="114">
        <f>SUM(F316:F317)</f>
        <v>0</v>
      </c>
      <c r="G315" s="114">
        <f>SUM(G316:G317)</f>
        <v>0</v>
      </c>
      <c r="H315" s="114">
        <f>SUM(H316:H317)</f>
        <v>0</v>
      </c>
      <c r="I315" s="115">
        <f>J315+K315</f>
        <v>0</v>
      </c>
      <c r="J315" s="114">
        <f>SUM(J316:J317)</f>
        <v>0</v>
      </c>
      <c r="K315" s="114">
        <f>SUM(K316:K317)</f>
        <v>0</v>
      </c>
      <c r="L315" s="115">
        <f>L318+L503+L586+L629</f>
        <v>0</v>
      </c>
      <c r="M315" s="114">
        <f>SUM(M316:M317)</f>
        <v>0</v>
      </c>
      <c r="N315" s="114">
        <f>SUM(N316:N317)</f>
        <v>0</v>
      </c>
      <c r="O315" s="114">
        <f>M315-J315</f>
        <v>0</v>
      </c>
    </row>
    <row r="316" spans="1:15" ht="15">
      <c r="A316" s="92"/>
      <c r="B316" s="92" t="str">
        <f>IF(OR(E316&lt;&gt;0,F316&lt;&gt;0,G316&lt;&gt;0,H316&lt;&gt;0,I316&lt;&gt;0,L316&lt;&gt;0),"a","b")</f>
        <v>b</v>
      </c>
      <c r="C316" s="126" t="s">
        <v>638</v>
      </c>
      <c r="D316" s="117" t="s">
        <v>639</v>
      </c>
      <c r="E316" s="118"/>
      <c r="F316" s="118"/>
      <c r="G316" s="118"/>
      <c r="H316" s="118"/>
      <c r="I316" s="119">
        <f>J316+K316</f>
        <v>0</v>
      </c>
      <c r="J316" s="118"/>
      <c r="K316" s="118"/>
      <c r="L316" s="119">
        <f>L319+L504+L587+L630</f>
        <v>0</v>
      </c>
      <c r="M316" s="118"/>
      <c r="N316" s="118"/>
      <c r="O316" s="118"/>
    </row>
    <row r="317" spans="1:15" ht="15">
      <c r="A317" s="92"/>
      <c r="B317" s="92" t="str">
        <f>IF(OR(E317&lt;&gt;0,F317&lt;&gt;0,G317&lt;&gt;0,H317&lt;&gt;0,I317&lt;&gt;0,L317&lt;&gt;0),"a","b")</f>
        <v>b</v>
      </c>
      <c r="C317" s="126" t="s">
        <v>640</v>
      </c>
      <c r="D317" s="117" t="s">
        <v>641</v>
      </c>
      <c r="E317" s="118"/>
      <c r="F317" s="118"/>
      <c r="G317" s="118"/>
      <c r="H317" s="118"/>
      <c r="I317" s="119">
        <f>J317+K317</f>
        <v>0</v>
      </c>
      <c r="J317" s="118"/>
      <c r="K317" s="118"/>
      <c r="L317" s="119">
        <f>L320+L505+L588+L631</f>
        <v>0</v>
      </c>
      <c r="M317" s="118"/>
      <c r="N317" s="118"/>
      <c r="O317" s="118"/>
    </row>
    <row r="318" spans="1:15" ht="15">
      <c r="A318" s="92" t="s">
        <v>107</v>
      </c>
      <c r="B318" s="92" t="str">
        <f>IF(OR(E318&lt;&gt;0,F318&lt;&gt;0,G318&lt;&gt;0,H318&lt;&gt;0,I318&lt;&gt;0,L318&lt;&gt;0),"a","b")</f>
        <v>b</v>
      </c>
      <c r="C318" s="146">
        <v>33</v>
      </c>
      <c r="D318" s="105" t="s">
        <v>669</v>
      </c>
      <c r="E318" s="106">
        <f>E319+E338</f>
        <v>0</v>
      </c>
      <c r="F318" s="106">
        <f>F319+F338</f>
        <v>0</v>
      </c>
      <c r="G318" s="106">
        <f>G319+G338</f>
        <v>0</v>
      </c>
      <c r="H318" s="106">
        <f>H319+H338</f>
        <v>0</v>
      </c>
      <c r="I318" s="107">
        <f>J318+K318</f>
        <v>0</v>
      </c>
      <c r="J318" s="106">
        <f>J319+J338</f>
        <v>0</v>
      </c>
      <c r="K318" s="106">
        <f>K319+K338</f>
        <v>0</v>
      </c>
      <c r="L318" s="107">
        <f>L321+L506+L589+L632</f>
        <v>0</v>
      </c>
      <c r="M318" s="106">
        <f>M319+M338</f>
        <v>0</v>
      </c>
      <c r="N318" s="106">
        <f>N319+N338</f>
        <v>0</v>
      </c>
      <c r="O318" s="106">
        <f>M318-J318</f>
        <v>0</v>
      </c>
    </row>
    <row r="319" spans="1:15" ht="15">
      <c r="A319" s="147"/>
      <c r="B319" s="92" t="str">
        <f>IF(OR(E319&lt;&gt;0,F319&lt;&gt;0,G319&lt;&gt;0,H319&lt;&gt;0,I319&lt;&gt;0,L319&lt;&gt;0),"a","b")</f>
        <v>b</v>
      </c>
      <c r="C319" s="124">
        <v>33.1</v>
      </c>
      <c r="D319" s="109" t="s">
        <v>670</v>
      </c>
      <c r="E319" s="110">
        <f>E320+E321+E322+E323+E326+E332+E335</f>
        <v>0</v>
      </c>
      <c r="F319" s="110">
        <f>F320+F321+F322+F323+F326+F332+F335</f>
        <v>0</v>
      </c>
      <c r="G319" s="110">
        <f>G320+G321+G322+G323+G326+G332+G335</f>
        <v>0</v>
      </c>
      <c r="H319" s="110">
        <f>H320+H321+H322+H323+H326+H332+H335</f>
        <v>0</v>
      </c>
      <c r="I319" s="111">
        <f>J319+K319</f>
        <v>0</v>
      </c>
      <c r="J319" s="110">
        <f>J320+J321+J322+J323+J326+J332+J335</f>
        <v>0</v>
      </c>
      <c r="K319" s="110">
        <f>K320+K321+K322+K323+K326+K332+K335</f>
        <v>0</v>
      </c>
      <c r="L319" s="111">
        <f>L322+L507+L590+L633</f>
        <v>0</v>
      </c>
      <c r="M319" s="110">
        <f>M320+M321+M322+M323+M326+M332+M335</f>
        <v>0</v>
      </c>
      <c r="N319" s="110">
        <f>N320+N321+N322+N323+N326+N332+N335</f>
        <v>0</v>
      </c>
      <c r="O319" s="110">
        <f>M319-J319</f>
        <v>0</v>
      </c>
    </row>
    <row r="320" spans="1:15" ht="15">
      <c r="A320" s="92"/>
      <c r="B320" s="92" t="str">
        <f>IF(OR(E320&lt;&gt;0,F320&lt;&gt;0,G320&lt;&gt;0,H320&lt;&gt;0,I320&lt;&gt;0,L320&lt;&gt;0),"a","b")</f>
        <v>b</v>
      </c>
      <c r="C320" s="125" t="s">
        <v>671</v>
      </c>
      <c r="D320" s="113" t="s">
        <v>607</v>
      </c>
      <c r="E320" s="114"/>
      <c r="F320" s="114"/>
      <c r="G320" s="114"/>
      <c r="H320" s="114"/>
      <c r="I320" s="115">
        <f>J320+K320</f>
        <v>0</v>
      </c>
      <c r="J320" s="114"/>
      <c r="K320" s="114"/>
      <c r="L320" s="115">
        <f>L323+L508+L591+L634</f>
        <v>0</v>
      </c>
      <c r="M320" s="114"/>
      <c r="N320" s="114"/>
      <c r="O320" s="114">
        <f>M320-J320</f>
        <v>0</v>
      </c>
    </row>
    <row r="321" spans="1:15" ht="15">
      <c r="A321" s="92"/>
      <c r="B321" s="92" t="str">
        <f>IF(OR(E321&lt;&gt;0,F321&lt;&gt;0,G321&lt;&gt;0,H321&lt;&gt;0,I321&lt;&gt;0,L321&lt;&gt;0),"a","b")</f>
        <v>b</v>
      </c>
      <c r="C321" s="125" t="s">
        <v>672</v>
      </c>
      <c r="D321" s="113" t="s">
        <v>673</v>
      </c>
      <c r="E321" s="114"/>
      <c r="F321" s="114"/>
      <c r="G321" s="114"/>
      <c r="H321" s="114"/>
      <c r="I321" s="115">
        <f>J321+K321</f>
        <v>0</v>
      </c>
      <c r="J321" s="114"/>
      <c r="K321" s="114"/>
      <c r="L321" s="115">
        <f>L324+L509+L592+L635</f>
        <v>0</v>
      </c>
      <c r="M321" s="114"/>
      <c r="N321" s="114"/>
      <c r="O321" s="114">
        <f>M321-J321</f>
        <v>0</v>
      </c>
    </row>
    <row r="322" spans="1:15" ht="15">
      <c r="A322" s="92"/>
      <c r="B322" s="92" t="str">
        <f>IF(OR(E322&lt;&gt;0,F322&lt;&gt;0,G322&lt;&gt;0,H322&lt;&gt;0,I322&lt;&gt;0,L322&lt;&gt;0),"a","b")</f>
        <v>b</v>
      </c>
      <c r="C322" s="125" t="s">
        <v>674</v>
      </c>
      <c r="D322" s="113" t="s">
        <v>652</v>
      </c>
      <c r="E322" s="114"/>
      <c r="F322" s="114"/>
      <c r="G322" s="114"/>
      <c r="H322" s="114"/>
      <c r="I322" s="115">
        <f>J322+K322</f>
        <v>0</v>
      </c>
      <c r="J322" s="114"/>
      <c r="K322" s="114"/>
      <c r="L322" s="115">
        <f>L325+L510+L593+L636</f>
        <v>0</v>
      </c>
      <c r="M322" s="114"/>
      <c r="N322" s="114"/>
      <c r="O322" s="114">
        <f>M322-J322</f>
        <v>0</v>
      </c>
    </row>
    <row r="323" spans="1:15" ht="15">
      <c r="A323" s="92"/>
      <c r="B323" s="92" t="str">
        <f>IF(OR(E323&lt;&gt;0,F323&lt;&gt;0,G323&lt;&gt;0,H323&lt;&gt;0,I323&lt;&gt;0,L323&lt;&gt;0),"a","b")</f>
        <v>b</v>
      </c>
      <c r="C323" s="125" t="s">
        <v>675</v>
      </c>
      <c r="D323" s="113" t="s">
        <v>613</v>
      </c>
      <c r="E323" s="114">
        <f>SUM(E324:E325)</f>
        <v>0</v>
      </c>
      <c r="F323" s="114">
        <f>SUM(F324:F325)</f>
        <v>0</v>
      </c>
      <c r="G323" s="114">
        <f>SUM(G324:G325)</f>
        <v>0</v>
      </c>
      <c r="H323" s="114">
        <f>SUM(H324:H325)</f>
        <v>0</v>
      </c>
      <c r="I323" s="115">
        <f>J323+K323</f>
        <v>0</v>
      </c>
      <c r="J323" s="114">
        <f>SUM(J324:J325)</f>
        <v>0</v>
      </c>
      <c r="K323" s="114">
        <f>SUM(K324:K325)</f>
        <v>0</v>
      </c>
      <c r="L323" s="115">
        <f>L326+L511+L594+L637</f>
        <v>0</v>
      </c>
      <c r="M323" s="114">
        <f>SUM(M324:M325)</f>
        <v>0</v>
      </c>
      <c r="N323" s="114">
        <f>SUM(N324:N325)</f>
        <v>0</v>
      </c>
      <c r="O323" s="114">
        <f>M323-J323</f>
        <v>0</v>
      </c>
    </row>
    <row r="324" spans="1:15" ht="15">
      <c r="A324" s="92"/>
      <c r="B324" s="92" t="str">
        <f>IF(OR(E324&lt;&gt;0,F324&lt;&gt;0,G324&lt;&gt;0,H324&lt;&gt;0,I324&lt;&gt;0,L324&lt;&gt;0),"a","b")</f>
        <v>b</v>
      </c>
      <c r="C324" s="126" t="s">
        <v>676</v>
      </c>
      <c r="D324" s="117" t="s">
        <v>615</v>
      </c>
      <c r="E324" s="118"/>
      <c r="F324" s="118"/>
      <c r="G324" s="118"/>
      <c r="H324" s="118"/>
      <c r="I324" s="119">
        <f>J324+K324</f>
        <v>0</v>
      </c>
      <c r="J324" s="118"/>
      <c r="K324" s="118"/>
      <c r="L324" s="119">
        <f>L327+L512+L595+L638</f>
        <v>0</v>
      </c>
      <c r="M324" s="118"/>
      <c r="N324" s="118"/>
      <c r="O324" s="118">
        <f>M324-J324</f>
        <v>0</v>
      </c>
    </row>
    <row r="325" spans="1:15" ht="15">
      <c r="A325" s="92"/>
      <c r="B325" s="92" t="str">
        <f>IF(OR(E325&lt;&gt;0,F325&lt;&gt;0,G325&lt;&gt;0,H325&lt;&gt;0,I325&lt;&gt;0,L325&lt;&gt;0),"a","b")</f>
        <v>b</v>
      </c>
      <c r="C325" s="126" t="s">
        <v>677</v>
      </c>
      <c r="D325" s="117" t="s">
        <v>678</v>
      </c>
      <c r="E325" s="118"/>
      <c r="F325" s="118"/>
      <c r="G325" s="118"/>
      <c r="H325" s="118"/>
      <c r="I325" s="119">
        <f>J325+K325</f>
        <v>0</v>
      </c>
      <c r="J325" s="118"/>
      <c r="K325" s="118"/>
      <c r="L325" s="119">
        <f>L328+L513+L596+L639</f>
        <v>0</v>
      </c>
      <c r="M325" s="118"/>
      <c r="N325" s="118"/>
      <c r="O325" s="118">
        <f>M325-J325</f>
        <v>0</v>
      </c>
    </row>
    <row r="326" spans="1:15" ht="25.5">
      <c r="A326" s="92"/>
      <c r="B326" s="92" t="str">
        <f>IF(OR(E326&lt;&gt;0,F326&lt;&gt;0,G326&lt;&gt;0,H326&lt;&gt;0,I326&lt;&gt;0,L326&lt;&gt;0),"a","b")</f>
        <v>b</v>
      </c>
      <c r="C326" s="125" t="s">
        <v>679</v>
      </c>
      <c r="D326" s="113" t="s">
        <v>619</v>
      </c>
      <c r="E326" s="114">
        <f>SUM(E327:E331)</f>
        <v>0</v>
      </c>
      <c r="F326" s="114">
        <f>SUM(F327:F331)</f>
        <v>0</v>
      </c>
      <c r="G326" s="114">
        <f>SUM(G327:G331)</f>
        <v>0</v>
      </c>
      <c r="H326" s="114">
        <f>SUM(H327:H331)</f>
        <v>0</v>
      </c>
      <c r="I326" s="115">
        <f>J326+K326</f>
        <v>0</v>
      </c>
      <c r="J326" s="114">
        <f>SUM(J327:J331)</f>
        <v>0</v>
      </c>
      <c r="K326" s="114">
        <f>SUM(K327:K331)</f>
        <v>0</v>
      </c>
      <c r="L326" s="115">
        <f>L329+L514+L597+L640</f>
        <v>0</v>
      </c>
      <c r="M326" s="114">
        <f>SUM(M327:M331)</f>
        <v>0</v>
      </c>
      <c r="N326" s="114">
        <f>SUM(N327:N331)</f>
        <v>0</v>
      </c>
      <c r="O326" s="114">
        <f>M326-J326</f>
        <v>0</v>
      </c>
    </row>
    <row r="327" spans="1:15" ht="25.5">
      <c r="A327" s="92"/>
      <c r="B327" s="92" t="str">
        <f>IF(OR(E327&lt;&gt;0,F327&lt;&gt;0,G327&lt;&gt;0,H327&lt;&gt;0,I327&lt;&gt;0,L327&lt;&gt;0),"a","b")</f>
        <v>b</v>
      </c>
      <c r="C327" s="126" t="s">
        <v>680</v>
      </c>
      <c r="D327" s="117" t="s">
        <v>621</v>
      </c>
      <c r="E327" s="118"/>
      <c r="F327" s="118"/>
      <c r="G327" s="118"/>
      <c r="H327" s="118"/>
      <c r="I327" s="119">
        <f>J327+K327</f>
        <v>0</v>
      </c>
      <c r="J327" s="118"/>
      <c r="K327" s="118"/>
      <c r="L327" s="119">
        <f>L330+L515+L598+L641</f>
        <v>0</v>
      </c>
      <c r="M327" s="118"/>
      <c r="N327" s="118"/>
      <c r="O327" s="118"/>
    </row>
    <row r="328" spans="1:15" ht="15">
      <c r="A328" s="92"/>
      <c r="B328" s="92" t="str">
        <f>IF(OR(E328&lt;&gt;0,F328&lt;&gt;0,G328&lt;&gt;0,H328&lt;&gt;0,I328&lt;&gt;0,L328&lt;&gt;0),"a","b")</f>
        <v>b</v>
      </c>
      <c r="C328" s="126" t="s">
        <v>681</v>
      </c>
      <c r="D328" s="117" t="s">
        <v>623</v>
      </c>
      <c r="E328" s="118"/>
      <c r="F328" s="118"/>
      <c r="G328" s="118"/>
      <c r="H328" s="118"/>
      <c r="I328" s="119">
        <f>J328+K328</f>
        <v>0</v>
      </c>
      <c r="J328" s="118"/>
      <c r="K328" s="118"/>
      <c r="L328" s="119">
        <f>L331+L516+L599+L642</f>
        <v>0</v>
      </c>
      <c r="M328" s="118"/>
      <c r="N328" s="118"/>
      <c r="O328" s="118"/>
    </row>
    <row r="329" spans="1:15" ht="15">
      <c r="A329" s="92"/>
      <c r="B329" s="92" t="str">
        <f>IF(OR(E329&lt;&gt;0,F329&lt;&gt;0,G329&lt;&gt;0,H329&lt;&gt;0,I329&lt;&gt;0,L329&lt;&gt;0),"a","b")</f>
        <v>b</v>
      </c>
      <c r="C329" s="126" t="s">
        <v>682</v>
      </c>
      <c r="D329" s="117" t="s">
        <v>683</v>
      </c>
      <c r="E329" s="118"/>
      <c r="F329" s="118"/>
      <c r="G329" s="118"/>
      <c r="H329" s="118"/>
      <c r="I329" s="119">
        <f>J329+K329</f>
        <v>0</v>
      </c>
      <c r="J329" s="118"/>
      <c r="K329" s="118"/>
      <c r="L329" s="119">
        <f>L332+L517+L600+L643</f>
        <v>0</v>
      </c>
      <c r="M329" s="118"/>
      <c r="N329" s="118"/>
      <c r="O329" s="118"/>
    </row>
    <row r="330" spans="1:15" ht="15">
      <c r="A330" s="92"/>
      <c r="B330" s="92" t="str">
        <f>IF(OR(E330&lt;&gt;0,F330&lt;&gt;0,G330&lt;&gt;0,H330&lt;&gt;0,I330&lt;&gt;0,L330&lt;&gt;0),"a","b")</f>
        <v>b</v>
      </c>
      <c r="C330" s="126" t="s">
        <v>684</v>
      </c>
      <c r="D330" s="117" t="s">
        <v>627</v>
      </c>
      <c r="E330" s="118"/>
      <c r="F330" s="118"/>
      <c r="G330" s="118"/>
      <c r="H330" s="118"/>
      <c r="I330" s="119">
        <f>J330+K330</f>
        <v>0</v>
      </c>
      <c r="J330" s="118"/>
      <c r="K330" s="118"/>
      <c r="L330" s="119">
        <f>L333+L518+L601+L644</f>
        <v>0</v>
      </c>
      <c r="M330" s="118"/>
      <c r="N330" s="118"/>
      <c r="O330" s="118"/>
    </row>
    <row r="331" spans="1:15" ht="25.5">
      <c r="A331" s="92"/>
      <c r="B331" s="92" t="str">
        <f>IF(OR(E331&lt;&gt;0,F331&lt;&gt;0,G331&lt;&gt;0,H331&lt;&gt;0,I331&lt;&gt;0,L331&lt;&gt;0),"a","b")</f>
        <v>b</v>
      </c>
      <c r="C331" s="126" t="s">
        <v>685</v>
      </c>
      <c r="D331" s="117" t="s">
        <v>664</v>
      </c>
      <c r="E331" s="118"/>
      <c r="F331" s="118"/>
      <c r="G331" s="118"/>
      <c r="H331" s="118"/>
      <c r="I331" s="119">
        <f>J331+K331</f>
        <v>0</v>
      </c>
      <c r="J331" s="118"/>
      <c r="K331" s="118"/>
      <c r="L331" s="119">
        <f>L334+L519+L602+L645</f>
        <v>0</v>
      </c>
      <c r="M331" s="118"/>
      <c r="N331" s="118"/>
      <c r="O331" s="118"/>
    </row>
    <row r="332" spans="1:15" ht="25.5">
      <c r="A332" s="92"/>
      <c r="B332" s="92" t="str">
        <f>IF(OR(E332&lt;&gt;0,F332&lt;&gt;0,G332&lt;&gt;0,H332&lt;&gt;0,I332&lt;&gt;0,L332&lt;&gt;0),"a","b")</f>
        <v>b</v>
      </c>
      <c r="C332" s="125" t="s">
        <v>686</v>
      </c>
      <c r="D332" s="113" t="s">
        <v>687</v>
      </c>
      <c r="E332" s="114">
        <f>SUM(E333:E334)</f>
        <v>0</v>
      </c>
      <c r="F332" s="114">
        <f>SUM(F333:F334)</f>
        <v>0</v>
      </c>
      <c r="G332" s="114">
        <f>SUM(G333:G334)</f>
        <v>0</v>
      </c>
      <c r="H332" s="114">
        <f>SUM(H333:H334)</f>
        <v>0</v>
      </c>
      <c r="I332" s="115">
        <f>J332+K332</f>
        <v>0</v>
      </c>
      <c r="J332" s="114">
        <f>SUM(J333:J334)</f>
        <v>0</v>
      </c>
      <c r="K332" s="114">
        <f>SUM(K333:K334)</f>
        <v>0</v>
      </c>
      <c r="L332" s="115">
        <f>L335+L520+L603+L646</f>
        <v>0</v>
      </c>
      <c r="M332" s="114">
        <f>SUM(M333:M334)</f>
        <v>0</v>
      </c>
      <c r="N332" s="114">
        <f>SUM(N333:N334)</f>
        <v>0</v>
      </c>
      <c r="O332" s="114">
        <f>M332-J332</f>
        <v>0</v>
      </c>
    </row>
    <row r="333" spans="1:15" ht="15">
      <c r="A333" s="92"/>
      <c r="B333" s="92" t="str">
        <f>IF(OR(E333&lt;&gt;0,F333&lt;&gt;0,G333&lt;&gt;0,H333&lt;&gt;0,I333&lt;&gt;0,L333&lt;&gt;0),"a","b")</f>
        <v>b</v>
      </c>
      <c r="C333" s="126" t="s">
        <v>688</v>
      </c>
      <c r="D333" s="117" t="s">
        <v>633</v>
      </c>
      <c r="E333" s="118"/>
      <c r="F333" s="118"/>
      <c r="G333" s="118"/>
      <c r="H333" s="118"/>
      <c r="I333" s="119">
        <f>J333+K333</f>
        <v>0</v>
      </c>
      <c r="J333" s="118"/>
      <c r="K333" s="118"/>
      <c r="L333" s="119">
        <f>L336+L521+L604+L647</f>
        <v>0</v>
      </c>
      <c r="M333" s="118"/>
      <c r="N333" s="118"/>
      <c r="O333" s="118"/>
    </row>
    <row r="334" spans="1:15" ht="15">
      <c r="A334" s="92"/>
      <c r="B334" s="92" t="str">
        <f>IF(OR(E334&lt;&gt;0,F334&lt;&gt;0,G334&lt;&gt;0,H334&lt;&gt;0,I334&lt;&gt;0,L334&lt;&gt;0),"a","b")</f>
        <v>b</v>
      </c>
      <c r="C334" s="126" t="s">
        <v>689</v>
      </c>
      <c r="D334" s="117" t="s">
        <v>635</v>
      </c>
      <c r="E334" s="118"/>
      <c r="F334" s="118"/>
      <c r="G334" s="118"/>
      <c r="H334" s="118"/>
      <c r="I334" s="119">
        <f>J334+K334</f>
        <v>0</v>
      </c>
      <c r="J334" s="118"/>
      <c r="K334" s="118"/>
      <c r="L334" s="119">
        <f>L337+L522+L605+L648</f>
        <v>0</v>
      </c>
      <c r="M334" s="118"/>
      <c r="N334" s="118"/>
      <c r="O334" s="118"/>
    </row>
    <row r="335" spans="1:15" ht="15">
      <c r="A335" s="92"/>
      <c r="B335" s="92" t="str">
        <f>IF(OR(E335&lt;&gt;0,F335&lt;&gt;0,G335&lt;&gt;0,H335&lt;&gt;0,I335&lt;&gt;0,L335&lt;&gt;0),"a","b")</f>
        <v>b</v>
      </c>
      <c r="C335" s="125" t="s">
        <v>690</v>
      </c>
      <c r="D335" s="113" t="s">
        <v>691</v>
      </c>
      <c r="E335" s="114">
        <f>SUM(E336:E337)</f>
        <v>0</v>
      </c>
      <c r="F335" s="114">
        <f>SUM(F336:F337)</f>
        <v>0</v>
      </c>
      <c r="G335" s="114">
        <f>SUM(G336:G337)</f>
        <v>0</v>
      </c>
      <c r="H335" s="114">
        <f>SUM(H336:H337)</f>
        <v>0</v>
      </c>
      <c r="I335" s="115">
        <f>J335+K335</f>
        <v>0</v>
      </c>
      <c r="J335" s="114">
        <f>SUM(J336:J337)</f>
        <v>0</v>
      </c>
      <c r="K335" s="114">
        <f>SUM(K336:K337)</f>
        <v>0</v>
      </c>
      <c r="L335" s="115">
        <f>L338+L523+L606+L649</f>
        <v>0</v>
      </c>
      <c r="M335" s="114">
        <f>SUM(M336:M337)</f>
        <v>0</v>
      </c>
      <c r="N335" s="114">
        <f>SUM(N336:N337)</f>
        <v>0</v>
      </c>
      <c r="O335" s="114">
        <f>M335-J335</f>
        <v>0</v>
      </c>
    </row>
    <row r="336" spans="1:15" ht="15">
      <c r="A336" s="92"/>
      <c r="B336" s="92" t="str">
        <f>IF(OR(E336&lt;&gt;0,F336&lt;&gt;0,G336&lt;&gt;0,H336&lt;&gt;0,I336&lt;&gt;0,L336&lt;&gt;0),"a","b")</f>
        <v>b</v>
      </c>
      <c r="C336" s="126" t="s">
        <v>692</v>
      </c>
      <c r="D336" s="117" t="s">
        <v>639</v>
      </c>
      <c r="E336" s="118"/>
      <c r="F336" s="118"/>
      <c r="G336" s="118"/>
      <c r="H336" s="118"/>
      <c r="I336" s="119">
        <f>J336+K336</f>
        <v>0</v>
      </c>
      <c r="J336" s="118"/>
      <c r="K336" s="118"/>
      <c r="L336" s="119">
        <f>L339+L524+L607+L650</f>
        <v>0</v>
      </c>
      <c r="M336" s="118"/>
      <c r="N336" s="118"/>
      <c r="O336" s="118"/>
    </row>
    <row r="337" spans="1:15" ht="15">
      <c r="A337" s="92"/>
      <c r="B337" s="92" t="str">
        <f>IF(OR(E337&lt;&gt;0,F337&lt;&gt;0,G337&lt;&gt;0,H337&lt;&gt;0,I337&lt;&gt;0,L337&lt;&gt;0),"a","b")</f>
        <v>b</v>
      </c>
      <c r="C337" s="126" t="s">
        <v>693</v>
      </c>
      <c r="D337" s="117" t="s">
        <v>694</v>
      </c>
      <c r="E337" s="118"/>
      <c r="F337" s="118"/>
      <c r="G337" s="118"/>
      <c r="H337" s="118"/>
      <c r="I337" s="119">
        <f>J337+K337</f>
        <v>0</v>
      </c>
      <c r="J337" s="118"/>
      <c r="K337" s="118"/>
      <c r="L337" s="119">
        <f>L340+L525+L608+L651</f>
        <v>0</v>
      </c>
      <c r="M337" s="118"/>
      <c r="N337" s="118"/>
      <c r="O337" s="118"/>
    </row>
    <row r="338" spans="1:15" ht="15">
      <c r="A338" s="147"/>
      <c r="B338" s="92" t="str">
        <f>IF(OR(E338&lt;&gt;0,F338&lt;&gt;0,G338&lt;&gt;0,H338&lt;&gt;0,I338&lt;&gt;0,L338&lt;&gt;0),"a","b")</f>
        <v>b</v>
      </c>
      <c r="C338" s="124">
        <v>33.200000000000003</v>
      </c>
      <c r="D338" s="109" t="s">
        <v>695</v>
      </c>
      <c r="E338" s="110">
        <f>E339+E340+E341+E342+E343+E346+E352+E355</f>
        <v>0</v>
      </c>
      <c r="F338" s="110">
        <f>F339+F340+F341+F342+F343+F346+F352+F355</f>
        <v>0</v>
      </c>
      <c r="G338" s="110">
        <f>G339+G340+G341+G342+G343+G346+G352+G355</f>
        <v>0</v>
      </c>
      <c r="H338" s="110">
        <f>H339+H340+H341+H342+H343+H346+H352+H355</f>
        <v>0</v>
      </c>
      <c r="I338" s="111">
        <f>J338+K338</f>
        <v>0</v>
      </c>
      <c r="J338" s="110">
        <f>J339+J340+J341+J342+J343+J346+J352+J355</f>
        <v>0</v>
      </c>
      <c r="K338" s="110">
        <f>K339+K340+K341+K342+K343+K346+K352+K355</f>
        <v>0</v>
      </c>
      <c r="L338" s="111">
        <f>L341+L526+L609+L652</f>
        <v>0</v>
      </c>
      <c r="M338" s="110">
        <f>M339+M340+M341+M342+M343+M346+M352+M355</f>
        <v>0</v>
      </c>
      <c r="N338" s="110">
        <f>N339+N340+N341+N342+N343+N346+N352+N355</f>
        <v>0</v>
      </c>
      <c r="O338" s="110">
        <f>M338-J338</f>
        <v>0</v>
      </c>
    </row>
    <row r="339" spans="1:15" ht="15">
      <c r="A339" s="147"/>
      <c r="B339" s="92" t="str">
        <f>IF(OR(E339&lt;&gt;0,F339&lt;&gt;0,G339&lt;&gt;0,H339&lt;&gt;0,I339&lt;&gt;0,L339&lt;&gt;0),"a","b")</f>
        <v>b</v>
      </c>
      <c r="C339" s="125" t="s">
        <v>696</v>
      </c>
      <c r="D339" s="113" t="s">
        <v>605</v>
      </c>
      <c r="E339" s="114"/>
      <c r="F339" s="114"/>
      <c r="G339" s="114"/>
      <c r="H339" s="114"/>
      <c r="I339" s="115">
        <f>J339+K339</f>
        <v>0</v>
      </c>
      <c r="J339" s="114"/>
      <c r="K339" s="114"/>
      <c r="L339" s="115">
        <f>L342+L527+L610+L653</f>
        <v>0</v>
      </c>
      <c r="M339" s="114"/>
      <c r="N339" s="114"/>
      <c r="O339" s="114">
        <f>M339-J339</f>
        <v>0</v>
      </c>
    </row>
    <row r="340" spans="1:15" ht="15">
      <c r="A340" s="92"/>
      <c r="B340" s="92" t="str">
        <f>IF(OR(E340&lt;&gt;0,F340&lt;&gt;0,G340&lt;&gt;0,H340&lt;&gt;0,I340&lt;&gt;0,L340&lt;&gt;0),"a","b")</f>
        <v>b</v>
      </c>
      <c r="C340" s="125" t="s">
        <v>697</v>
      </c>
      <c r="D340" s="113" t="s">
        <v>698</v>
      </c>
      <c r="E340" s="114"/>
      <c r="F340" s="114"/>
      <c r="G340" s="114"/>
      <c r="H340" s="114"/>
      <c r="I340" s="115">
        <f>J340+K340</f>
        <v>0</v>
      </c>
      <c r="J340" s="114"/>
      <c r="K340" s="114"/>
      <c r="L340" s="115">
        <f>L343+L528+L611+L654</f>
        <v>0</v>
      </c>
      <c r="M340" s="114"/>
      <c r="N340" s="114"/>
      <c r="O340" s="114">
        <f>M340-J340</f>
        <v>0</v>
      </c>
    </row>
    <row r="341" spans="1:15" ht="15">
      <c r="A341" s="92"/>
      <c r="B341" s="92" t="str">
        <f>IF(OR(E341&lt;&gt;0,F341&lt;&gt;0,G341&lt;&gt;0,H341&lt;&gt;0,I341&lt;&gt;0,L341&lt;&gt;0),"a","b")</f>
        <v>b</v>
      </c>
      <c r="C341" s="125" t="s">
        <v>699</v>
      </c>
      <c r="D341" s="113" t="s">
        <v>673</v>
      </c>
      <c r="E341" s="114"/>
      <c r="F341" s="114"/>
      <c r="G341" s="114"/>
      <c r="H341" s="114"/>
      <c r="I341" s="115">
        <f>J341+K341</f>
        <v>0</v>
      </c>
      <c r="J341" s="114"/>
      <c r="K341" s="114"/>
      <c r="L341" s="115">
        <f>L344+L529+L612+L655</f>
        <v>0</v>
      </c>
      <c r="M341" s="114"/>
      <c r="N341" s="114"/>
      <c r="O341" s="114">
        <f>M341-J341</f>
        <v>0</v>
      </c>
    </row>
    <row r="342" spans="1:15" ht="15">
      <c r="A342" s="92"/>
      <c r="B342" s="92" t="str">
        <f>IF(OR(E342&lt;&gt;0,F342&lt;&gt;0,G342&lt;&gt;0,H342&lt;&gt;0,I342&lt;&gt;0,L342&lt;&gt;0),"a","b")</f>
        <v>b</v>
      </c>
      <c r="C342" s="125" t="s">
        <v>700</v>
      </c>
      <c r="D342" s="113" t="s">
        <v>652</v>
      </c>
      <c r="E342" s="114"/>
      <c r="F342" s="114"/>
      <c r="G342" s="114"/>
      <c r="H342" s="114"/>
      <c r="I342" s="115">
        <f>J342+K342</f>
        <v>0</v>
      </c>
      <c r="J342" s="114"/>
      <c r="K342" s="114"/>
      <c r="L342" s="115">
        <f>L345+L530+L613+L656</f>
        <v>0</v>
      </c>
      <c r="M342" s="114"/>
      <c r="N342" s="114"/>
      <c r="O342" s="114">
        <f>M342-J342</f>
        <v>0</v>
      </c>
    </row>
    <row r="343" spans="1:15" ht="15">
      <c r="A343" s="92"/>
      <c r="B343" s="92" t="str">
        <f>IF(OR(E343&lt;&gt;0,F343&lt;&gt;0,G343&lt;&gt;0,H343&lt;&gt;0,I343&lt;&gt;0,L343&lt;&gt;0),"a","b")</f>
        <v>b</v>
      </c>
      <c r="C343" s="125" t="s">
        <v>701</v>
      </c>
      <c r="D343" s="113" t="s">
        <v>613</v>
      </c>
      <c r="E343" s="114">
        <f>SUM(E344:E345)</f>
        <v>0</v>
      </c>
      <c r="F343" s="114">
        <f>SUM(F344:F345)</f>
        <v>0</v>
      </c>
      <c r="G343" s="114">
        <f>SUM(G344:G345)</f>
        <v>0</v>
      </c>
      <c r="H343" s="114">
        <f>SUM(H344:H345)</f>
        <v>0</v>
      </c>
      <c r="I343" s="115">
        <f>J343+K343</f>
        <v>0</v>
      </c>
      <c r="J343" s="114">
        <f>SUM(J344:J345)</f>
        <v>0</v>
      </c>
      <c r="K343" s="114">
        <f>SUM(K344:K345)</f>
        <v>0</v>
      </c>
      <c r="L343" s="115">
        <f>L346+L531+L614+L657</f>
        <v>0</v>
      </c>
      <c r="M343" s="114">
        <f>SUM(M344:M345)</f>
        <v>0</v>
      </c>
      <c r="N343" s="114">
        <f>SUM(N344:N345)</f>
        <v>0</v>
      </c>
      <c r="O343" s="114">
        <f>M343-J343</f>
        <v>0</v>
      </c>
    </row>
    <row r="344" spans="1:15" ht="15">
      <c r="A344" s="92"/>
      <c r="B344" s="92" t="str">
        <f>IF(OR(E344&lt;&gt;0,F344&lt;&gt;0,G344&lt;&gt;0,H344&lt;&gt;0,I344&lt;&gt;0,L344&lt;&gt;0),"a","b")</f>
        <v>b</v>
      </c>
      <c r="C344" s="126" t="s">
        <v>702</v>
      </c>
      <c r="D344" s="117" t="s">
        <v>615</v>
      </c>
      <c r="E344" s="118"/>
      <c r="F344" s="118"/>
      <c r="G344" s="118"/>
      <c r="H344" s="118"/>
      <c r="I344" s="119">
        <f>J344+K344</f>
        <v>0</v>
      </c>
      <c r="J344" s="118"/>
      <c r="K344" s="118"/>
      <c r="L344" s="119">
        <f>L347+L532+L615+L658</f>
        <v>0</v>
      </c>
      <c r="M344" s="118"/>
      <c r="N344" s="118"/>
      <c r="O344" s="118">
        <f>M344-J344</f>
        <v>0</v>
      </c>
    </row>
    <row r="345" spans="1:15" ht="15">
      <c r="A345" s="92"/>
      <c r="B345" s="92" t="str">
        <f>IF(OR(E345&lt;&gt;0,F345&lt;&gt;0,G345&lt;&gt;0,H345&lt;&gt;0,I345&lt;&gt;0,L345&lt;&gt;0),"a","b")</f>
        <v>b</v>
      </c>
      <c r="C345" s="126" t="s">
        <v>703</v>
      </c>
      <c r="D345" s="117" t="s">
        <v>704</v>
      </c>
      <c r="E345" s="118"/>
      <c r="F345" s="118"/>
      <c r="G345" s="118"/>
      <c r="H345" s="118"/>
      <c r="I345" s="119">
        <f>J345+K345</f>
        <v>0</v>
      </c>
      <c r="J345" s="118"/>
      <c r="K345" s="118"/>
      <c r="L345" s="119">
        <f>L348+L533+L616+L659</f>
        <v>0</v>
      </c>
      <c r="M345" s="118"/>
      <c r="N345" s="118"/>
      <c r="O345" s="118">
        <f>M345-J345</f>
        <v>0</v>
      </c>
    </row>
    <row r="346" spans="1:15" ht="25.5">
      <c r="A346" s="92"/>
      <c r="B346" s="92" t="str">
        <f>IF(OR(E346&lt;&gt;0,F346&lt;&gt;0,G346&lt;&gt;0,H346&lt;&gt;0,I346&lt;&gt;0,L346&lt;&gt;0),"a","b")</f>
        <v>b</v>
      </c>
      <c r="C346" s="125" t="s">
        <v>705</v>
      </c>
      <c r="D346" s="113" t="s">
        <v>619</v>
      </c>
      <c r="E346" s="114">
        <f>SUM(E347:E351)</f>
        <v>0</v>
      </c>
      <c r="F346" s="114">
        <f>SUM(F347:F351)</f>
        <v>0</v>
      </c>
      <c r="G346" s="114">
        <f>SUM(G347:G351)</f>
        <v>0</v>
      </c>
      <c r="H346" s="114">
        <f>SUM(H347:H351)</f>
        <v>0</v>
      </c>
      <c r="I346" s="115">
        <f>J346+K346</f>
        <v>0</v>
      </c>
      <c r="J346" s="114">
        <f>SUM(J347:J351)</f>
        <v>0</v>
      </c>
      <c r="K346" s="114">
        <f>SUM(K347:K351)</f>
        <v>0</v>
      </c>
      <c r="L346" s="115">
        <f>L349+L534+L617+L660</f>
        <v>0</v>
      </c>
      <c r="M346" s="114">
        <f>SUM(M347:M351)</f>
        <v>0</v>
      </c>
      <c r="N346" s="114">
        <f>SUM(N347:N351)</f>
        <v>0</v>
      </c>
      <c r="O346" s="114">
        <f>M346-J346</f>
        <v>0</v>
      </c>
    </row>
    <row r="347" spans="1:15" ht="25.5">
      <c r="A347" s="92"/>
      <c r="B347" s="92" t="str">
        <f>IF(OR(E347&lt;&gt;0,F347&lt;&gt;0,G347&lt;&gt;0,H347&lt;&gt;0,I347&lt;&gt;0,L347&lt;&gt;0),"a","b")</f>
        <v>b</v>
      </c>
      <c r="C347" s="126" t="s">
        <v>706</v>
      </c>
      <c r="D347" s="117" t="s">
        <v>621</v>
      </c>
      <c r="E347" s="118"/>
      <c r="F347" s="118"/>
      <c r="G347" s="118"/>
      <c r="H347" s="118"/>
      <c r="I347" s="119">
        <f>J347+K347</f>
        <v>0</v>
      </c>
      <c r="J347" s="118"/>
      <c r="K347" s="118"/>
      <c r="L347" s="119">
        <f>L350+L535+L618+L661</f>
        <v>0</v>
      </c>
      <c r="M347" s="118"/>
      <c r="N347" s="118"/>
      <c r="O347" s="118"/>
    </row>
    <row r="348" spans="1:15" ht="15">
      <c r="A348" s="92"/>
      <c r="B348" s="92" t="str">
        <f>IF(OR(E348&lt;&gt;0,F348&lt;&gt;0,G348&lt;&gt;0,H348&lt;&gt;0,I348&lt;&gt;0,L348&lt;&gt;0),"a","b")</f>
        <v>b</v>
      </c>
      <c r="C348" s="126" t="s">
        <v>707</v>
      </c>
      <c r="D348" s="117" t="s">
        <v>623</v>
      </c>
      <c r="E348" s="118"/>
      <c r="F348" s="118"/>
      <c r="G348" s="118"/>
      <c r="H348" s="118"/>
      <c r="I348" s="119">
        <f>J348+K348</f>
        <v>0</v>
      </c>
      <c r="J348" s="118"/>
      <c r="K348" s="118"/>
      <c r="L348" s="119">
        <f>L351+L536+L619+L662</f>
        <v>0</v>
      </c>
      <c r="M348" s="118"/>
      <c r="N348" s="118"/>
      <c r="O348" s="118"/>
    </row>
    <row r="349" spans="1:15" ht="15">
      <c r="A349" s="92"/>
      <c r="B349" s="92" t="str">
        <f>IF(OR(E349&lt;&gt;0,F349&lt;&gt;0,G349&lt;&gt;0,H349&lt;&gt;0,I349&lt;&gt;0,L349&lt;&gt;0),"a","b")</f>
        <v>b</v>
      </c>
      <c r="C349" s="126" t="s">
        <v>708</v>
      </c>
      <c r="D349" s="117" t="s">
        <v>683</v>
      </c>
      <c r="E349" s="118"/>
      <c r="F349" s="118"/>
      <c r="G349" s="118"/>
      <c r="H349" s="118"/>
      <c r="I349" s="119">
        <f>J349+K349</f>
        <v>0</v>
      </c>
      <c r="J349" s="118"/>
      <c r="K349" s="118"/>
      <c r="L349" s="119">
        <f>L352+L537+L620+L663</f>
        <v>0</v>
      </c>
      <c r="M349" s="118"/>
      <c r="N349" s="118"/>
      <c r="O349" s="118"/>
    </row>
    <row r="350" spans="1:15" ht="15">
      <c r="A350" s="92"/>
      <c r="B350" s="92" t="str">
        <f>IF(OR(E350&lt;&gt;0,F350&lt;&gt;0,G350&lt;&gt;0,H350&lt;&gt;0,I350&lt;&gt;0,L350&lt;&gt;0),"a","b")</f>
        <v>b</v>
      </c>
      <c r="C350" s="126" t="s">
        <v>709</v>
      </c>
      <c r="D350" s="117" t="s">
        <v>710</v>
      </c>
      <c r="E350" s="118"/>
      <c r="F350" s="118"/>
      <c r="G350" s="118"/>
      <c r="H350" s="118"/>
      <c r="I350" s="119">
        <f>J350+K350</f>
        <v>0</v>
      </c>
      <c r="J350" s="118"/>
      <c r="K350" s="118"/>
      <c r="L350" s="119">
        <f>L353+L538+L621+L664</f>
        <v>0</v>
      </c>
      <c r="M350" s="118"/>
      <c r="N350" s="118"/>
      <c r="O350" s="118"/>
    </row>
    <row r="351" spans="1:15" ht="25.5">
      <c r="A351" s="92"/>
      <c r="B351" s="92" t="str">
        <f>IF(OR(E351&lt;&gt;0,F351&lt;&gt;0,G351&lt;&gt;0,H351&lt;&gt;0,I351&lt;&gt;0,L351&lt;&gt;0),"a","b")</f>
        <v>b</v>
      </c>
      <c r="C351" s="126" t="s">
        <v>711</v>
      </c>
      <c r="D351" s="117" t="s">
        <v>664</v>
      </c>
      <c r="E351" s="118"/>
      <c r="F351" s="118"/>
      <c r="G351" s="118"/>
      <c r="H351" s="118"/>
      <c r="I351" s="119">
        <f>J351+K351</f>
        <v>0</v>
      </c>
      <c r="J351" s="118"/>
      <c r="K351" s="118"/>
      <c r="L351" s="119">
        <f>L354+L539+L622+L665</f>
        <v>0</v>
      </c>
      <c r="M351" s="118"/>
      <c r="N351" s="118"/>
      <c r="O351" s="118"/>
    </row>
    <row r="352" spans="1:15" ht="25.5">
      <c r="A352" s="92"/>
      <c r="B352" s="92" t="str">
        <f>IF(OR(E352&lt;&gt;0,F352&lt;&gt;0,G352&lt;&gt;0,H352&lt;&gt;0,I352&lt;&gt;0,L352&lt;&gt;0),"a","b")</f>
        <v>b</v>
      </c>
      <c r="C352" s="125" t="s">
        <v>712</v>
      </c>
      <c r="D352" s="113" t="s">
        <v>687</v>
      </c>
      <c r="E352" s="114">
        <f>SUM(E353:E354)</f>
        <v>0</v>
      </c>
      <c r="F352" s="114">
        <f>SUM(F353:F354)</f>
        <v>0</v>
      </c>
      <c r="G352" s="114">
        <f>SUM(G353:G354)</f>
        <v>0</v>
      </c>
      <c r="H352" s="114">
        <f>SUM(H353:H354)</f>
        <v>0</v>
      </c>
      <c r="I352" s="115">
        <f>J352+K352</f>
        <v>0</v>
      </c>
      <c r="J352" s="114">
        <f>SUM(J353:J354)</f>
        <v>0</v>
      </c>
      <c r="K352" s="114">
        <f>SUM(K353:K354)</f>
        <v>0</v>
      </c>
      <c r="L352" s="115">
        <f>L355+L540+L623+L666</f>
        <v>0</v>
      </c>
      <c r="M352" s="114">
        <f>SUM(M353:M354)</f>
        <v>0</v>
      </c>
      <c r="N352" s="114">
        <f>SUM(N353:N354)</f>
        <v>0</v>
      </c>
      <c r="O352" s="114">
        <f>M352-J352</f>
        <v>0</v>
      </c>
    </row>
    <row r="353" spans="1:15" ht="15">
      <c r="A353" s="92"/>
      <c r="B353" s="92" t="str">
        <f>IF(OR(E353&lt;&gt;0,F353&lt;&gt;0,G353&lt;&gt;0,H353&lt;&gt;0,I353&lt;&gt;0,L353&lt;&gt;0),"a","b")</f>
        <v>b</v>
      </c>
      <c r="C353" s="126" t="s">
        <v>713</v>
      </c>
      <c r="D353" s="117" t="s">
        <v>633</v>
      </c>
      <c r="E353" s="118"/>
      <c r="F353" s="118"/>
      <c r="G353" s="118"/>
      <c r="H353" s="118"/>
      <c r="I353" s="119">
        <f>J353+K353</f>
        <v>0</v>
      </c>
      <c r="J353" s="118"/>
      <c r="K353" s="118"/>
      <c r="L353" s="119">
        <f>L356+L541+L624+L667</f>
        <v>0</v>
      </c>
      <c r="M353" s="118"/>
      <c r="N353" s="118"/>
      <c r="O353" s="118"/>
    </row>
    <row r="354" spans="1:15" ht="15">
      <c r="A354" s="92"/>
      <c r="B354" s="92" t="str">
        <f>IF(OR(E354&lt;&gt;0,F354&lt;&gt;0,G354&lt;&gt;0,H354&lt;&gt;0,I354&lt;&gt;0,L354&lt;&gt;0),"a","b")</f>
        <v>b</v>
      </c>
      <c r="C354" s="126" t="s">
        <v>714</v>
      </c>
      <c r="D354" s="117" t="s">
        <v>635</v>
      </c>
      <c r="E354" s="118"/>
      <c r="F354" s="118"/>
      <c r="G354" s="118"/>
      <c r="H354" s="118"/>
      <c r="I354" s="119">
        <f>J354+K354</f>
        <v>0</v>
      </c>
      <c r="J354" s="118"/>
      <c r="K354" s="118"/>
      <c r="L354" s="119">
        <f>L357+L542+L625+L668</f>
        <v>0</v>
      </c>
      <c r="M354" s="118"/>
      <c r="N354" s="118"/>
      <c r="O354" s="118"/>
    </row>
    <row r="355" spans="1:15" ht="15">
      <c r="A355" s="92"/>
      <c r="B355" s="92" t="str">
        <f>IF(OR(E355&lt;&gt;0,F355&lt;&gt;0,G355&lt;&gt;0,H355&lt;&gt;0,I355&lt;&gt;0,L355&lt;&gt;0),"a","b")</f>
        <v>b</v>
      </c>
      <c r="C355" s="125" t="s">
        <v>715</v>
      </c>
      <c r="D355" s="113" t="s">
        <v>691</v>
      </c>
      <c r="E355" s="114">
        <f>SUM(E356:E357)</f>
        <v>0</v>
      </c>
      <c r="F355" s="114">
        <f>SUM(F356:F357)</f>
        <v>0</v>
      </c>
      <c r="G355" s="114">
        <f>SUM(G356:G357)</f>
        <v>0</v>
      </c>
      <c r="H355" s="114">
        <f>SUM(H356:H357)</f>
        <v>0</v>
      </c>
      <c r="I355" s="115">
        <f>J355+K355</f>
        <v>0</v>
      </c>
      <c r="J355" s="114">
        <f>SUM(J356:J357)</f>
        <v>0</v>
      </c>
      <c r="K355" s="114">
        <f>SUM(K356:K357)</f>
        <v>0</v>
      </c>
      <c r="L355" s="115">
        <f>L358+L543+L626+L669</f>
        <v>0</v>
      </c>
      <c r="M355" s="114">
        <f>SUM(M356:M357)</f>
        <v>0</v>
      </c>
      <c r="N355" s="114">
        <f>SUM(N356:N357)</f>
        <v>0</v>
      </c>
      <c r="O355" s="114">
        <f>M355-J355</f>
        <v>0</v>
      </c>
    </row>
    <row r="356" spans="1:15" ht="15">
      <c r="A356" s="92"/>
      <c r="B356" s="92" t="str">
        <f>IF(OR(E356&lt;&gt;0,F356&lt;&gt;0,G356&lt;&gt;0,H356&lt;&gt;0,I356&lt;&gt;0,L356&lt;&gt;0),"a","b")</f>
        <v>b</v>
      </c>
      <c r="C356" s="126" t="s">
        <v>716</v>
      </c>
      <c r="D356" s="117" t="s">
        <v>639</v>
      </c>
      <c r="E356" s="118"/>
      <c r="F356" s="118"/>
      <c r="G356" s="118"/>
      <c r="H356" s="118"/>
      <c r="I356" s="119">
        <f>J356+K356</f>
        <v>0</v>
      </c>
      <c r="J356" s="118"/>
      <c r="K356" s="118"/>
      <c r="L356" s="119">
        <f>L359+L544+L627+L670</f>
        <v>0</v>
      </c>
      <c r="M356" s="118"/>
      <c r="N356" s="118"/>
      <c r="O356" s="118"/>
    </row>
    <row r="357" spans="1:15" ht="15">
      <c r="A357" s="92"/>
      <c r="B357" s="92" t="str">
        <f>IF(OR(E357&lt;&gt;0,F357&lt;&gt;0,G357&lt;&gt;0,H357&lt;&gt;0,I357&lt;&gt;0,L357&lt;&gt;0),"a","b")</f>
        <v>b</v>
      </c>
      <c r="C357" s="126" t="s">
        <v>717</v>
      </c>
      <c r="D357" s="117" t="s">
        <v>694</v>
      </c>
      <c r="E357" s="118"/>
      <c r="F357" s="118"/>
      <c r="G357" s="118"/>
      <c r="H357" s="118"/>
      <c r="I357" s="119">
        <f>J357+K357</f>
        <v>0</v>
      </c>
      <c r="J357" s="118"/>
      <c r="K357" s="118"/>
      <c r="L357" s="119">
        <f>L360+L545+L628+L671</f>
        <v>0</v>
      </c>
      <c r="M357" s="118"/>
      <c r="N357" s="118"/>
      <c r="O357" s="118"/>
    </row>
  </sheetData>
  <autoFilter ref="A4:O357"/>
  <mergeCells count="8">
    <mergeCell ref="N1:O1"/>
    <mergeCell ref="C2:C3"/>
    <mergeCell ref="D2:D3"/>
    <mergeCell ref="E2:E3"/>
    <mergeCell ref="F2:H2"/>
    <mergeCell ref="I2:K2"/>
    <mergeCell ref="L2:N2"/>
    <mergeCell ref="O2:O3"/>
  </mergeCells>
  <pageMargins left="0.25" right="0.25" top="0.75" bottom="0.75" header="0.3" footer="0.3"/>
  <pageSetup paperSize="9" scale="58" orientation="landscape"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K357"/>
  <sheetViews>
    <sheetView view="pageBreakPreview" zoomScale="90" zoomScaleNormal="100" zoomScaleSheetLayoutView="90" workbookViewId="0">
      <pane xSplit="4" ySplit="3" topLeftCell="E4" activePane="bottomRight" state="frozen"/>
      <selection pane="topRight" activeCell="E1" sqref="E1"/>
      <selection pane="bottomLeft" activeCell="A3" sqref="A3"/>
      <selection pane="bottomRight" activeCell="F4" sqref="F4"/>
    </sheetView>
  </sheetViews>
  <sheetFormatPr defaultRowHeight="12.75"/>
  <cols>
    <col min="1" max="2" width="3.42578125" style="85" customWidth="1"/>
    <col min="3" max="3" width="24" style="86" customWidth="1"/>
    <col min="4" max="4" width="49.5703125" style="85" customWidth="1"/>
    <col min="5" max="5" width="13" style="87" customWidth="1"/>
    <col min="6" max="6" width="14.7109375" style="87" customWidth="1"/>
    <col min="7" max="7" width="13" style="87" customWidth="1"/>
    <col min="8" max="8" width="13.5703125" style="87" customWidth="1"/>
    <col min="9" max="9" width="12.28515625" style="87" customWidth="1"/>
    <col min="10" max="10" width="13.42578125" style="87" customWidth="1"/>
    <col min="11" max="11" width="20.5703125" style="87" customWidth="1"/>
    <col min="12" max="256" width="9.140625" style="85"/>
    <col min="257" max="258" width="3.42578125" style="85" customWidth="1"/>
    <col min="259" max="259" width="24" style="85" customWidth="1"/>
    <col min="260" max="260" width="49.5703125" style="85" customWidth="1"/>
    <col min="261" max="261" width="13" style="85" customWidth="1"/>
    <col min="262" max="262" width="14.7109375" style="85" customWidth="1"/>
    <col min="263" max="263" width="13" style="85" customWidth="1"/>
    <col min="264" max="264" width="13.5703125" style="85" customWidth="1"/>
    <col min="265" max="265" width="12.28515625" style="85" customWidth="1"/>
    <col min="266" max="266" width="13.42578125" style="85" customWidth="1"/>
    <col min="267" max="267" width="20.5703125" style="85" customWidth="1"/>
    <col min="268" max="512" width="9.140625" style="85"/>
    <col min="513" max="514" width="3.42578125" style="85" customWidth="1"/>
    <col min="515" max="515" width="24" style="85" customWidth="1"/>
    <col min="516" max="516" width="49.5703125" style="85" customWidth="1"/>
    <col min="517" max="517" width="13" style="85" customWidth="1"/>
    <col min="518" max="518" width="14.7109375" style="85" customWidth="1"/>
    <col min="519" max="519" width="13" style="85" customWidth="1"/>
    <col min="520" max="520" width="13.5703125" style="85" customWidth="1"/>
    <col min="521" max="521" width="12.28515625" style="85" customWidth="1"/>
    <col min="522" max="522" width="13.42578125" style="85" customWidth="1"/>
    <col min="523" max="523" width="20.5703125" style="85" customWidth="1"/>
    <col min="524" max="768" width="9.140625" style="85"/>
    <col min="769" max="770" width="3.42578125" style="85" customWidth="1"/>
    <col min="771" max="771" width="24" style="85" customWidth="1"/>
    <col min="772" max="772" width="49.5703125" style="85" customWidth="1"/>
    <col min="773" max="773" width="13" style="85" customWidth="1"/>
    <col min="774" max="774" width="14.7109375" style="85" customWidth="1"/>
    <col min="775" max="775" width="13" style="85" customWidth="1"/>
    <col min="776" max="776" width="13.5703125" style="85" customWidth="1"/>
    <col min="777" max="777" width="12.28515625" style="85" customWidth="1"/>
    <col min="778" max="778" width="13.42578125" style="85" customWidth="1"/>
    <col min="779" max="779" width="20.5703125" style="85" customWidth="1"/>
    <col min="780" max="1024" width="9.140625" style="85"/>
    <col min="1025" max="1026" width="3.42578125" style="85" customWidth="1"/>
    <col min="1027" max="1027" width="24" style="85" customWidth="1"/>
    <col min="1028" max="1028" width="49.5703125" style="85" customWidth="1"/>
    <col min="1029" max="1029" width="13" style="85" customWidth="1"/>
    <col min="1030" max="1030" width="14.7109375" style="85" customWidth="1"/>
    <col min="1031" max="1031" width="13" style="85" customWidth="1"/>
    <col min="1032" max="1032" width="13.5703125" style="85" customWidth="1"/>
    <col min="1033" max="1033" width="12.28515625" style="85" customWidth="1"/>
    <col min="1034" max="1034" width="13.42578125" style="85" customWidth="1"/>
    <col min="1035" max="1035" width="20.5703125" style="85" customWidth="1"/>
    <col min="1036" max="1280" width="9.140625" style="85"/>
    <col min="1281" max="1282" width="3.42578125" style="85" customWidth="1"/>
    <col min="1283" max="1283" width="24" style="85" customWidth="1"/>
    <col min="1284" max="1284" width="49.5703125" style="85" customWidth="1"/>
    <col min="1285" max="1285" width="13" style="85" customWidth="1"/>
    <col min="1286" max="1286" width="14.7109375" style="85" customWidth="1"/>
    <col min="1287" max="1287" width="13" style="85" customWidth="1"/>
    <col min="1288" max="1288" width="13.5703125" style="85" customWidth="1"/>
    <col min="1289" max="1289" width="12.28515625" style="85" customWidth="1"/>
    <col min="1290" max="1290" width="13.42578125" style="85" customWidth="1"/>
    <col min="1291" max="1291" width="20.5703125" style="85" customWidth="1"/>
    <col min="1292" max="1536" width="9.140625" style="85"/>
    <col min="1537" max="1538" width="3.42578125" style="85" customWidth="1"/>
    <col min="1539" max="1539" width="24" style="85" customWidth="1"/>
    <col min="1540" max="1540" width="49.5703125" style="85" customWidth="1"/>
    <col min="1541" max="1541" width="13" style="85" customWidth="1"/>
    <col min="1542" max="1542" width="14.7109375" style="85" customWidth="1"/>
    <col min="1543" max="1543" width="13" style="85" customWidth="1"/>
    <col min="1544" max="1544" width="13.5703125" style="85" customWidth="1"/>
    <col min="1545" max="1545" width="12.28515625" style="85" customWidth="1"/>
    <col min="1546" max="1546" width="13.42578125" style="85" customWidth="1"/>
    <col min="1547" max="1547" width="20.5703125" style="85" customWidth="1"/>
    <col min="1548" max="1792" width="9.140625" style="85"/>
    <col min="1793" max="1794" width="3.42578125" style="85" customWidth="1"/>
    <col min="1795" max="1795" width="24" style="85" customWidth="1"/>
    <col min="1796" max="1796" width="49.5703125" style="85" customWidth="1"/>
    <col min="1797" max="1797" width="13" style="85" customWidth="1"/>
    <col min="1798" max="1798" width="14.7109375" style="85" customWidth="1"/>
    <col min="1799" max="1799" width="13" style="85" customWidth="1"/>
    <col min="1800" max="1800" width="13.5703125" style="85" customWidth="1"/>
    <col min="1801" max="1801" width="12.28515625" style="85" customWidth="1"/>
    <col min="1802" max="1802" width="13.42578125" style="85" customWidth="1"/>
    <col min="1803" max="1803" width="20.5703125" style="85" customWidth="1"/>
    <col min="1804" max="2048" width="9.140625" style="85"/>
    <col min="2049" max="2050" width="3.42578125" style="85" customWidth="1"/>
    <col min="2051" max="2051" width="24" style="85" customWidth="1"/>
    <col min="2052" max="2052" width="49.5703125" style="85" customWidth="1"/>
    <col min="2053" max="2053" width="13" style="85" customWidth="1"/>
    <col min="2054" max="2054" width="14.7109375" style="85" customWidth="1"/>
    <col min="2055" max="2055" width="13" style="85" customWidth="1"/>
    <col min="2056" max="2056" width="13.5703125" style="85" customWidth="1"/>
    <col min="2057" max="2057" width="12.28515625" style="85" customWidth="1"/>
    <col min="2058" max="2058" width="13.42578125" style="85" customWidth="1"/>
    <col min="2059" max="2059" width="20.5703125" style="85" customWidth="1"/>
    <col min="2060" max="2304" width="9.140625" style="85"/>
    <col min="2305" max="2306" width="3.42578125" style="85" customWidth="1"/>
    <col min="2307" max="2307" width="24" style="85" customWidth="1"/>
    <col min="2308" max="2308" width="49.5703125" style="85" customWidth="1"/>
    <col min="2309" max="2309" width="13" style="85" customWidth="1"/>
    <col min="2310" max="2310" width="14.7109375" style="85" customWidth="1"/>
    <col min="2311" max="2311" width="13" style="85" customWidth="1"/>
    <col min="2312" max="2312" width="13.5703125" style="85" customWidth="1"/>
    <col min="2313" max="2313" width="12.28515625" style="85" customWidth="1"/>
    <col min="2314" max="2314" width="13.42578125" style="85" customWidth="1"/>
    <col min="2315" max="2315" width="20.5703125" style="85" customWidth="1"/>
    <col min="2316" max="2560" width="9.140625" style="85"/>
    <col min="2561" max="2562" width="3.42578125" style="85" customWidth="1"/>
    <col min="2563" max="2563" width="24" style="85" customWidth="1"/>
    <col min="2564" max="2564" width="49.5703125" style="85" customWidth="1"/>
    <col min="2565" max="2565" width="13" style="85" customWidth="1"/>
    <col min="2566" max="2566" width="14.7109375" style="85" customWidth="1"/>
    <col min="2567" max="2567" width="13" style="85" customWidth="1"/>
    <col min="2568" max="2568" width="13.5703125" style="85" customWidth="1"/>
    <col min="2569" max="2569" width="12.28515625" style="85" customWidth="1"/>
    <col min="2570" max="2570" width="13.42578125" style="85" customWidth="1"/>
    <col min="2571" max="2571" width="20.5703125" style="85" customWidth="1"/>
    <col min="2572" max="2816" width="9.140625" style="85"/>
    <col min="2817" max="2818" width="3.42578125" style="85" customWidth="1"/>
    <col min="2819" max="2819" width="24" style="85" customWidth="1"/>
    <col min="2820" max="2820" width="49.5703125" style="85" customWidth="1"/>
    <col min="2821" max="2821" width="13" style="85" customWidth="1"/>
    <col min="2822" max="2822" width="14.7109375" style="85" customWidth="1"/>
    <col min="2823" max="2823" width="13" style="85" customWidth="1"/>
    <col min="2824" max="2824" width="13.5703125" style="85" customWidth="1"/>
    <col min="2825" max="2825" width="12.28515625" style="85" customWidth="1"/>
    <col min="2826" max="2826" width="13.42578125" style="85" customWidth="1"/>
    <col min="2827" max="2827" width="20.5703125" style="85" customWidth="1"/>
    <col min="2828" max="3072" width="9.140625" style="85"/>
    <col min="3073" max="3074" width="3.42578125" style="85" customWidth="1"/>
    <col min="3075" max="3075" width="24" style="85" customWidth="1"/>
    <col min="3076" max="3076" width="49.5703125" style="85" customWidth="1"/>
    <col min="3077" max="3077" width="13" style="85" customWidth="1"/>
    <col min="3078" max="3078" width="14.7109375" style="85" customWidth="1"/>
    <col min="3079" max="3079" width="13" style="85" customWidth="1"/>
    <col min="3080" max="3080" width="13.5703125" style="85" customWidth="1"/>
    <col min="3081" max="3081" width="12.28515625" style="85" customWidth="1"/>
    <col min="3082" max="3082" width="13.42578125" style="85" customWidth="1"/>
    <col min="3083" max="3083" width="20.5703125" style="85" customWidth="1"/>
    <col min="3084" max="3328" width="9.140625" style="85"/>
    <col min="3329" max="3330" width="3.42578125" style="85" customWidth="1"/>
    <col min="3331" max="3331" width="24" style="85" customWidth="1"/>
    <col min="3332" max="3332" width="49.5703125" style="85" customWidth="1"/>
    <col min="3333" max="3333" width="13" style="85" customWidth="1"/>
    <col min="3334" max="3334" width="14.7109375" style="85" customWidth="1"/>
    <col min="3335" max="3335" width="13" style="85" customWidth="1"/>
    <col min="3336" max="3336" width="13.5703125" style="85" customWidth="1"/>
    <col min="3337" max="3337" width="12.28515625" style="85" customWidth="1"/>
    <col min="3338" max="3338" width="13.42578125" style="85" customWidth="1"/>
    <col min="3339" max="3339" width="20.5703125" style="85" customWidth="1"/>
    <col min="3340" max="3584" width="9.140625" style="85"/>
    <col min="3585" max="3586" width="3.42578125" style="85" customWidth="1"/>
    <col min="3587" max="3587" width="24" style="85" customWidth="1"/>
    <col min="3588" max="3588" width="49.5703125" style="85" customWidth="1"/>
    <col min="3589" max="3589" width="13" style="85" customWidth="1"/>
    <col min="3590" max="3590" width="14.7109375" style="85" customWidth="1"/>
    <col min="3591" max="3591" width="13" style="85" customWidth="1"/>
    <col min="3592" max="3592" width="13.5703125" style="85" customWidth="1"/>
    <col min="3593" max="3593" width="12.28515625" style="85" customWidth="1"/>
    <col min="3594" max="3594" width="13.42578125" style="85" customWidth="1"/>
    <col min="3595" max="3595" width="20.5703125" style="85" customWidth="1"/>
    <col min="3596" max="3840" width="9.140625" style="85"/>
    <col min="3841" max="3842" width="3.42578125" style="85" customWidth="1"/>
    <col min="3843" max="3843" width="24" style="85" customWidth="1"/>
    <col min="3844" max="3844" width="49.5703125" style="85" customWidth="1"/>
    <col min="3845" max="3845" width="13" style="85" customWidth="1"/>
    <col min="3846" max="3846" width="14.7109375" style="85" customWidth="1"/>
    <col min="3847" max="3847" width="13" style="85" customWidth="1"/>
    <col min="3848" max="3848" width="13.5703125" style="85" customWidth="1"/>
    <col min="3849" max="3849" width="12.28515625" style="85" customWidth="1"/>
    <col min="3850" max="3850" width="13.42578125" style="85" customWidth="1"/>
    <col min="3851" max="3851" width="20.5703125" style="85" customWidth="1"/>
    <col min="3852" max="4096" width="9.140625" style="85"/>
    <col min="4097" max="4098" width="3.42578125" style="85" customWidth="1"/>
    <col min="4099" max="4099" width="24" style="85" customWidth="1"/>
    <col min="4100" max="4100" width="49.5703125" style="85" customWidth="1"/>
    <col min="4101" max="4101" width="13" style="85" customWidth="1"/>
    <col min="4102" max="4102" width="14.7109375" style="85" customWidth="1"/>
    <col min="4103" max="4103" width="13" style="85" customWidth="1"/>
    <col min="4104" max="4104" width="13.5703125" style="85" customWidth="1"/>
    <col min="4105" max="4105" width="12.28515625" style="85" customWidth="1"/>
    <col min="4106" max="4106" width="13.42578125" style="85" customWidth="1"/>
    <col min="4107" max="4107" width="20.5703125" style="85" customWidth="1"/>
    <col min="4108" max="4352" width="9.140625" style="85"/>
    <col min="4353" max="4354" width="3.42578125" style="85" customWidth="1"/>
    <col min="4355" max="4355" width="24" style="85" customWidth="1"/>
    <col min="4356" max="4356" width="49.5703125" style="85" customWidth="1"/>
    <col min="4357" max="4357" width="13" style="85" customWidth="1"/>
    <col min="4358" max="4358" width="14.7109375" style="85" customWidth="1"/>
    <col min="4359" max="4359" width="13" style="85" customWidth="1"/>
    <col min="4360" max="4360" width="13.5703125" style="85" customWidth="1"/>
    <col min="4361" max="4361" width="12.28515625" style="85" customWidth="1"/>
    <col min="4362" max="4362" width="13.42578125" style="85" customWidth="1"/>
    <col min="4363" max="4363" width="20.5703125" style="85" customWidth="1"/>
    <col min="4364" max="4608" width="9.140625" style="85"/>
    <col min="4609" max="4610" width="3.42578125" style="85" customWidth="1"/>
    <col min="4611" max="4611" width="24" style="85" customWidth="1"/>
    <col min="4612" max="4612" width="49.5703125" style="85" customWidth="1"/>
    <col min="4613" max="4613" width="13" style="85" customWidth="1"/>
    <col min="4614" max="4614" width="14.7109375" style="85" customWidth="1"/>
    <col min="4615" max="4615" width="13" style="85" customWidth="1"/>
    <col min="4616" max="4616" width="13.5703125" style="85" customWidth="1"/>
    <col min="4617" max="4617" width="12.28515625" style="85" customWidth="1"/>
    <col min="4618" max="4618" width="13.42578125" style="85" customWidth="1"/>
    <col min="4619" max="4619" width="20.5703125" style="85" customWidth="1"/>
    <col min="4620" max="4864" width="9.140625" style="85"/>
    <col min="4865" max="4866" width="3.42578125" style="85" customWidth="1"/>
    <col min="4867" max="4867" width="24" style="85" customWidth="1"/>
    <col min="4868" max="4868" width="49.5703125" style="85" customWidth="1"/>
    <col min="4869" max="4869" width="13" style="85" customWidth="1"/>
    <col min="4870" max="4870" width="14.7109375" style="85" customWidth="1"/>
    <col min="4871" max="4871" width="13" style="85" customWidth="1"/>
    <col min="4872" max="4872" width="13.5703125" style="85" customWidth="1"/>
    <col min="4873" max="4873" width="12.28515625" style="85" customWidth="1"/>
    <col min="4874" max="4874" width="13.42578125" style="85" customWidth="1"/>
    <col min="4875" max="4875" width="20.5703125" style="85" customWidth="1"/>
    <col min="4876" max="5120" width="9.140625" style="85"/>
    <col min="5121" max="5122" width="3.42578125" style="85" customWidth="1"/>
    <col min="5123" max="5123" width="24" style="85" customWidth="1"/>
    <col min="5124" max="5124" width="49.5703125" style="85" customWidth="1"/>
    <col min="5125" max="5125" width="13" style="85" customWidth="1"/>
    <col min="5126" max="5126" width="14.7109375" style="85" customWidth="1"/>
    <col min="5127" max="5127" width="13" style="85" customWidth="1"/>
    <col min="5128" max="5128" width="13.5703125" style="85" customWidth="1"/>
    <col min="5129" max="5129" width="12.28515625" style="85" customWidth="1"/>
    <col min="5130" max="5130" width="13.42578125" style="85" customWidth="1"/>
    <col min="5131" max="5131" width="20.5703125" style="85" customWidth="1"/>
    <col min="5132" max="5376" width="9.140625" style="85"/>
    <col min="5377" max="5378" width="3.42578125" style="85" customWidth="1"/>
    <col min="5379" max="5379" width="24" style="85" customWidth="1"/>
    <col min="5380" max="5380" width="49.5703125" style="85" customWidth="1"/>
    <col min="5381" max="5381" width="13" style="85" customWidth="1"/>
    <col min="5382" max="5382" width="14.7109375" style="85" customWidth="1"/>
    <col min="5383" max="5383" width="13" style="85" customWidth="1"/>
    <col min="5384" max="5384" width="13.5703125" style="85" customWidth="1"/>
    <col min="5385" max="5385" width="12.28515625" style="85" customWidth="1"/>
    <col min="5386" max="5386" width="13.42578125" style="85" customWidth="1"/>
    <col min="5387" max="5387" width="20.5703125" style="85" customWidth="1"/>
    <col min="5388" max="5632" width="9.140625" style="85"/>
    <col min="5633" max="5634" width="3.42578125" style="85" customWidth="1"/>
    <col min="5635" max="5635" width="24" style="85" customWidth="1"/>
    <col min="5636" max="5636" width="49.5703125" style="85" customWidth="1"/>
    <col min="5637" max="5637" width="13" style="85" customWidth="1"/>
    <col min="5638" max="5638" width="14.7109375" style="85" customWidth="1"/>
    <col min="5639" max="5639" width="13" style="85" customWidth="1"/>
    <col min="5640" max="5640" width="13.5703125" style="85" customWidth="1"/>
    <col min="5641" max="5641" width="12.28515625" style="85" customWidth="1"/>
    <col min="5642" max="5642" width="13.42578125" style="85" customWidth="1"/>
    <col min="5643" max="5643" width="20.5703125" style="85" customWidth="1"/>
    <col min="5644" max="5888" width="9.140625" style="85"/>
    <col min="5889" max="5890" width="3.42578125" style="85" customWidth="1"/>
    <col min="5891" max="5891" width="24" style="85" customWidth="1"/>
    <col min="5892" max="5892" width="49.5703125" style="85" customWidth="1"/>
    <col min="5893" max="5893" width="13" style="85" customWidth="1"/>
    <col min="5894" max="5894" width="14.7109375" style="85" customWidth="1"/>
    <col min="5895" max="5895" width="13" style="85" customWidth="1"/>
    <col min="5896" max="5896" width="13.5703125" style="85" customWidth="1"/>
    <col min="5897" max="5897" width="12.28515625" style="85" customWidth="1"/>
    <col min="5898" max="5898" width="13.42578125" style="85" customWidth="1"/>
    <col min="5899" max="5899" width="20.5703125" style="85" customWidth="1"/>
    <col min="5900" max="6144" width="9.140625" style="85"/>
    <col min="6145" max="6146" width="3.42578125" style="85" customWidth="1"/>
    <col min="6147" max="6147" width="24" style="85" customWidth="1"/>
    <col min="6148" max="6148" width="49.5703125" style="85" customWidth="1"/>
    <col min="6149" max="6149" width="13" style="85" customWidth="1"/>
    <col min="6150" max="6150" width="14.7109375" style="85" customWidth="1"/>
    <col min="6151" max="6151" width="13" style="85" customWidth="1"/>
    <col min="6152" max="6152" width="13.5703125" style="85" customWidth="1"/>
    <col min="6153" max="6153" width="12.28515625" style="85" customWidth="1"/>
    <col min="6154" max="6154" width="13.42578125" style="85" customWidth="1"/>
    <col min="6155" max="6155" width="20.5703125" style="85" customWidth="1"/>
    <col min="6156" max="6400" width="9.140625" style="85"/>
    <col min="6401" max="6402" width="3.42578125" style="85" customWidth="1"/>
    <col min="6403" max="6403" width="24" style="85" customWidth="1"/>
    <col min="6404" max="6404" width="49.5703125" style="85" customWidth="1"/>
    <col min="6405" max="6405" width="13" style="85" customWidth="1"/>
    <col min="6406" max="6406" width="14.7109375" style="85" customWidth="1"/>
    <col min="6407" max="6407" width="13" style="85" customWidth="1"/>
    <col min="6408" max="6408" width="13.5703125" style="85" customWidth="1"/>
    <col min="6409" max="6409" width="12.28515625" style="85" customWidth="1"/>
    <col min="6410" max="6410" width="13.42578125" style="85" customWidth="1"/>
    <col min="6411" max="6411" width="20.5703125" style="85" customWidth="1"/>
    <col min="6412" max="6656" width="9.140625" style="85"/>
    <col min="6657" max="6658" width="3.42578125" style="85" customWidth="1"/>
    <col min="6659" max="6659" width="24" style="85" customWidth="1"/>
    <col min="6660" max="6660" width="49.5703125" style="85" customWidth="1"/>
    <col min="6661" max="6661" width="13" style="85" customWidth="1"/>
    <col min="6662" max="6662" width="14.7109375" style="85" customWidth="1"/>
    <col min="6663" max="6663" width="13" style="85" customWidth="1"/>
    <col min="6664" max="6664" width="13.5703125" style="85" customWidth="1"/>
    <col min="6665" max="6665" width="12.28515625" style="85" customWidth="1"/>
    <col min="6666" max="6666" width="13.42578125" style="85" customWidth="1"/>
    <col min="6667" max="6667" width="20.5703125" style="85" customWidth="1"/>
    <col min="6668" max="6912" width="9.140625" style="85"/>
    <col min="6913" max="6914" width="3.42578125" style="85" customWidth="1"/>
    <col min="6915" max="6915" width="24" style="85" customWidth="1"/>
    <col min="6916" max="6916" width="49.5703125" style="85" customWidth="1"/>
    <col min="6917" max="6917" width="13" style="85" customWidth="1"/>
    <col min="6918" max="6918" width="14.7109375" style="85" customWidth="1"/>
    <col min="6919" max="6919" width="13" style="85" customWidth="1"/>
    <col min="6920" max="6920" width="13.5703125" style="85" customWidth="1"/>
    <col min="6921" max="6921" width="12.28515625" style="85" customWidth="1"/>
    <col min="6922" max="6922" width="13.42578125" style="85" customWidth="1"/>
    <col min="6923" max="6923" width="20.5703125" style="85" customWidth="1"/>
    <col min="6924" max="7168" width="9.140625" style="85"/>
    <col min="7169" max="7170" width="3.42578125" style="85" customWidth="1"/>
    <col min="7171" max="7171" width="24" style="85" customWidth="1"/>
    <col min="7172" max="7172" width="49.5703125" style="85" customWidth="1"/>
    <col min="7173" max="7173" width="13" style="85" customWidth="1"/>
    <col min="7174" max="7174" width="14.7109375" style="85" customWidth="1"/>
    <col min="7175" max="7175" width="13" style="85" customWidth="1"/>
    <col min="7176" max="7176" width="13.5703125" style="85" customWidth="1"/>
    <col min="7177" max="7177" width="12.28515625" style="85" customWidth="1"/>
    <col min="7178" max="7178" width="13.42578125" style="85" customWidth="1"/>
    <col min="7179" max="7179" width="20.5703125" style="85" customWidth="1"/>
    <col min="7180" max="7424" width="9.140625" style="85"/>
    <col min="7425" max="7426" width="3.42578125" style="85" customWidth="1"/>
    <col min="7427" max="7427" width="24" style="85" customWidth="1"/>
    <col min="7428" max="7428" width="49.5703125" style="85" customWidth="1"/>
    <col min="7429" max="7429" width="13" style="85" customWidth="1"/>
    <col min="7430" max="7430" width="14.7109375" style="85" customWidth="1"/>
    <col min="7431" max="7431" width="13" style="85" customWidth="1"/>
    <col min="7432" max="7432" width="13.5703125" style="85" customWidth="1"/>
    <col min="7433" max="7433" width="12.28515625" style="85" customWidth="1"/>
    <col min="7434" max="7434" width="13.42578125" style="85" customWidth="1"/>
    <col min="7435" max="7435" width="20.5703125" style="85" customWidth="1"/>
    <col min="7436" max="7680" width="9.140625" style="85"/>
    <col min="7681" max="7682" width="3.42578125" style="85" customWidth="1"/>
    <col min="7683" max="7683" width="24" style="85" customWidth="1"/>
    <col min="7684" max="7684" width="49.5703125" style="85" customWidth="1"/>
    <col min="7685" max="7685" width="13" style="85" customWidth="1"/>
    <col min="7686" max="7686" width="14.7109375" style="85" customWidth="1"/>
    <col min="7687" max="7687" width="13" style="85" customWidth="1"/>
    <col min="7688" max="7688" width="13.5703125" style="85" customWidth="1"/>
    <col min="7689" max="7689" width="12.28515625" style="85" customWidth="1"/>
    <col min="7690" max="7690" width="13.42578125" style="85" customWidth="1"/>
    <col min="7691" max="7691" width="20.5703125" style="85" customWidth="1"/>
    <col min="7692" max="7936" width="9.140625" style="85"/>
    <col min="7937" max="7938" width="3.42578125" style="85" customWidth="1"/>
    <col min="7939" max="7939" width="24" style="85" customWidth="1"/>
    <col min="7940" max="7940" width="49.5703125" style="85" customWidth="1"/>
    <col min="7941" max="7941" width="13" style="85" customWidth="1"/>
    <col min="7942" max="7942" width="14.7109375" style="85" customWidth="1"/>
    <col min="7943" max="7943" width="13" style="85" customWidth="1"/>
    <col min="7944" max="7944" width="13.5703125" style="85" customWidth="1"/>
    <col min="7945" max="7945" width="12.28515625" style="85" customWidth="1"/>
    <col min="7946" max="7946" width="13.42578125" style="85" customWidth="1"/>
    <col min="7947" max="7947" width="20.5703125" style="85" customWidth="1"/>
    <col min="7948" max="8192" width="9.140625" style="85"/>
    <col min="8193" max="8194" width="3.42578125" style="85" customWidth="1"/>
    <col min="8195" max="8195" width="24" style="85" customWidth="1"/>
    <col min="8196" max="8196" width="49.5703125" style="85" customWidth="1"/>
    <col min="8197" max="8197" width="13" style="85" customWidth="1"/>
    <col min="8198" max="8198" width="14.7109375" style="85" customWidth="1"/>
    <col min="8199" max="8199" width="13" style="85" customWidth="1"/>
    <col min="8200" max="8200" width="13.5703125" style="85" customWidth="1"/>
    <col min="8201" max="8201" width="12.28515625" style="85" customWidth="1"/>
    <col min="8202" max="8202" width="13.42578125" style="85" customWidth="1"/>
    <col min="8203" max="8203" width="20.5703125" style="85" customWidth="1"/>
    <col min="8204" max="8448" width="9.140625" style="85"/>
    <col min="8449" max="8450" width="3.42578125" style="85" customWidth="1"/>
    <col min="8451" max="8451" width="24" style="85" customWidth="1"/>
    <col min="8452" max="8452" width="49.5703125" style="85" customWidth="1"/>
    <col min="8453" max="8453" width="13" style="85" customWidth="1"/>
    <col min="8454" max="8454" width="14.7109375" style="85" customWidth="1"/>
    <col min="8455" max="8455" width="13" style="85" customWidth="1"/>
    <col min="8456" max="8456" width="13.5703125" style="85" customWidth="1"/>
    <col min="8457" max="8457" width="12.28515625" style="85" customWidth="1"/>
    <col min="8458" max="8458" width="13.42578125" style="85" customWidth="1"/>
    <col min="8459" max="8459" width="20.5703125" style="85" customWidth="1"/>
    <col min="8460" max="8704" width="9.140625" style="85"/>
    <col min="8705" max="8706" width="3.42578125" style="85" customWidth="1"/>
    <col min="8707" max="8707" width="24" style="85" customWidth="1"/>
    <col min="8708" max="8708" width="49.5703125" style="85" customWidth="1"/>
    <col min="8709" max="8709" width="13" style="85" customWidth="1"/>
    <col min="8710" max="8710" width="14.7109375" style="85" customWidth="1"/>
    <col min="8711" max="8711" width="13" style="85" customWidth="1"/>
    <col min="8712" max="8712" width="13.5703125" style="85" customWidth="1"/>
    <col min="8713" max="8713" width="12.28515625" style="85" customWidth="1"/>
    <col min="8714" max="8714" width="13.42578125" style="85" customWidth="1"/>
    <col min="8715" max="8715" width="20.5703125" style="85" customWidth="1"/>
    <col min="8716" max="8960" width="9.140625" style="85"/>
    <col min="8961" max="8962" width="3.42578125" style="85" customWidth="1"/>
    <col min="8963" max="8963" width="24" style="85" customWidth="1"/>
    <col min="8964" max="8964" width="49.5703125" style="85" customWidth="1"/>
    <col min="8965" max="8965" width="13" style="85" customWidth="1"/>
    <col min="8966" max="8966" width="14.7109375" style="85" customWidth="1"/>
    <col min="8967" max="8967" width="13" style="85" customWidth="1"/>
    <col min="8968" max="8968" width="13.5703125" style="85" customWidth="1"/>
    <col min="8969" max="8969" width="12.28515625" style="85" customWidth="1"/>
    <col min="8970" max="8970" width="13.42578125" style="85" customWidth="1"/>
    <col min="8971" max="8971" width="20.5703125" style="85" customWidth="1"/>
    <col min="8972" max="9216" width="9.140625" style="85"/>
    <col min="9217" max="9218" width="3.42578125" style="85" customWidth="1"/>
    <col min="9219" max="9219" width="24" style="85" customWidth="1"/>
    <col min="9220" max="9220" width="49.5703125" style="85" customWidth="1"/>
    <col min="9221" max="9221" width="13" style="85" customWidth="1"/>
    <col min="9222" max="9222" width="14.7109375" style="85" customWidth="1"/>
    <col min="9223" max="9223" width="13" style="85" customWidth="1"/>
    <col min="9224" max="9224" width="13.5703125" style="85" customWidth="1"/>
    <col min="9225" max="9225" width="12.28515625" style="85" customWidth="1"/>
    <col min="9226" max="9226" width="13.42578125" style="85" customWidth="1"/>
    <col min="9227" max="9227" width="20.5703125" style="85" customWidth="1"/>
    <col min="9228" max="9472" width="9.140625" style="85"/>
    <col min="9473" max="9474" width="3.42578125" style="85" customWidth="1"/>
    <col min="9475" max="9475" width="24" style="85" customWidth="1"/>
    <col min="9476" max="9476" width="49.5703125" style="85" customWidth="1"/>
    <col min="9477" max="9477" width="13" style="85" customWidth="1"/>
    <col min="9478" max="9478" width="14.7109375" style="85" customWidth="1"/>
    <col min="9479" max="9479" width="13" style="85" customWidth="1"/>
    <col min="9480" max="9480" width="13.5703125" style="85" customWidth="1"/>
    <col min="9481" max="9481" width="12.28515625" style="85" customWidth="1"/>
    <col min="9482" max="9482" width="13.42578125" style="85" customWidth="1"/>
    <col min="9483" max="9483" width="20.5703125" style="85" customWidth="1"/>
    <col min="9484" max="9728" width="9.140625" style="85"/>
    <col min="9729" max="9730" width="3.42578125" style="85" customWidth="1"/>
    <col min="9731" max="9731" width="24" style="85" customWidth="1"/>
    <col min="9732" max="9732" width="49.5703125" style="85" customWidth="1"/>
    <col min="9733" max="9733" width="13" style="85" customWidth="1"/>
    <col min="9734" max="9734" width="14.7109375" style="85" customWidth="1"/>
    <col min="9735" max="9735" width="13" style="85" customWidth="1"/>
    <col min="9736" max="9736" width="13.5703125" style="85" customWidth="1"/>
    <col min="9737" max="9737" width="12.28515625" style="85" customWidth="1"/>
    <col min="9738" max="9738" width="13.42578125" style="85" customWidth="1"/>
    <col min="9739" max="9739" width="20.5703125" style="85" customWidth="1"/>
    <col min="9740" max="9984" width="9.140625" style="85"/>
    <col min="9985" max="9986" width="3.42578125" style="85" customWidth="1"/>
    <col min="9987" max="9987" width="24" style="85" customWidth="1"/>
    <col min="9988" max="9988" width="49.5703125" style="85" customWidth="1"/>
    <col min="9989" max="9989" width="13" style="85" customWidth="1"/>
    <col min="9990" max="9990" width="14.7109375" style="85" customWidth="1"/>
    <col min="9991" max="9991" width="13" style="85" customWidth="1"/>
    <col min="9992" max="9992" width="13.5703125" style="85" customWidth="1"/>
    <col min="9993" max="9993" width="12.28515625" style="85" customWidth="1"/>
    <col min="9994" max="9994" width="13.42578125" style="85" customWidth="1"/>
    <col min="9995" max="9995" width="20.5703125" style="85" customWidth="1"/>
    <col min="9996" max="10240" width="9.140625" style="85"/>
    <col min="10241" max="10242" width="3.42578125" style="85" customWidth="1"/>
    <col min="10243" max="10243" width="24" style="85" customWidth="1"/>
    <col min="10244" max="10244" width="49.5703125" style="85" customWidth="1"/>
    <col min="10245" max="10245" width="13" style="85" customWidth="1"/>
    <col min="10246" max="10246" width="14.7109375" style="85" customWidth="1"/>
    <col min="10247" max="10247" width="13" style="85" customWidth="1"/>
    <col min="10248" max="10248" width="13.5703125" style="85" customWidth="1"/>
    <col min="10249" max="10249" width="12.28515625" style="85" customWidth="1"/>
    <col min="10250" max="10250" width="13.42578125" style="85" customWidth="1"/>
    <col min="10251" max="10251" width="20.5703125" style="85" customWidth="1"/>
    <col min="10252" max="10496" width="9.140625" style="85"/>
    <col min="10497" max="10498" width="3.42578125" style="85" customWidth="1"/>
    <col min="10499" max="10499" width="24" style="85" customWidth="1"/>
    <col min="10500" max="10500" width="49.5703125" style="85" customWidth="1"/>
    <col min="10501" max="10501" width="13" style="85" customWidth="1"/>
    <col min="10502" max="10502" width="14.7109375" style="85" customWidth="1"/>
    <col min="10503" max="10503" width="13" style="85" customWidth="1"/>
    <col min="10504" max="10504" width="13.5703125" style="85" customWidth="1"/>
    <col min="10505" max="10505" width="12.28515625" style="85" customWidth="1"/>
    <col min="10506" max="10506" width="13.42578125" style="85" customWidth="1"/>
    <col min="10507" max="10507" width="20.5703125" style="85" customWidth="1"/>
    <col min="10508" max="10752" width="9.140625" style="85"/>
    <col min="10753" max="10754" width="3.42578125" style="85" customWidth="1"/>
    <col min="10755" max="10755" width="24" style="85" customWidth="1"/>
    <col min="10756" max="10756" width="49.5703125" style="85" customWidth="1"/>
    <col min="10757" max="10757" width="13" style="85" customWidth="1"/>
    <col min="10758" max="10758" width="14.7109375" style="85" customWidth="1"/>
    <col min="10759" max="10759" width="13" style="85" customWidth="1"/>
    <col min="10760" max="10760" width="13.5703125" style="85" customWidth="1"/>
    <col min="10761" max="10761" width="12.28515625" style="85" customWidth="1"/>
    <col min="10762" max="10762" width="13.42578125" style="85" customWidth="1"/>
    <col min="10763" max="10763" width="20.5703125" style="85" customWidth="1"/>
    <col min="10764" max="11008" width="9.140625" style="85"/>
    <col min="11009" max="11010" width="3.42578125" style="85" customWidth="1"/>
    <col min="11011" max="11011" width="24" style="85" customWidth="1"/>
    <col min="11012" max="11012" width="49.5703125" style="85" customWidth="1"/>
    <col min="11013" max="11013" width="13" style="85" customWidth="1"/>
    <col min="11014" max="11014" width="14.7109375" style="85" customWidth="1"/>
    <col min="11015" max="11015" width="13" style="85" customWidth="1"/>
    <col min="11016" max="11016" width="13.5703125" style="85" customWidth="1"/>
    <col min="11017" max="11017" width="12.28515625" style="85" customWidth="1"/>
    <col min="11018" max="11018" width="13.42578125" style="85" customWidth="1"/>
    <col min="11019" max="11019" width="20.5703125" style="85" customWidth="1"/>
    <col min="11020" max="11264" width="9.140625" style="85"/>
    <col min="11265" max="11266" width="3.42578125" style="85" customWidth="1"/>
    <col min="11267" max="11267" width="24" style="85" customWidth="1"/>
    <col min="11268" max="11268" width="49.5703125" style="85" customWidth="1"/>
    <col min="11269" max="11269" width="13" style="85" customWidth="1"/>
    <col min="11270" max="11270" width="14.7109375" style="85" customWidth="1"/>
    <col min="11271" max="11271" width="13" style="85" customWidth="1"/>
    <col min="11272" max="11272" width="13.5703125" style="85" customWidth="1"/>
    <col min="11273" max="11273" width="12.28515625" style="85" customWidth="1"/>
    <col min="11274" max="11274" width="13.42578125" style="85" customWidth="1"/>
    <col min="11275" max="11275" width="20.5703125" style="85" customWidth="1"/>
    <col min="11276" max="11520" width="9.140625" style="85"/>
    <col min="11521" max="11522" width="3.42578125" style="85" customWidth="1"/>
    <col min="11523" max="11523" width="24" style="85" customWidth="1"/>
    <col min="11524" max="11524" width="49.5703125" style="85" customWidth="1"/>
    <col min="11525" max="11525" width="13" style="85" customWidth="1"/>
    <col min="11526" max="11526" width="14.7109375" style="85" customWidth="1"/>
    <col min="11527" max="11527" width="13" style="85" customWidth="1"/>
    <col min="11528" max="11528" width="13.5703125" style="85" customWidth="1"/>
    <col min="11529" max="11529" width="12.28515625" style="85" customWidth="1"/>
    <col min="11530" max="11530" width="13.42578125" style="85" customWidth="1"/>
    <col min="11531" max="11531" width="20.5703125" style="85" customWidth="1"/>
    <col min="11532" max="11776" width="9.140625" style="85"/>
    <col min="11777" max="11778" width="3.42578125" style="85" customWidth="1"/>
    <col min="11779" max="11779" width="24" style="85" customWidth="1"/>
    <col min="11780" max="11780" width="49.5703125" style="85" customWidth="1"/>
    <col min="11781" max="11781" width="13" style="85" customWidth="1"/>
    <col min="11782" max="11782" width="14.7109375" style="85" customWidth="1"/>
    <col min="11783" max="11783" width="13" style="85" customWidth="1"/>
    <col min="11784" max="11784" width="13.5703125" style="85" customWidth="1"/>
    <col min="11785" max="11785" width="12.28515625" style="85" customWidth="1"/>
    <col min="11786" max="11786" width="13.42578125" style="85" customWidth="1"/>
    <col min="11787" max="11787" width="20.5703125" style="85" customWidth="1"/>
    <col min="11788" max="12032" width="9.140625" style="85"/>
    <col min="12033" max="12034" width="3.42578125" style="85" customWidth="1"/>
    <col min="12035" max="12035" width="24" style="85" customWidth="1"/>
    <col min="12036" max="12036" width="49.5703125" style="85" customWidth="1"/>
    <col min="12037" max="12037" width="13" style="85" customWidth="1"/>
    <col min="12038" max="12038" width="14.7109375" style="85" customWidth="1"/>
    <col min="12039" max="12039" width="13" style="85" customWidth="1"/>
    <col min="12040" max="12040" width="13.5703125" style="85" customWidth="1"/>
    <col min="12041" max="12041" width="12.28515625" style="85" customWidth="1"/>
    <col min="12042" max="12042" width="13.42578125" style="85" customWidth="1"/>
    <col min="12043" max="12043" width="20.5703125" style="85" customWidth="1"/>
    <col min="12044" max="12288" width="9.140625" style="85"/>
    <col min="12289" max="12290" width="3.42578125" style="85" customWidth="1"/>
    <col min="12291" max="12291" width="24" style="85" customWidth="1"/>
    <col min="12292" max="12292" width="49.5703125" style="85" customWidth="1"/>
    <col min="12293" max="12293" width="13" style="85" customWidth="1"/>
    <col min="12294" max="12294" width="14.7109375" style="85" customWidth="1"/>
    <col min="12295" max="12295" width="13" style="85" customWidth="1"/>
    <col min="12296" max="12296" width="13.5703125" style="85" customWidth="1"/>
    <col min="12297" max="12297" width="12.28515625" style="85" customWidth="1"/>
    <col min="12298" max="12298" width="13.42578125" style="85" customWidth="1"/>
    <col min="12299" max="12299" width="20.5703125" style="85" customWidth="1"/>
    <col min="12300" max="12544" width="9.140625" style="85"/>
    <col min="12545" max="12546" width="3.42578125" style="85" customWidth="1"/>
    <col min="12547" max="12547" width="24" style="85" customWidth="1"/>
    <col min="12548" max="12548" width="49.5703125" style="85" customWidth="1"/>
    <col min="12549" max="12549" width="13" style="85" customWidth="1"/>
    <col min="12550" max="12550" width="14.7109375" style="85" customWidth="1"/>
    <col min="12551" max="12551" width="13" style="85" customWidth="1"/>
    <col min="12552" max="12552" width="13.5703125" style="85" customWidth="1"/>
    <col min="12553" max="12553" width="12.28515625" style="85" customWidth="1"/>
    <col min="12554" max="12554" width="13.42578125" style="85" customWidth="1"/>
    <col min="12555" max="12555" width="20.5703125" style="85" customWidth="1"/>
    <col min="12556" max="12800" width="9.140625" style="85"/>
    <col min="12801" max="12802" width="3.42578125" style="85" customWidth="1"/>
    <col min="12803" max="12803" width="24" style="85" customWidth="1"/>
    <col min="12804" max="12804" width="49.5703125" style="85" customWidth="1"/>
    <col min="12805" max="12805" width="13" style="85" customWidth="1"/>
    <col min="12806" max="12806" width="14.7109375" style="85" customWidth="1"/>
    <col min="12807" max="12807" width="13" style="85" customWidth="1"/>
    <col min="12808" max="12808" width="13.5703125" style="85" customWidth="1"/>
    <col min="12809" max="12809" width="12.28515625" style="85" customWidth="1"/>
    <col min="12810" max="12810" width="13.42578125" style="85" customWidth="1"/>
    <col min="12811" max="12811" width="20.5703125" style="85" customWidth="1"/>
    <col min="12812" max="13056" width="9.140625" style="85"/>
    <col min="13057" max="13058" width="3.42578125" style="85" customWidth="1"/>
    <col min="13059" max="13059" width="24" style="85" customWidth="1"/>
    <col min="13060" max="13060" width="49.5703125" style="85" customWidth="1"/>
    <col min="13061" max="13061" width="13" style="85" customWidth="1"/>
    <col min="13062" max="13062" width="14.7109375" style="85" customWidth="1"/>
    <col min="13063" max="13063" width="13" style="85" customWidth="1"/>
    <col min="13064" max="13064" width="13.5703125" style="85" customWidth="1"/>
    <col min="13065" max="13065" width="12.28515625" style="85" customWidth="1"/>
    <col min="13066" max="13066" width="13.42578125" style="85" customWidth="1"/>
    <col min="13067" max="13067" width="20.5703125" style="85" customWidth="1"/>
    <col min="13068" max="13312" width="9.140625" style="85"/>
    <col min="13313" max="13314" width="3.42578125" style="85" customWidth="1"/>
    <col min="13315" max="13315" width="24" style="85" customWidth="1"/>
    <col min="13316" max="13316" width="49.5703125" style="85" customWidth="1"/>
    <col min="13317" max="13317" width="13" style="85" customWidth="1"/>
    <col min="13318" max="13318" width="14.7109375" style="85" customWidth="1"/>
    <col min="13319" max="13319" width="13" style="85" customWidth="1"/>
    <col min="13320" max="13320" width="13.5703125" style="85" customWidth="1"/>
    <col min="13321" max="13321" width="12.28515625" style="85" customWidth="1"/>
    <col min="13322" max="13322" width="13.42578125" style="85" customWidth="1"/>
    <col min="13323" max="13323" width="20.5703125" style="85" customWidth="1"/>
    <col min="13324" max="13568" width="9.140625" style="85"/>
    <col min="13569" max="13570" width="3.42578125" style="85" customWidth="1"/>
    <col min="13571" max="13571" width="24" style="85" customWidth="1"/>
    <col min="13572" max="13572" width="49.5703125" style="85" customWidth="1"/>
    <col min="13573" max="13573" width="13" style="85" customWidth="1"/>
    <col min="13574" max="13574" width="14.7109375" style="85" customWidth="1"/>
    <col min="13575" max="13575" width="13" style="85" customWidth="1"/>
    <col min="13576" max="13576" width="13.5703125" style="85" customWidth="1"/>
    <col min="13577" max="13577" width="12.28515625" style="85" customWidth="1"/>
    <col min="13578" max="13578" width="13.42578125" style="85" customWidth="1"/>
    <col min="13579" max="13579" width="20.5703125" style="85" customWidth="1"/>
    <col min="13580" max="13824" width="9.140625" style="85"/>
    <col min="13825" max="13826" width="3.42578125" style="85" customWidth="1"/>
    <col min="13827" max="13827" width="24" style="85" customWidth="1"/>
    <col min="13828" max="13828" width="49.5703125" style="85" customWidth="1"/>
    <col min="13829" max="13829" width="13" style="85" customWidth="1"/>
    <col min="13830" max="13830" width="14.7109375" style="85" customWidth="1"/>
    <col min="13831" max="13831" width="13" style="85" customWidth="1"/>
    <col min="13832" max="13832" width="13.5703125" style="85" customWidth="1"/>
    <col min="13833" max="13833" width="12.28515625" style="85" customWidth="1"/>
    <col min="13834" max="13834" width="13.42578125" style="85" customWidth="1"/>
    <col min="13835" max="13835" width="20.5703125" style="85" customWidth="1"/>
    <col min="13836" max="14080" width="9.140625" style="85"/>
    <col min="14081" max="14082" width="3.42578125" style="85" customWidth="1"/>
    <col min="14083" max="14083" width="24" style="85" customWidth="1"/>
    <col min="14084" max="14084" width="49.5703125" style="85" customWidth="1"/>
    <col min="14085" max="14085" width="13" style="85" customWidth="1"/>
    <col min="14086" max="14086" width="14.7109375" style="85" customWidth="1"/>
    <col min="14087" max="14087" width="13" style="85" customWidth="1"/>
    <col min="14088" max="14088" width="13.5703125" style="85" customWidth="1"/>
    <col min="14089" max="14089" width="12.28515625" style="85" customWidth="1"/>
    <col min="14090" max="14090" width="13.42578125" style="85" customWidth="1"/>
    <col min="14091" max="14091" width="20.5703125" style="85" customWidth="1"/>
    <col min="14092" max="14336" width="9.140625" style="85"/>
    <col min="14337" max="14338" width="3.42578125" style="85" customWidth="1"/>
    <col min="14339" max="14339" width="24" style="85" customWidth="1"/>
    <col min="14340" max="14340" width="49.5703125" style="85" customWidth="1"/>
    <col min="14341" max="14341" width="13" style="85" customWidth="1"/>
    <col min="14342" max="14342" width="14.7109375" style="85" customWidth="1"/>
    <col min="14343" max="14343" width="13" style="85" customWidth="1"/>
    <col min="14344" max="14344" width="13.5703125" style="85" customWidth="1"/>
    <col min="14345" max="14345" width="12.28515625" style="85" customWidth="1"/>
    <col min="14346" max="14346" width="13.42578125" style="85" customWidth="1"/>
    <col min="14347" max="14347" width="20.5703125" style="85" customWidth="1"/>
    <col min="14348" max="14592" width="9.140625" style="85"/>
    <col min="14593" max="14594" width="3.42578125" style="85" customWidth="1"/>
    <col min="14595" max="14595" width="24" style="85" customWidth="1"/>
    <col min="14596" max="14596" width="49.5703125" style="85" customWidth="1"/>
    <col min="14597" max="14597" width="13" style="85" customWidth="1"/>
    <col min="14598" max="14598" width="14.7109375" style="85" customWidth="1"/>
    <col min="14599" max="14599" width="13" style="85" customWidth="1"/>
    <col min="14600" max="14600" width="13.5703125" style="85" customWidth="1"/>
    <col min="14601" max="14601" width="12.28515625" style="85" customWidth="1"/>
    <col min="14602" max="14602" width="13.42578125" style="85" customWidth="1"/>
    <col min="14603" max="14603" width="20.5703125" style="85" customWidth="1"/>
    <col min="14604" max="14848" width="9.140625" style="85"/>
    <col min="14849" max="14850" width="3.42578125" style="85" customWidth="1"/>
    <col min="14851" max="14851" width="24" style="85" customWidth="1"/>
    <col min="14852" max="14852" width="49.5703125" style="85" customWidth="1"/>
    <col min="14853" max="14853" width="13" style="85" customWidth="1"/>
    <col min="14854" max="14854" width="14.7109375" style="85" customWidth="1"/>
    <col min="14855" max="14855" width="13" style="85" customWidth="1"/>
    <col min="14856" max="14856" width="13.5703125" style="85" customWidth="1"/>
    <col min="14857" max="14857" width="12.28515625" style="85" customWidth="1"/>
    <col min="14858" max="14858" width="13.42578125" style="85" customWidth="1"/>
    <col min="14859" max="14859" width="20.5703125" style="85" customWidth="1"/>
    <col min="14860" max="15104" width="9.140625" style="85"/>
    <col min="15105" max="15106" width="3.42578125" style="85" customWidth="1"/>
    <col min="15107" max="15107" width="24" style="85" customWidth="1"/>
    <col min="15108" max="15108" width="49.5703125" style="85" customWidth="1"/>
    <col min="15109" max="15109" width="13" style="85" customWidth="1"/>
    <col min="15110" max="15110" width="14.7109375" style="85" customWidth="1"/>
    <col min="15111" max="15111" width="13" style="85" customWidth="1"/>
    <col min="15112" max="15112" width="13.5703125" style="85" customWidth="1"/>
    <col min="15113" max="15113" width="12.28515625" style="85" customWidth="1"/>
    <col min="15114" max="15114" width="13.42578125" style="85" customWidth="1"/>
    <col min="15115" max="15115" width="20.5703125" style="85" customWidth="1"/>
    <col min="15116" max="15360" width="9.140625" style="85"/>
    <col min="15361" max="15362" width="3.42578125" style="85" customWidth="1"/>
    <col min="15363" max="15363" width="24" style="85" customWidth="1"/>
    <col min="15364" max="15364" width="49.5703125" style="85" customWidth="1"/>
    <col min="15365" max="15365" width="13" style="85" customWidth="1"/>
    <col min="15366" max="15366" width="14.7109375" style="85" customWidth="1"/>
    <col min="15367" max="15367" width="13" style="85" customWidth="1"/>
    <col min="15368" max="15368" width="13.5703125" style="85" customWidth="1"/>
    <col min="15369" max="15369" width="12.28515625" style="85" customWidth="1"/>
    <col min="15370" max="15370" width="13.42578125" style="85" customWidth="1"/>
    <col min="15371" max="15371" width="20.5703125" style="85" customWidth="1"/>
    <col min="15372" max="15616" width="9.140625" style="85"/>
    <col min="15617" max="15618" width="3.42578125" style="85" customWidth="1"/>
    <col min="15619" max="15619" width="24" style="85" customWidth="1"/>
    <col min="15620" max="15620" width="49.5703125" style="85" customWidth="1"/>
    <col min="15621" max="15621" width="13" style="85" customWidth="1"/>
    <col min="15622" max="15622" width="14.7109375" style="85" customWidth="1"/>
    <col min="15623" max="15623" width="13" style="85" customWidth="1"/>
    <col min="15624" max="15624" width="13.5703125" style="85" customWidth="1"/>
    <col min="15625" max="15625" width="12.28515625" style="85" customWidth="1"/>
    <col min="15626" max="15626" width="13.42578125" style="85" customWidth="1"/>
    <col min="15627" max="15627" width="20.5703125" style="85" customWidth="1"/>
    <col min="15628" max="15872" width="9.140625" style="85"/>
    <col min="15873" max="15874" width="3.42578125" style="85" customWidth="1"/>
    <col min="15875" max="15875" width="24" style="85" customWidth="1"/>
    <col min="15876" max="15876" width="49.5703125" style="85" customWidth="1"/>
    <col min="15877" max="15877" width="13" style="85" customWidth="1"/>
    <col min="15878" max="15878" width="14.7109375" style="85" customWidth="1"/>
    <col min="15879" max="15879" width="13" style="85" customWidth="1"/>
    <col min="15880" max="15880" width="13.5703125" style="85" customWidth="1"/>
    <col min="15881" max="15881" width="12.28515625" style="85" customWidth="1"/>
    <col min="15882" max="15882" width="13.42578125" style="85" customWidth="1"/>
    <col min="15883" max="15883" width="20.5703125" style="85" customWidth="1"/>
    <col min="15884" max="16128" width="9.140625" style="85"/>
    <col min="16129" max="16130" width="3.42578125" style="85" customWidth="1"/>
    <col min="16131" max="16131" width="24" style="85" customWidth="1"/>
    <col min="16132" max="16132" width="49.5703125" style="85" customWidth="1"/>
    <col min="16133" max="16133" width="13" style="85" customWidth="1"/>
    <col min="16134" max="16134" width="14.7109375" style="85" customWidth="1"/>
    <col min="16135" max="16135" width="13" style="85" customWidth="1"/>
    <col min="16136" max="16136" width="13.5703125" style="85" customWidth="1"/>
    <col min="16137" max="16137" width="12.28515625" style="85" customWidth="1"/>
    <col min="16138" max="16138" width="13.42578125" style="85" customWidth="1"/>
    <col min="16139" max="16139" width="20.5703125" style="85" customWidth="1"/>
    <col min="16140" max="16384" width="9.140625" style="85"/>
  </cols>
  <sheetData>
    <row r="1" spans="1:11" ht="30.75" customHeight="1">
      <c r="J1" s="161" t="s">
        <v>94</v>
      </c>
      <c r="K1" s="161"/>
    </row>
    <row r="2" spans="1:11" ht="36.75" customHeight="1">
      <c r="A2" s="88"/>
      <c r="B2" s="88"/>
      <c r="C2" s="162" t="s">
        <v>84</v>
      </c>
      <c r="D2" s="163" t="s">
        <v>95</v>
      </c>
      <c r="E2" s="165" t="s">
        <v>98</v>
      </c>
      <c r="F2" s="165"/>
      <c r="G2" s="165"/>
      <c r="H2" s="165" t="s">
        <v>99</v>
      </c>
      <c r="I2" s="165"/>
      <c r="J2" s="165"/>
      <c r="K2" s="164" t="s">
        <v>718</v>
      </c>
    </row>
    <row r="3" spans="1:11" ht="73.5" customHeight="1">
      <c r="A3" s="89"/>
      <c r="B3" s="89"/>
      <c r="C3" s="162"/>
      <c r="D3" s="163"/>
      <c r="E3" s="91" t="s">
        <v>24</v>
      </c>
      <c r="F3" s="154" t="s">
        <v>104</v>
      </c>
      <c r="G3" s="154" t="s">
        <v>105</v>
      </c>
      <c r="H3" s="91" t="s">
        <v>24</v>
      </c>
      <c r="I3" s="154" t="s">
        <v>104</v>
      </c>
      <c r="J3" s="154" t="s">
        <v>105</v>
      </c>
      <c r="K3" s="164" t="s">
        <v>106</v>
      </c>
    </row>
    <row r="4" spans="1:11" ht="42" customHeight="1">
      <c r="A4" s="92" t="s">
        <v>107</v>
      </c>
      <c r="B4" s="92" t="e">
        <f>IF(OR(#REF!&lt;&gt;0,#REF!&lt;&gt;0,#REF!&lt;&gt;0,#REF!&lt;&gt;0,E4&lt;&gt;0,H4&lt;&gt;0),"a","b")</f>
        <v>#REF!</v>
      </c>
      <c r="C4" s="93"/>
      <c r="D4" s="94"/>
      <c r="E4" s="91">
        <f t="shared" ref="E4:E67" si="0">F4+G4</f>
        <v>2409800</v>
      </c>
      <c r="F4" s="95">
        <f>F7+F192+F275+F318</f>
        <v>2409800</v>
      </c>
      <c r="G4" s="95">
        <f>G7+G192+G275+G318</f>
        <v>0</v>
      </c>
      <c r="H4" s="91">
        <f>H7+H192+H275+H318</f>
        <v>2472000</v>
      </c>
      <c r="I4" s="95">
        <f>I7+I192+I275+I318</f>
        <v>3273000</v>
      </c>
      <c r="J4" s="95">
        <f>J7+J192+J275+J318</f>
        <v>0</v>
      </c>
      <c r="K4" s="95">
        <f>I4-F4</f>
        <v>863200</v>
      </c>
    </row>
    <row r="5" spans="1:11" ht="30">
      <c r="A5" s="98" t="s">
        <v>107</v>
      </c>
      <c r="B5" s="92" t="e">
        <f>IF(OR(#REF!&lt;&gt;0,#REF!&lt;&gt;0,#REF!&lt;&gt;0,#REF!&lt;&gt;0,E5&lt;&gt;0,H5&lt;&gt;0),"a","b")</f>
        <v>#REF!</v>
      </c>
      <c r="C5" s="99"/>
      <c r="D5" s="100" t="s">
        <v>108</v>
      </c>
      <c r="E5" s="102">
        <f t="shared" si="0"/>
        <v>0</v>
      </c>
      <c r="F5" s="101"/>
      <c r="G5" s="101">
        <v>0</v>
      </c>
      <c r="H5" s="102">
        <f>H8+H193+H276+H319</f>
        <v>2472000</v>
      </c>
      <c r="I5" s="101"/>
      <c r="J5" s="101">
        <v>0</v>
      </c>
      <c r="K5" s="101">
        <f>I5-F5</f>
        <v>0</v>
      </c>
    </row>
    <row r="6" spans="1:11" ht="30">
      <c r="A6" s="98" t="s">
        <v>107</v>
      </c>
      <c r="B6" s="92" t="e">
        <f>IF(OR(#REF!&lt;&gt;0,#REF!&lt;&gt;0,#REF!&lt;&gt;0,#REF!&lt;&gt;0,E6&lt;&gt;0,H6&lt;&gt;0),"a","b")</f>
        <v>#REF!</v>
      </c>
      <c r="C6" s="99"/>
      <c r="D6" s="100" t="s">
        <v>109</v>
      </c>
      <c r="E6" s="102">
        <f t="shared" si="0"/>
        <v>0</v>
      </c>
      <c r="F6" s="101"/>
      <c r="G6" s="101">
        <v>0</v>
      </c>
      <c r="H6" s="102">
        <f>H9+H194+H277+H320</f>
        <v>2287000</v>
      </c>
      <c r="I6" s="101"/>
      <c r="J6" s="101">
        <v>0</v>
      </c>
      <c r="K6" s="101">
        <f>I6-F6</f>
        <v>0</v>
      </c>
    </row>
    <row r="7" spans="1:11" ht="15">
      <c r="A7" s="103" t="s">
        <v>107</v>
      </c>
      <c r="B7" s="92" t="e">
        <f>IF(OR(#REF!&lt;&gt;0,#REF!&lt;&gt;0,#REF!&lt;&gt;0,#REF!&lt;&gt;0,E7&lt;&gt;0,H7&lt;&gt;0),"a","b")</f>
        <v>#REF!</v>
      </c>
      <c r="C7" s="104">
        <v>2</v>
      </c>
      <c r="D7" s="105" t="s">
        <v>110</v>
      </c>
      <c r="E7" s="107">
        <f t="shared" si="0"/>
        <v>2409800</v>
      </c>
      <c r="F7" s="106">
        <f>F8+F21+F89+F90+F98+F106+F146+F156</f>
        <v>2409800</v>
      </c>
      <c r="G7" s="106">
        <f>G8+G21+G89+G90+G98+G106+G146+G156</f>
        <v>0</v>
      </c>
      <c r="H7" s="107">
        <f>H10+H195+H278+H321</f>
        <v>2287000</v>
      </c>
      <c r="I7" s="106">
        <f>I8+I21+I89+I90+I98+I106+I146+I156</f>
        <v>3088000</v>
      </c>
      <c r="J7" s="106">
        <f>J8+J21+J89+J90+J98+J106+J146+J156</f>
        <v>0</v>
      </c>
      <c r="K7" s="106">
        <f>K8+K21+K89+K90+K98+K106+K146+K156</f>
        <v>714200</v>
      </c>
    </row>
    <row r="8" spans="1:11" ht="15">
      <c r="A8" s="92" t="s">
        <v>107</v>
      </c>
      <c r="B8" s="92" t="e">
        <f>IF(OR(#REF!&lt;&gt;0,#REF!&lt;&gt;0,#REF!&lt;&gt;0,#REF!&lt;&gt;0,E8&lt;&gt;0,H8&lt;&gt;0),"a","b")</f>
        <v>#REF!</v>
      </c>
      <c r="C8" s="108" t="s">
        <v>111</v>
      </c>
      <c r="D8" s="109" t="s">
        <v>112</v>
      </c>
      <c r="E8" s="111">
        <f t="shared" si="0"/>
        <v>1768000</v>
      </c>
      <c r="F8" s="110">
        <f>F9+F18</f>
        <v>1768000</v>
      </c>
      <c r="G8" s="110">
        <f>G9+G18</f>
        <v>0</v>
      </c>
      <c r="H8" s="111">
        <f t="shared" ref="H8:H50" si="1">I8+J8</f>
        <v>2287000</v>
      </c>
      <c r="I8" s="110">
        <f>I9+I18</f>
        <v>2287000</v>
      </c>
      <c r="J8" s="110">
        <f>J9+J18</f>
        <v>0</v>
      </c>
      <c r="K8" s="110">
        <f>I8-F8</f>
        <v>519000</v>
      </c>
    </row>
    <row r="9" spans="1:11" ht="15">
      <c r="A9" s="92"/>
      <c r="B9" s="92" t="e">
        <f>IF(OR(#REF!&lt;&gt;0,#REF!&lt;&gt;0,#REF!&lt;&gt;0,#REF!&lt;&gt;0,E9&lt;&gt;0,H9&lt;&gt;0),"a","b")</f>
        <v>#REF!</v>
      </c>
      <c r="C9" s="112" t="s">
        <v>113</v>
      </c>
      <c r="D9" s="113" t="s">
        <v>114</v>
      </c>
      <c r="E9" s="115">
        <f t="shared" si="0"/>
        <v>1768000</v>
      </c>
      <c r="F9" s="114">
        <f>F10+F17</f>
        <v>1768000</v>
      </c>
      <c r="G9" s="114">
        <f>G10+G17</f>
        <v>0</v>
      </c>
      <c r="H9" s="115">
        <f t="shared" si="1"/>
        <v>2287000</v>
      </c>
      <c r="I9" s="114">
        <f>I10+I17</f>
        <v>2287000</v>
      </c>
      <c r="J9" s="114">
        <f>J10+J17</f>
        <v>0</v>
      </c>
      <c r="K9" s="114">
        <f>I9-F9</f>
        <v>519000</v>
      </c>
    </row>
    <row r="10" spans="1:11" ht="15">
      <c r="A10" s="92"/>
      <c r="B10" s="92" t="e">
        <f>IF(OR(#REF!&lt;&gt;0,#REF!&lt;&gt;0,#REF!&lt;&gt;0,#REF!&lt;&gt;0,E10&lt;&gt;0,H10&lt;&gt;0),"a","b")</f>
        <v>#REF!</v>
      </c>
      <c r="C10" s="116" t="s">
        <v>115</v>
      </c>
      <c r="D10" s="117" t="s">
        <v>116</v>
      </c>
      <c r="E10" s="119">
        <f t="shared" si="0"/>
        <v>1768000</v>
      </c>
      <c r="F10" s="118">
        <f>SUM(F11:F16)</f>
        <v>1768000</v>
      </c>
      <c r="G10" s="118">
        <f>SUM(G11:G16)</f>
        <v>0</v>
      </c>
      <c r="H10" s="119">
        <f t="shared" si="1"/>
        <v>2287000</v>
      </c>
      <c r="I10" s="118">
        <f>SUM(I11:I16)</f>
        <v>2287000</v>
      </c>
      <c r="J10" s="118">
        <f>SUM(J11:J16)</f>
        <v>0</v>
      </c>
      <c r="K10" s="118">
        <f>I10-F10</f>
        <v>519000</v>
      </c>
    </row>
    <row r="11" spans="1:11" ht="15">
      <c r="A11" s="92"/>
      <c r="B11" s="92" t="e">
        <f>IF(OR(#REF!&lt;&gt;0,#REF!&lt;&gt;0,#REF!&lt;&gt;0,#REF!&lt;&gt;0,E11&lt;&gt;0,H11&lt;&gt;0),"a","b")</f>
        <v>#REF!</v>
      </c>
      <c r="C11" s="120" t="s">
        <v>117</v>
      </c>
      <c r="D11" s="121" t="s">
        <v>8</v>
      </c>
      <c r="E11" s="123">
        <f t="shared" si="0"/>
        <v>1768000</v>
      </c>
      <c r="F11" s="122">
        <v>1768000</v>
      </c>
      <c r="G11" s="122"/>
      <c r="H11" s="123">
        <f t="shared" si="1"/>
        <v>2287000</v>
      </c>
      <c r="I11" s="122">
        <v>2287000</v>
      </c>
      <c r="J11" s="122"/>
      <c r="K11" s="122">
        <v>0</v>
      </c>
    </row>
    <row r="12" spans="1:11" ht="15">
      <c r="A12" s="92"/>
      <c r="B12" s="92" t="e">
        <f>IF(OR(#REF!&lt;&gt;0,#REF!&lt;&gt;0,#REF!&lt;&gt;0,#REF!&lt;&gt;0,E12&lt;&gt;0,H12&lt;&gt;0),"a","b")</f>
        <v>#REF!</v>
      </c>
      <c r="C12" s="120" t="s">
        <v>118</v>
      </c>
      <c r="D12" s="121" t="s">
        <v>9</v>
      </c>
      <c r="E12" s="123">
        <f t="shared" si="0"/>
        <v>0</v>
      </c>
      <c r="F12" s="122"/>
      <c r="G12" s="122"/>
      <c r="H12" s="123">
        <f t="shared" si="1"/>
        <v>0</v>
      </c>
      <c r="I12" s="122"/>
      <c r="J12" s="122"/>
      <c r="K12" s="122">
        <v>0</v>
      </c>
    </row>
    <row r="13" spans="1:11" ht="15">
      <c r="A13" s="92"/>
      <c r="B13" s="92" t="e">
        <f>IF(OR(#REF!&lt;&gt;0,#REF!&lt;&gt;0,#REF!&lt;&gt;0,#REF!&lt;&gt;0,E13&lt;&gt;0,H13&lt;&gt;0),"a","b")</f>
        <v>#REF!</v>
      </c>
      <c r="C13" s="120" t="s">
        <v>119</v>
      </c>
      <c r="D13" s="121" t="s">
        <v>120</v>
      </c>
      <c r="E13" s="123">
        <f t="shared" si="0"/>
        <v>0</v>
      </c>
      <c r="F13" s="122"/>
      <c r="G13" s="122"/>
      <c r="H13" s="123">
        <f t="shared" si="1"/>
        <v>0</v>
      </c>
      <c r="I13" s="122"/>
      <c r="J13" s="122"/>
      <c r="K13" s="122">
        <v>0</v>
      </c>
    </row>
    <row r="14" spans="1:11" ht="15">
      <c r="A14" s="92"/>
      <c r="B14" s="92" t="e">
        <f>IF(OR(#REF!&lt;&gt;0,#REF!&lt;&gt;0,#REF!&lt;&gt;0,#REF!&lt;&gt;0,E14&lt;&gt;0,H14&lt;&gt;0),"a","b")</f>
        <v>#REF!</v>
      </c>
      <c r="C14" s="120" t="s">
        <v>121</v>
      </c>
      <c r="D14" s="121" t="s">
        <v>12</v>
      </c>
      <c r="E14" s="123">
        <f t="shared" si="0"/>
        <v>0</v>
      </c>
      <c r="F14" s="122"/>
      <c r="G14" s="122"/>
      <c r="H14" s="123">
        <f t="shared" si="1"/>
        <v>0</v>
      </c>
      <c r="I14" s="122"/>
      <c r="J14" s="122"/>
      <c r="K14" s="122">
        <v>0</v>
      </c>
    </row>
    <row r="15" spans="1:11" ht="15">
      <c r="A15" s="92"/>
      <c r="B15" s="92" t="e">
        <f>IF(OR(#REF!&lt;&gt;0,#REF!&lt;&gt;0,#REF!&lt;&gt;0,#REF!&lt;&gt;0,E15&lt;&gt;0,H15&lt;&gt;0),"a","b")</f>
        <v>#REF!</v>
      </c>
      <c r="C15" s="120" t="s">
        <v>122</v>
      </c>
      <c r="D15" s="121" t="s">
        <v>14</v>
      </c>
      <c r="E15" s="123">
        <f t="shared" si="0"/>
        <v>0</v>
      </c>
      <c r="F15" s="122"/>
      <c r="G15" s="122"/>
      <c r="H15" s="123">
        <f t="shared" si="1"/>
        <v>0</v>
      </c>
      <c r="I15" s="122"/>
      <c r="J15" s="122"/>
      <c r="K15" s="122">
        <v>0</v>
      </c>
    </row>
    <row r="16" spans="1:11" ht="15">
      <c r="A16" s="92"/>
      <c r="B16" s="92" t="e">
        <f>IF(OR(#REF!&lt;&gt;0,#REF!&lt;&gt;0,#REF!&lt;&gt;0,#REF!&lt;&gt;0,E16&lt;&gt;0,H16&lt;&gt;0),"a","b")</f>
        <v>#REF!</v>
      </c>
      <c r="C16" s="120" t="s">
        <v>123</v>
      </c>
      <c r="D16" s="121" t="s">
        <v>10</v>
      </c>
      <c r="E16" s="123">
        <f t="shared" si="0"/>
        <v>0</v>
      </c>
      <c r="F16" s="122"/>
      <c r="G16" s="122"/>
      <c r="H16" s="123">
        <f t="shared" si="1"/>
        <v>0</v>
      </c>
      <c r="I16" s="122"/>
      <c r="J16" s="122"/>
      <c r="K16" s="122">
        <v>0</v>
      </c>
    </row>
    <row r="17" spans="1:11" ht="15">
      <c r="A17" s="92"/>
      <c r="B17" s="92" t="e">
        <f>IF(OR(#REF!&lt;&gt;0,#REF!&lt;&gt;0,#REF!&lt;&gt;0,#REF!&lt;&gt;0,E17&lt;&gt;0,H17&lt;&gt;0),"a","b")</f>
        <v>#REF!</v>
      </c>
      <c r="C17" s="116" t="s">
        <v>124</v>
      </c>
      <c r="D17" s="117" t="s">
        <v>125</v>
      </c>
      <c r="E17" s="119">
        <f t="shared" si="0"/>
        <v>0</v>
      </c>
      <c r="F17" s="118">
        <v>0</v>
      </c>
      <c r="G17" s="118">
        <v>0</v>
      </c>
      <c r="H17" s="119">
        <f t="shared" si="1"/>
        <v>0</v>
      </c>
      <c r="I17" s="118">
        <v>0</v>
      </c>
      <c r="J17" s="118">
        <v>0</v>
      </c>
      <c r="K17" s="118">
        <v>0</v>
      </c>
    </row>
    <row r="18" spans="1:11" ht="15">
      <c r="A18" s="92"/>
      <c r="B18" s="92" t="e">
        <f>IF(OR(#REF!&lt;&gt;0,#REF!&lt;&gt;0,#REF!&lt;&gt;0,#REF!&lt;&gt;0,E18&lt;&gt;0,H18&lt;&gt;0),"a","b")</f>
        <v>#REF!</v>
      </c>
      <c r="C18" s="112" t="s">
        <v>126</v>
      </c>
      <c r="D18" s="113" t="s">
        <v>127</v>
      </c>
      <c r="E18" s="115">
        <f t="shared" si="0"/>
        <v>0</v>
      </c>
      <c r="F18" s="114">
        <f>F19+F20</f>
        <v>0</v>
      </c>
      <c r="G18" s="114">
        <f>G19+G20</f>
        <v>0</v>
      </c>
      <c r="H18" s="115">
        <f t="shared" si="1"/>
        <v>0</v>
      </c>
      <c r="I18" s="114">
        <f>I19+I20</f>
        <v>0</v>
      </c>
      <c r="J18" s="114">
        <f>J19+J20</f>
        <v>0</v>
      </c>
      <c r="K18" s="114">
        <f>K19+K20</f>
        <v>0</v>
      </c>
    </row>
    <row r="19" spans="1:11" ht="15">
      <c r="A19" s="92"/>
      <c r="B19" s="92" t="e">
        <f>IF(OR(#REF!&lt;&gt;0,#REF!&lt;&gt;0,#REF!&lt;&gt;0,#REF!&lt;&gt;0,E19&lt;&gt;0,H19&lt;&gt;0),"a","b")</f>
        <v>#REF!</v>
      </c>
      <c r="C19" s="116" t="s">
        <v>128</v>
      </c>
      <c r="D19" s="117" t="s">
        <v>129</v>
      </c>
      <c r="E19" s="119">
        <f t="shared" si="0"/>
        <v>0</v>
      </c>
      <c r="F19" s="118"/>
      <c r="G19" s="118"/>
      <c r="H19" s="119">
        <f t="shared" si="1"/>
        <v>0</v>
      </c>
      <c r="I19" s="118"/>
      <c r="J19" s="118"/>
      <c r="K19" s="118">
        <v>0</v>
      </c>
    </row>
    <row r="20" spans="1:11" ht="15">
      <c r="A20" s="92"/>
      <c r="B20" s="92" t="e">
        <f>IF(OR(#REF!&lt;&gt;0,#REF!&lt;&gt;0,#REF!&lt;&gt;0,#REF!&lt;&gt;0,E20&lt;&gt;0,H20&lt;&gt;0),"a","b")</f>
        <v>#REF!</v>
      </c>
      <c r="C20" s="116" t="s">
        <v>130</v>
      </c>
      <c r="D20" s="117" t="s">
        <v>131</v>
      </c>
      <c r="E20" s="119">
        <f t="shared" si="0"/>
        <v>0</v>
      </c>
      <c r="F20" s="118"/>
      <c r="G20" s="118"/>
      <c r="H20" s="119">
        <f t="shared" si="1"/>
        <v>0</v>
      </c>
      <c r="I20" s="118"/>
      <c r="J20" s="118"/>
      <c r="K20" s="118">
        <v>0</v>
      </c>
    </row>
    <row r="21" spans="1:11" ht="15">
      <c r="A21" s="92" t="s">
        <v>107</v>
      </c>
      <c r="B21" s="92" t="e">
        <f>IF(OR(#REF!&lt;&gt;0,#REF!&lt;&gt;0,#REF!&lt;&gt;0,#REF!&lt;&gt;0,E21&lt;&gt;0,H21&lt;&gt;0),"a","b")</f>
        <v>#REF!</v>
      </c>
      <c r="C21" s="124" t="s">
        <v>132</v>
      </c>
      <c r="D21" s="109" t="s">
        <v>133</v>
      </c>
      <c r="E21" s="111">
        <f t="shared" si="0"/>
        <v>613800</v>
      </c>
      <c r="F21" s="110">
        <f>F22+F23+F26+F62+F63+F64+F65+F66+F73+F74</f>
        <v>613800</v>
      </c>
      <c r="G21" s="110">
        <f>G22+G23+G26+G62+G63+G64+G65+G66+G73+G74</f>
        <v>0</v>
      </c>
      <c r="H21" s="111">
        <f t="shared" si="1"/>
        <v>739000</v>
      </c>
      <c r="I21" s="110">
        <f>I22+I23+I26+I62+I63+I64+I65+I66+I73+I74</f>
        <v>739000</v>
      </c>
      <c r="J21" s="110">
        <f>J22+J23+J26+J62+J63+J64+J65+J66+J73+J74</f>
        <v>0</v>
      </c>
      <c r="K21" s="110">
        <f>I21-F21</f>
        <v>125200</v>
      </c>
    </row>
    <row r="22" spans="1:11" ht="25.5">
      <c r="A22" s="92"/>
      <c r="B22" s="92" t="e">
        <f>IF(OR(#REF!&lt;&gt;0,#REF!&lt;&gt;0,#REF!&lt;&gt;0,#REF!&lt;&gt;0,E22&lt;&gt;0,H22&lt;&gt;0),"a","b")</f>
        <v>#REF!</v>
      </c>
      <c r="C22" s="125" t="s">
        <v>134</v>
      </c>
      <c r="D22" s="113" t="s">
        <v>135</v>
      </c>
      <c r="E22" s="115">
        <f t="shared" si="0"/>
        <v>270000</v>
      </c>
      <c r="F22" s="114">
        <v>270000</v>
      </c>
      <c r="G22" s="114"/>
      <c r="H22" s="115">
        <f t="shared" si="1"/>
        <v>270000</v>
      </c>
      <c r="I22" s="114">
        <v>270000</v>
      </c>
      <c r="J22" s="114"/>
      <c r="K22" s="114">
        <v>0</v>
      </c>
    </row>
    <row r="23" spans="1:11" ht="15">
      <c r="A23" s="92"/>
      <c r="B23" s="92" t="e">
        <f>IF(OR(#REF!&lt;&gt;0,#REF!&lt;&gt;0,#REF!&lt;&gt;0,#REF!&lt;&gt;0,E23&lt;&gt;0,H23&lt;&gt;0),"a","b")</f>
        <v>#REF!</v>
      </c>
      <c r="C23" s="125" t="s">
        <v>136</v>
      </c>
      <c r="D23" s="113" t="s">
        <v>137</v>
      </c>
      <c r="E23" s="115">
        <f t="shared" si="0"/>
        <v>30000</v>
      </c>
      <c r="F23" s="114">
        <f>SUM(F24:F25)</f>
        <v>30000</v>
      </c>
      <c r="G23" s="114">
        <f>SUM(G24:G25)</f>
        <v>0</v>
      </c>
      <c r="H23" s="115">
        <f t="shared" si="1"/>
        <v>40000</v>
      </c>
      <c r="I23" s="114">
        <f>SUM(I24:I25)</f>
        <v>40000</v>
      </c>
      <c r="J23" s="114">
        <f>SUM(J24:J25)</f>
        <v>0</v>
      </c>
      <c r="K23" s="114">
        <f t="shared" ref="K23:K29" si="2">I23-F23</f>
        <v>10000</v>
      </c>
    </row>
    <row r="24" spans="1:11" ht="15">
      <c r="A24" s="92"/>
      <c r="B24" s="92" t="e">
        <f>IF(OR(#REF!&lt;&gt;0,#REF!&lt;&gt;0,#REF!&lt;&gt;0,#REF!&lt;&gt;0,E24&lt;&gt;0,H24&lt;&gt;0),"a","b")</f>
        <v>#REF!</v>
      </c>
      <c r="C24" s="126" t="s">
        <v>138</v>
      </c>
      <c r="D24" s="117" t="s">
        <v>139</v>
      </c>
      <c r="E24" s="119">
        <f t="shared" si="0"/>
        <v>30000</v>
      </c>
      <c r="F24" s="118">
        <v>30000</v>
      </c>
      <c r="G24" s="118"/>
      <c r="H24" s="115">
        <f t="shared" si="1"/>
        <v>40000</v>
      </c>
      <c r="I24" s="118">
        <v>40000</v>
      </c>
      <c r="J24" s="118"/>
      <c r="K24" s="118">
        <f t="shared" si="2"/>
        <v>10000</v>
      </c>
    </row>
    <row r="25" spans="1:11" ht="15">
      <c r="A25" s="92"/>
      <c r="B25" s="92" t="e">
        <f>IF(OR(#REF!&lt;&gt;0,#REF!&lt;&gt;0,#REF!&lt;&gt;0,#REF!&lt;&gt;0,E25&lt;&gt;0,H25&lt;&gt;0),"a","b")</f>
        <v>#REF!</v>
      </c>
      <c r="C25" s="126" t="s">
        <v>140</v>
      </c>
      <c r="D25" s="117" t="s">
        <v>141</v>
      </c>
      <c r="E25" s="119">
        <f t="shared" si="0"/>
        <v>0</v>
      </c>
      <c r="F25" s="118"/>
      <c r="G25" s="118"/>
      <c r="H25" s="115">
        <f t="shared" si="1"/>
        <v>0</v>
      </c>
      <c r="I25" s="118"/>
      <c r="J25" s="118"/>
      <c r="K25" s="118">
        <f t="shared" si="2"/>
        <v>0</v>
      </c>
    </row>
    <row r="26" spans="1:11" ht="15">
      <c r="A26" s="92"/>
      <c r="B26" s="92" t="e">
        <f>IF(OR(#REF!&lt;&gt;0,#REF!&lt;&gt;0,#REF!&lt;&gt;0,#REF!&lt;&gt;0,E26&lt;&gt;0,H26&lt;&gt;0),"a","b")</f>
        <v>#REF!</v>
      </c>
      <c r="C26" s="125" t="s">
        <v>142</v>
      </c>
      <c r="D26" s="113" t="s">
        <v>143</v>
      </c>
      <c r="E26" s="115">
        <f t="shared" si="0"/>
        <v>239800</v>
      </c>
      <c r="F26" s="114">
        <f>F27+F28+F29+F30+F42+F46+F47+F48+F49+F50+F51+F52+F60+F61</f>
        <v>239800</v>
      </c>
      <c r="G26" s="114">
        <f>G27+G28+G29+G30+G42+G46+G47+G48+G49+G50+G51+G52+G60+G61</f>
        <v>0</v>
      </c>
      <c r="H26" s="115">
        <f t="shared" si="1"/>
        <v>301000</v>
      </c>
      <c r="I26" s="114">
        <f>I27+I28+I29+I30+I42+I46+I47+I48+I49+I50+I51+I52+I60+I61</f>
        <v>301000</v>
      </c>
      <c r="J26" s="114">
        <f>J27+J28+J29+J30+J42+J46+J47+J48+J49+J50+J51+J52+J60+J61</f>
        <v>0</v>
      </c>
      <c r="K26" s="114">
        <f t="shared" si="2"/>
        <v>61200</v>
      </c>
    </row>
    <row r="27" spans="1:11" ht="51">
      <c r="A27" s="92"/>
      <c r="B27" s="92" t="e">
        <f>IF(OR(#REF!&lt;&gt;0,#REF!&lt;&gt;0,#REF!&lt;&gt;0,#REF!&lt;&gt;0,E27&lt;&gt;0,H27&lt;&gt;0),"a","b")</f>
        <v>#REF!</v>
      </c>
      <c r="C27" s="126" t="s">
        <v>144</v>
      </c>
      <c r="D27" s="117" t="s">
        <v>145</v>
      </c>
      <c r="E27" s="119">
        <f t="shared" si="0"/>
        <v>20000</v>
      </c>
      <c r="F27" s="118">
        <v>20000</v>
      </c>
      <c r="G27" s="118"/>
      <c r="H27" s="119">
        <f t="shared" si="1"/>
        <v>30000</v>
      </c>
      <c r="I27" s="118">
        <v>30000</v>
      </c>
      <c r="J27" s="118"/>
      <c r="K27" s="118">
        <f t="shared" si="2"/>
        <v>10000</v>
      </c>
    </row>
    <row r="28" spans="1:11" ht="25.5">
      <c r="A28" s="92"/>
      <c r="B28" s="92" t="e">
        <f>IF(OR(#REF!&lt;&gt;0,#REF!&lt;&gt;0,#REF!&lt;&gt;0,#REF!&lt;&gt;0,E28&lt;&gt;0,H28&lt;&gt;0),"a","b")</f>
        <v>#REF!</v>
      </c>
      <c r="C28" s="126" t="s">
        <v>146</v>
      </c>
      <c r="D28" s="117" t="s">
        <v>147</v>
      </c>
      <c r="E28" s="119">
        <f t="shared" si="0"/>
        <v>0</v>
      </c>
      <c r="F28" s="118"/>
      <c r="G28" s="118"/>
      <c r="H28" s="119">
        <f t="shared" si="1"/>
        <v>0</v>
      </c>
      <c r="I28" s="118"/>
      <c r="J28" s="118"/>
      <c r="K28" s="118">
        <f t="shared" si="2"/>
        <v>0</v>
      </c>
    </row>
    <row r="29" spans="1:11" ht="51">
      <c r="A29" s="92"/>
      <c r="B29" s="92" t="e">
        <f>IF(OR(#REF!&lt;&gt;0,#REF!&lt;&gt;0,#REF!&lt;&gt;0,#REF!&lt;&gt;0,E29&lt;&gt;0,H29&lt;&gt;0),"a","b")</f>
        <v>#REF!</v>
      </c>
      <c r="C29" s="126" t="s">
        <v>148</v>
      </c>
      <c r="D29" s="117" t="s">
        <v>149</v>
      </c>
      <c r="E29" s="119">
        <f t="shared" si="0"/>
        <v>2000</v>
      </c>
      <c r="F29" s="118">
        <v>2000</v>
      </c>
      <c r="G29" s="118"/>
      <c r="H29" s="119">
        <f t="shared" si="1"/>
        <v>2000</v>
      </c>
      <c r="I29" s="118">
        <v>2000</v>
      </c>
      <c r="J29" s="118"/>
      <c r="K29" s="118">
        <f t="shared" si="2"/>
        <v>0</v>
      </c>
    </row>
    <row r="30" spans="1:11" ht="25.5">
      <c r="A30" s="92"/>
      <c r="B30" s="92" t="e">
        <f>IF(OR(#REF!&lt;&gt;0,#REF!&lt;&gt;0,#REF!&lt;&gt;0,#REF!&lt;&gt;0,E30&lt;&gt;0,H30&lt;&gt;0),"a","b")</f>
        <v>#REF!</v>
      </c>
      <c r="C30" s="126" t="s">
        <v>150</v>
      </c>
      <c r="D30" s="117" t="s">
        <v>151</v>
      </c>
      <c r="E30" s="119">
        <f t="shared" si="0"/>
        <v>99800</v>
      </c>
      <c r="F30" s="118">
        <f>SUM(F31:F41)</f>
        <v>99800</v>
      </c>
      <c r="G30" s="118">
        <f>SUM(G31:G41)</f>
        <v>0</v>
      </c>
      <c r="H30" s="119">
        <f t="shared" si="1"/>
        <v>131000</v>
      </c>
      <c r="I30" s="118">
        <f>SUM(I31:I41)</f>
        <v>131000</v>
      </c>
      <c r="J30" s="118">
        <f>SUM(J31:J41)</f>
        <v>0</v>
      </c>
      <c r="K30" s="118">
        <f>SUM(K31:K41)</f>
        <v>31200</v>
      </c>
    </row>
    <row r="31" spans="1:11" ht="15">
      <c r="A31" s="92"/>
      <c r="B31" s="92" t="e">
        <f>IF(OR(#REF!&lt;&gt;0,#REF!&lt;&gt;0,#REF!&lt;&gt;0,#REF!&lt;&gt;0,E31&lt;&gt;0,H31&lt;&gt;0),"a","b")</f>
        <v>#REF!</v>
      </c>
      <c r="C31" s="128" t="s">
        <v>152</v>
      </c>
      <c r="D31" s="121" t="s">
        <v>153</v>
      </c>
      <c r="E31" s="123">
        <f t="shared" si="0"/>
        <v>5000</v>
      </c>
      <c r="F31" s="122">
        <v>5000</v>
      </c>
      <c r="G31" s="122"/>
      <c r="H31" s="119">
        <f t="shared" si="1"/>
        <v>7000</v>
      </c>
      <c r="I31" s="122">
        <v>7000</v>
      </c>
      <c r="J31" s="122"/>
      <c r="K31" s="122">
        <f t="shared" ref="K31:K73" si="3">I31-F31</f>
        <v>2000</v>
      </c>
    </row>
    <row r="32" spans="1:11" ht="15">
      <c r="A32" s="92"/>
      <c r="B32" s="92" t="e">
        <f>IF(OR(#REF!&lt;&gt;0,#REF!&lt;&gt;0,#REF!&lt;&gt;0,#REF!&lt;&gt;0,E32&lt;&gt;0,H32&lt;&gt;0),"a","b")</f>
        <v>#REF!</v>
      </c>
      <c r="C32" s="128" t="s">
        <v>154</v>
      </c>
      <c r="D32" s="121" t="s">
        <v>155</v>
      </c>
      <c r="E32" s="123">
        <f t="shared" si="0"/>
        <v>2500</v>
      </c>
      <c r="F32" s="122">
        <v>2500</v>
      </c>
      <c r="G32" s="122"/>
      <c r="H32" s="119">
        <f t="shared" si="1"/>
        <v>4000</v>
      </c>
      <c r="I32" s="122">
        <v>4000</v>
      </c>
      <c r="J32" s="122"/>
      <c r="K32" s="122">
        <f t="shared" si="3"/>
        <v>1500</v>
      </c>
    </row>
    <row r="33" spans="1:11" ht="15">
      <c r="A33" s="92"/>
      <c r="B33" s="92" t="e">
        <f>IF(OR(#REF!&lt;&gt;0,#REF!&lt;&gt;0,#REF!&lt;&gt;0,#REF!&lt;&gt;0,E33&lt;&gt;0,H33&lt;&gt;0),"a","b")</f>
        <v>#REF!</v>
      </c>
      <c r="C33" s="128" t="s">
        <v>156</v>
      </c>
      <c r="D33" s="121" t="s">
        <v>157</v>
      </c>
      <c r="E33" s="123">
        <f t="shared" si="0"/>
        <v>60000</v>
      </c>
      <c r="F33" s="122">
        <v>60000</v>
      </c>
      <c r="G33" s="122"/>
      <c r="H33" s="119">
        <f t="shared" si="1"/>
        <v>70000</v>
      </c>
      <c r="I33" s="122">
        <v>70000</v>
      </c>
      <c r="J33" s="122"/>
      <c r="K33" s="122">
        <f t="shared" si="3"/>
        <v>10000</v>
      </c>
    </row>
    <row r="34" spans="1:11" ht="15">
      <c r="A34" s="92"/>
      <c r="B34" s="92" t="e">
        <f>IF(OR(#REF!&lt;&gt;0,#REF!&lt;&gt;0,#REF!&lt;&gt;0,#REF!&lt;&gt;0,E34&lt;&gt;0,H34&lt;&gt;0),"a","b")</f>
        <v>#REF!</v>
      </c>
      <c r="C34" s="128" t="s">
        <v>158</v>
      </c>
      <c r="D34" s="121" t="s">
        <v>159</v>
      </c>
      <c r="E34" s="123">
        <f t="shared" si="0"/>
        <v>6300</v>
      </c>
      <c r="F34" s="122">
        <v>6300</v>
      </c>
      <c r="G34" s="122"/>
      <c r="H34" s="119">
        <f t="shared" si="1"/>
        <v>8000</v>
      </c>
      <c r="I34" s="122">
        <v>8000</v>
      </c>
      <c r="J34" s="122"/>
      <c r="K34" s="122">
        <f t="shared" si="3"/>
        <v>1700</v>
      </c>
    </row>
    <row r="35" spans="1:11" ht="15">
      <c r="A35" s="92"/>
      <c r="B35" s="92" t="e">
        <f>IF(OR(#REF!&lt;&gt;0,#REF!&lt;&gt;0,#REF!&lt;&gt;0,#REF!&lt;&gt;0,E35&lt;&gt;0,H35&lt;&gt;0),"a","b")</f>
        <v>#REF!</v>
      </c>
      <c r="C35" s="128" t="s">
        <v>160</v>
      </c>
      <c r="D35" s="121" t="s">
        <v>161</v>
      </c>
      <c r="E35" s="123">
        <f t="shared" si="0"/>
        <v>3000</v>
      </c>
      <c r="F35" s="122">
        <v>3000</v>
      </c>
      <c r="G35" s="122"/>
      <c r="H35" s="119">
        <f t="shared" si="1"/>
        <v>5000</v>
      </c>
      <c r="I35" s="122">
        <v>5000</v>
      </c>
      <c r="J35" s="122"/>
      <c r="K35" s="122">
        <f t="shared" si="3"/>
        <v>2000</v>
      </c>
    </row>
    <row r="36" spans="1:11" ht="15">
      <c r="A36" s="92"/>
      <c r="B36" s="92" t="e">
        <f>IF(OR(#REF!&lt;&gt;0,#REF!&lt;&gt;0,#REF!&lt;&gt;0,#REF!&lt;&gt;0,E36&lt;&gt;0,H36&lt;&gt;0),"a","b")</f>
        <v>#REF!</v>
      </c>
      <c r="C36" s="128" t="s">
        <v>162</v>
      </c>
      <c r="D36" s="121" t="s">
        <v>163</v>
      </c>
      <c r="E36" s="123">
        <f t="shared" si="0"/>
        <v>0</v>
      </c>
      <c r="F36" s="122"/>
      <c r="G36" s="122"/>
      <c r="H36" s="119">
        <f t="shared" si="1"/>
        <v>12000</v>
      </c>
      <c r="I36" s="122">
        <v>12000</v>
      </c>
      <c r="J36" s="122"/>
      <c r="K36" s="122">
        <f t="shared" si="3"/>
        <v>12000</v>
      </c>
    </row>
    <row r="37" spans="1:11" ht="15">
      <c r="A37" s="92"/>
      <c r="B37" s="92" t="e">
        <f>IF(OR(#REF!&lt;&gt;0,#REF!&lt;&gt;0,#REF!&lt;&gt;0,#REF!&lt;&gt;0,E37&lt;&gt;0,H37&lt;&gt;0),"a","b")</f>
        <v>#REF!</v>
      </c>
      <c r="C37" s="128" t="s">
        <v>164</v>
      </c>
      <c r="D37" s="121" t="s">
        <v>165</v>
      </c>
      <c r="E37" s="123">
        <f t="shared" si="0"/>
        <v>0</v>
      </c>
      <c r="F37" s="122"/>
      <c r="G37" s="122"/>
      <c r="H37" s="119">
        <f t="shared" si="1"/>
        <v>0</v>
      </c>
      <c r="I37" s="122"/>
      <c r="J37" s="122"/>
      <c r="K37" s="122">
        <f t="shared" si="3"/>
        <v>0</v>
      </c>
    </row>
    <row r="38" spans="1:11" ht="15">
      <c r="A38" s="92"/>
      <c r="B38" s="92" t="e">
        <f>IF(OR(#REF!&lt;&gt;0,#REF!&lt;&gt;0,#REF!&lt;&gt;0,#REF!&lt;&gt;0,E38&lt;&gt;0,H38&lt;&gt;0),"a","b")</f>
        <v>#REF!</v>
      </c>
      <c r="C38" s="128" t="s">
        <v>166</v>
      </c>
      <c r="D38" s="121" t="s">
        <v>167</v>
      </c>
      <c r="E38" s="123">
        <f t="shared" si="0"/>
        <v>3000</v>
      </c>
      <c r="F38" s="122">
        <v>3000</v>
      </c>
      <c r="G38" s="122"/>
      <c r="H38" s="119">
        <f t="shared" si="1"/>
        <v>3000</v>
      </c>
      <c r="I38" s="122">
        <v>3000</v>
      </c>
      <c r="J38" s="122"/>
      <c r="K38" s="122">
        <f t="shared" si="3"/>
        <v>0</v>
      </c>
    </row>
    <row r="39" spans="1:11" ht="15">
      <c r="A39" s="92"/>
      <c r="B39" s="92" t="e">
        <f>IF(OR(#REF!&lt;&gt;0,#REF!&lt;&gt;0,#REF!&lt;&gt;0,#REF!&lt;&gt;0,E39&lt;&gt;0,H39&lt;&gt;0),"a","b")</f>
        <v>#REF!</v>
      </c>
      <c r="C39" s="128" t="s">
        <v>168</v>
      </c>
      <c r="D39" s="121" t="s">
        <v>169</v>
      </c>
      <c r="E39" s="123">
        <f t="shared" si="0"/>
        <v>0</v>
      </c>
      <c r="F39" s="122"/>
      <c r="G39" s="122"/>
      <c r="H39" s="119">
        <f t="shared" si="1"/>
        <v>0</v>
      </c>
      <c r="I39" s="122"/>
      <c r="J39" s="122"/>
      <c r="K39" s="122">
        <f t="shared" si="3"/>
        <v>0</v>
      </c>
    </row>
    <row r="40" spans="1:11" ht="15">
      <c r="A40" s="92"/>
      <c r="B40" s="92" t="e">
        <f>IF(OR(#REF!&lt;&gt;0,#REF!&lt;&gt;0,#REF!&lt;&gt;0,#REF!&lt;&gt;0,E40&lt;&gt;0,H40&lt;&gt;0),"a","b")</f>
        <v>#REF!</v>
      </c>
      <c r="C40" s="128" t="s">
        <v>170</v>
      </c>
      <c r="D40" s="121" t="s">
        <v>171</v>
      </c>
      <c r="E40" s="123">
        <f t="shared" si="0"/>
        <v>10000</v>
      </c>
      <c r="F40" s="122">
        <v>10000</v>
      </c>
      <c r="G40" s="122"/>
      <c r="H40" s="119">
        <f t="shared" si="1"/>
        <v>12000</v>
      </c>
      <c r="I40" s="122">
        <v>12000</v>
      </c>
      <c r="J40" s="122"/>
      <c r="K40" s="122">
        <f t="shared" si="3"/>
        <v>2000</v>
      </c>
    </row>
    <row r="41" spans="1:11" ht="38.25">
      <c r="A41" s="92"/>
      <c r="B41" s="92" t="e">
        <f>IF(OR(#REF!&lt;&gt;0,#REF!&lt;&gt;0,#REF!&lt;&gt;0,#REF!&lt;&gt;0,E41&lt;&gt;0,H41&lt;&gt;0),"a","b")</f>
        <v>#REF!</v>
      </c>
      <c r="C41" s="128" t="s">
        <v>172</v>
      </c>
      <c r="D41" s="121" t="s">
        <v>173</v>
      </c>
      <c r="E41" s="123">
        <f t="shared" si="0"/>
        <v>10000</v>
      </c>
      <c r="F41" s="122">
        <v>10000</v>
      </c>
      <c r="G41" s="122"/>
      <c r="H41" s="119">
        <f t="shared" si="1"/>
        <v>10000</v>
      </c>
      <c r="I41" s="122">
        <v>10000</v>
      </c>
      <c r="J41" s="122"/>
      <c r="K41" s="122">
        <f t="shared" si="3"/>
        <v>0</v>
      </c>
    </row>
    <row r="42" spans="1:11" ht="25.5">
      <c r="A42" s="92"/>
      <c r="B42" s="92" t="e">
        <f>IF(OR(#REF!&lt;&gt;0,#REF!&lt;&gt;0,#REF!&lt;&gt;0,#REF!&lt;&gt;0,E42&lt;&gt;0,H42&lt;&gt;0),"a","b")</f>
        <v>#REF!</v>
      </c>
      <c r="C42" s="126" t="s">
        <v>174</v>
      </c>
      <c r="D42" s="117" t="s">
        <v>175</v>
      </c>
      <c r="E42" s="119">
        <f t="shared" si="0"/>
        <v>60000</v>
      </c>
      <c r="F42" s="118">
        <f>F43+F44+F45</f>
        <v>60000</v>
      </c>
      <c r="G42" s="118">
        <f>G43+G44+G45</f>
        <v>0</v>
      </c>
      <c r="H42" s="119">
        <f t="shared" si="1"/>
        <v>60000</v>
      </c>
      <c r="I42" s="118">
        <f>I43+I44+I45</f>
        <v>60000</v>
      </c>
      <c r="J42" s="118">
        <f>J43+J44+J45</f>
        <v>0</v>
      </c>
      <c r="K42" s="118">
        <f t="shared" si="3"/>
        <v>0</v>
      </c>
    </row>
    <row r="43" spans="1:11" ht="15">
      <c r="A43" s="92"/>
      <c r="B43" s="92" t="e">
        <f>IF(OR(#REF!&lt;&gt;0,#REF!&lt;&gt;0,#REF!&lt;&gt;0,#REF!&lt;&gt;0,E43&lt;&gt;0,H43&lt;&gt;0),"a","b")</f>
        <v>#REF!</v>
      </c>
      <c r="C43" s="128" t="s">
        <v>176</v>
      </c>
      <c r="D43" s="121" t="s">
        <v>177</v>
      </c>
      <c r="E43" s="123">
        <f t="shared" si="0"/>
        <v>50000</v>
      </c>
      <c r="F43" s="122">
        <v>50000</v>
      </c>
      <c r="G43" s="122"/>
      <c r="H43" s="123">
        <f t="shared" si="1"/>
        <v>50000</v>
      </c>
      <c r="I43" s="122">
        <v>50000</v>
      </c>
      <c r="J43" s="122"/>
      <c r="K43" s="122">
        <f t="shared" si="3"/>
        <v>0</v>
      </c>
    </row>
    <row r="44" spans="1:11" ht="15">
      <c r="A44" s="92"/>
      <c r="B44" s="92" t="e">
        <f>IF(OR(#REF!&lt;&gt;0,#REF!&lt;&gt;0,#REF!&lt;&gt;0,#REF!&lt;&gt;0,E44&lt;&gt;0,H44&lt;&gt;0),"a","b")</f>
        <v>#REF!</v>
      </c>
      <c r="C44" s="128" t="s">
        <v>178</v>
      </c>
      <c r="D44" s="121" t="s">
        <v>179</v>
      </c>
      <c r="E44" s="123">
        <f t="shared" si="0"/>
        <v>10000</v>
      </c>
      <c r="F44" s="122">
        <v>10000</v>
      </c>
      <c r="G44" s="122"/>
      <c r="H44" s="123">
        <f t="shared" si="1"/>
        <v>10000</v>
      </c>
      <c r="I44" s="122">
        <v>10000</v>
      </c>
      <c r="J44" s="122"/>
      <c r="K44" s="122">
        <f t="shared" si="3"/>
        <v>0</v>
      </c>
    </row>
    <row r="45" spans="1:11" ht="25.5">
      <c r="A45" s="92"/>
      <c r="B45" s="92" t="e">
        <f>IF(OR(#REF!&lt;&gt;0,#REF!&lt;&gt;0,#REF!&lt;&gt;0,#REF!&lt;&gt;0,E45&lt;&gt;0,H45&lt;&gt;0),"a","b")</f>
        <v>#REF!</v>
      </c>
      <c r="C45" s="128" t="s">
        <v>180</v>
      </c>
      <c r="D45" s="121" t="s">
        <v>181</v>
      </c>
      <c r="E45" s="123">
        <f t="shared" si="0"/>
        <v>0</v>
      </c>
      <c r="F45" s="122"/>
      <c r="G45" s="122"/>
      <c r="H45" s="123">
        <f t="shared" si="1"/>
        <v>0</v>
      </c>
      <c r="I45" s="122"/>
      <c r="J45" s="122"/>
      <c r="K45" s="122">
        <f t="shared" si="3"/>
        <v>0</v>
      </c>
    </row>
    <row r="46" spans="1:11" ht="25.5">
      <c r="A46" s="92"/>
      <c r="B46" s="92" t="e">
        <f>IF(OR(#REF!&lt;&gt;0,#REF!&lt;&gt;0,#REF!&lt;&gt;0,#REF!&lt;&gt;0,E46&lt;&gt;0,H46&lt;&gt;0),"a","b")</f>
        <v>#REF!</v>
      </c>
      <c r="C46" s="126" t="s">
        <v>182</v>
      </c>
      <c r="D46" s="117" t="s">
        <v>183</v>
      </c>
      <c r="E46" s="119">
        <f t="shared" si="0"/>
        <v>20000</v>
      </c>
      <c r="F46" s="118">
        <v>20000</v>
      </c>
      <c r="G46" s="118"/>
      <c r="H46" s="119">
        <f t="shared" si="1"/>
        <v>27000</v>
      </c>
      <c r="I46" s="118">
        <v>27000</v>
      </c>
      <c r="J46" s="118"/>
      <c r="K46" s="118">
        <f t="shared" si="3"/>
        <v>7000</v>
      </c>
    </row>
    <row r="47" spans="1:11" ht="25.5">
      <c r="A47" s="92"/>
      <c r="B47" s="92" t="e">
        <f>IF(OR(#REF!&lt;&gt;0,#REF!&lt;&gt;0,#REF!&lt;&gt;0,#REF!&lt;&gt;0,E47&lt;&gt;0,H47&lt;&gt;0),"a","b")</f>
        <v>#REF!</v>
      </c>
      <c r="C47" s="126" t="s">
        <v>184</v>
      </c>
      <c r="D47" s="117" t="s">
        <v>185</v>
      </c>
      <c r="E47" s="119">
        <f t="shared" si="0"/>
        <v>0</v>
      </c>
      <c r="F47" s="118"/>
      <c r="G47" s="118"/>
      <c r="H47" s="119">
        <f t="shared" si="1"/>
        <v>0</v>
      </c>
      <c r="I47" s="118"/>
      <c r="J47" s="118"/>
      <c r="K47" s="118">
        <f t="shared" si="3"/>
        <v>0</v>
      </c>
    </row>
    <row r="48" spans="1:11" ht="25.5">
      <c r="A48" s="92"/>
      <c r="B48" s="92" t="e">
        <f>IF(OR(#REF!&lt;&gt;0,#REF!&lt;&gt;0,#REF!&lt;&gt;0,#REF!&lt;&gt;0,E48&lt;&gt;0,H48&lt;&gt;0),"a","b")</f>
        <v>#REF!</v>
      </c>
      <c r="C48" s="126" t="s">
        <v>186</v>
      </c>
      <c r="D48" s="117" t="s">
        <v>187</v>
      </c>
      <c r="E48" s="119">
        <f t="shared" si="0"/>
        <v>10000</v>
      </c>
      <c r="F48" s="118">
        <v>10000</v>
      </c>
      <c r="G48" s="118"/>
      <c r="H48" s="119">
        <f t="shared" si="1"/>
        <v>15000</v>
      </c>
      <c r="I48" s="118">
        <v>15000</v>
      </c>
      <c r="J48" s="118"/>
      <c r="K48" s="118">
        <f t="shared" si="3"/>
        <v>5000</v>
      </c>
    </row>
    <row r="49" spans="1:11" ht="38.25">
      <c r="A49" s="92"/>
      <c r="B49" s="92" t="e">
        <f>IF(OR(#REF!&lt;&gt;0,#REF!&lt;&gt;0,#REF!&lt;&gt;0,#REF!&lt;&gt;0,E49&lt;&gt;0,H49&lt;&gt;0),"a","b")</f>
        <v>#REF!</v>
      </c>
      <c r="C49" s="126" t="s">
        <v>188</v>
      </c>
      <c r="D49" s="117" t="s">
        <v>189</v>
      </c>
      <c r="E49" s="119">
        <f t="shared" si="0"/>
        <v>0</v>
      </c>
      <c r="F49" s="118"/>
      <c r="G49" s="118"/>
      <c r="H49" s="119">
        <f t="shared" si="1"/>
        <v>0</v>
      </c>
      <c r="I49" s="118"/>
      <c r="J49" s="118"/>
      <c r="K49" s="118">
        <f t="shared" si="3"/>
        <v>0</v>
      </c>
    </row>
    <row r="50" spans="1:11" ht="15">
      <c r="A50" s="92"/>
      <c r="B50" s="92" t="e">
        <f>IF(OR(#REF!&lt;&gt;0,#REF!&lt;&gt;0,#REF!&lt;&gt;0,#REF!&lt;&gt;0,E50&lt;&gt;0,H50&lt;&gt;0),"a","b")</f>
        <v>#REF!</v>
      </c>
      <c r="C50" s="126" t="s">
        <v>190</v>
      </c>
      <c r="D50" s="117" t="s">
        <v>191</v>
      </c>
      <c r="E50" s="119">
        <f t="shared" si="0"/>
        <v>0</v>
      </c>
      <c r="F50" s="118"/>
      <c r="G50" s="118"/>
      <c r="H50" s="119">
        <f t="shared" si="1"/>
        <v>0</v>
      </c>
      <c r="I50" s="118"/>
      <c r="J50" s="118"/>
      <c r="K50" s="118">
        <f t="shared" si="3"/>
        <v>0</v>
      </c>
    </row>
    <row r="51" spans="1:11" ht="15">
      <c r="A51" s="92"/>
      <c r="B51" s="92" t="e">
        <f>IF(OR(#REF!&lt;&gt;0,#REF!&lt;&gt;0,#REF!&lt;&gt;0,#REF!&lt;&gt;0,E51&lt;&gt;0,H51&lt;&gt;0),"a","b")</f>
        <v>#REF!</v>
      </c>
      <c r="C51" s="126" t="s">
        <v>192</v>
      </c>
      <c r="D51" s="117" t="s">
        <v>193</v>
      </c>
      <c r="E51" s="119">
        <f t="shared" si="0"/>
        <v>8000</v>
      </c>
      <c r="F51" s="118">
        <v>8000</v>
      </c>
      <c r="G51" s="118"/>
      <c r="H51" s="119">
        <f>H54+H239+H322+H365</f>
        <v>2000</v>
      </c>
      <c r="I51" s="118">
        <v>16000</v>
      </c>
      <c r="J51" s="118"/>
      <c r="K51" s="118">
        <f t="shared" si="3"/>
        <v>8000</v>
      </c>
    </row>
    <row r="52" spans="1:11" ht="15">
      <c r="A52" s="92"/>
      <c r="B52" s="92" t="e">
        <f>IF(OR(#REF!&lt;&gt;0,#REF!&lt;&gt;0,#REF!&lt;&gt;0,#REF!&lt;&gt;0,E52&lt;&gt;0,H52&lt;&gt;0),"a","b")</f>
        <v>#REF!</v>
      </c>
      <c r="C52" s="126" t="s">
        <v>194</v>
      </c>
      <c r="D52" s="117" t="s">
        <v>195</v>
      </c>
      <c r="E52" s="119">
        <f t="shared" si="0"/>
        <v>20000</v>
      </c>
      <c r="F52" s="118">
        <f>SUM(F53:F59)</f>
        <v>20000</v>
      </c>
      <c r="G52" s="118">
        <f>SUM(G53:G59)</f>
        <v>0</v>
      </c>
      <c r="H52" s="119">
        <f t="shared" ref="H52:H65" si="4">I52+J52</f>
        <v>20000</v>
      </c>
      <c r="I52" s="118">
        <f>SUM(I53:I59)</f>
        <v>20000</v>
      </c>
      <c r="J52" s="118">
        <f>SUM(J53:J59)</f>
        <v>0</v>
      </c>
      <c r="K52" s="118">
        <f t="shared" si="3"/>
        <v>0</v>
      </c>
    </row>
    <row r="53" spans="1:11" ht="15">
      <c r="A53" s="92"/>
      <c r="B53" s="92" t="e">
        <f>IF(OR(#REF!&lt;&gt;0,#REF!&lt;&gt;0,#REF!&lt;&gt;0,#REF!&lt;&gt;0,E53&lt;&gt;0,H53&lt;&gt;0),"a","b")</f>
        <v>#REF!</v>
      </c>
      <c r="C53" s="128" t="s">
        <v>196</v>
      </c>
      <c r="D53" s="121" t="s">
        <v>197</v>
      </c>
      <c r="E53" s="123">
        <f t="shared" si="0"/>
        <v>5000</v>
      </c>
      <c r="F53" s="122">
        <v>5000</v>
      </c>
      <c r="G53" s="122"/>
      <c r="H53" s="123">
        <f t="shared" si="4"/>
        <v>5000</v>
      </c>
      <c r="I53" s="122">
        <v>5000</v>
      </c>
      <c r="J53" s="122"/>
      <c r="K53" s="122">
        <f t="shared" si="3"/>
        <v>0</v>
      </c>
    </row>
    <row r="54" spans="1:11" ht="15">
      <c r="A54" s="92"/>
      <c r="B54" s="92" t="e">
        <f>IF(OR(#REF!&lt;&gt;0,#REF!&lt;&gt;0,#REF!&lt;&gt;0,#REF!&lt;&gt;0,E54&lt;&gt;0,H54&lt;&gt;0),"a","b")</f>
        <v>#REF!</v>
      </c>
      <c r="C54" s="128" t="s">
        <v>198</v>
      </c>
      <c r="D54" s="121" t="s">
        <v>199</v>
      </c>
      <c r="E54" s="123">
        <f t="shared" si="0"/>
        <v>2000</v>
      </c>
      <c r="F54" s="122">
        <v>2000</v>
      </c>
      <c r="G54" s="122"/>
      <c r="H54" s="123">
        <f t="shared" si="4"/>
        <v>2000</v>
      </c>
      <c r="I54" s="122">
        <v>2000</v>
      </c>
      <c r="J54" s="122"/>
      <c r="K54" s="122">
        <f t="shared" si="3"/>
        <v>0</v>
      </c>
    </row>
    <row r="55" spans="1:11" ht="15">
      <c r="A55" s="92"/>
      <c r="B55" s="92" t="e">
        <f>IF(OR(#REF!&lt;&gt;0,#REF!&lt;&gt;0,#REF!&lt;&gt;0,#REF!&lt;&gt;0,E55&lt;&gt;0,H55&lt;&gt;0),"a","b")</f>
        <v>#REF!</v>
      </c>
      <c r="C55" s="128" t="s">
        <v>200</v>
      </c>
      <c r="D55" s="121" t="s">
        <v>201</v>
      </c>
      <c r="E55" s="123">
        <f t="shared" si="0"/>
        <v>8000</v>
      </c>
      <c r="F55" s="122">
        <v>8000</v>
      </c>
      <c r="G55" s="122"/>
      <c r="H55" s="123">
        <f t="shared" si="4"/>
        <v>8000</v>
      </c>
      <c r="I55" s="122">
        <v>8000</v>
      </c>
      <c r="J55" s="122"/>
      <c r="K55" s="122">
        <f t="shared" si="3"/>
        <v>0</v>
      </c>
    </row>
    <row r="56" spans="1:11" ht="15">
      <c r="A56" s="92"/>
      <c r="B56" s="92" t="e">
        <f>IF(OR(#REF!&lt;&gt;0,#REF!&lt;&gt;0,#REF!&lt;&gt;0,#REF!&lt;&gt;0,E56&lt;&gt;0,H56&lt;&gt;0),"a","b")</f>
        <v>#REF!</v>
      </c>
      <c r="C56" s="128" t="s">
        <v>202</v>
      </c>
      <c r="D56" s="121" t="s">
        <v>203</v>
      </c>
      <c r="E56" s="123">
        <f t="shared" si="0"/>
        <v>0</v>
      </c>
      <c r="F56" s="122"/>
      <c r="G56" s="122"/>
      <c r="H56" s="123">
        <f t="shared" si="4"/>
        <v>0</v>
      </c>
      <c r="I56" s="122"/>
      <c r="J56" s="122"/>
      <c r="K56" s="122">
        <f t="shared" si="3"/>
        <v>0</v>
      </c>
    </row>
    <row r="57" spans="1:11" ht="38.25">
      <c r="A57" s="92"/>
      <c r="B57" s="92" t="e">
        <f>IF(OR(#REF!&lt;&gt;0,#REF!&lt;&gt;0,#REF!&lt;&gt;0,#REF!&lt;&gt;0,E57&lt;&gt;0,H57&lt;&gt;0),"a","b")</f>
        <v>#REF!</v>
      </c>
      <c r="C57" s="128" t="s">
        <v>204</v>
      </c>
      <c r="D57" s="121" t="s">
        <v>205</v>
      </c>
      <c r="E57" s="123">
        <f t="shared" si="0"/>
        <v>0</v>
      </c>
      <c r="F57" s="122"/>
      <c r="G57" s="122"/>
      <c r="H57" s="123">
        <f t="shared" si="4"/>
        <v>0</v>
      </c>
      <c r="I57" s="122"/>
      <c r="J57" s="122"/>
      <c r="K57" s="122">
        <f t="shared" si="3"/>
        <v>0</v>
      </c>
    </row>
    <row r="58" spans="1:11" ht="25.5">
      <c r="A58" s="92"/>
      <c r="B58" s="92" t="e">
        <f>IF(OR(#REF!&lt;&gt;0,#REF!&lt;&gt;0,#REF!&lt;&gt;0,#REF!&lt;&gt;0,E58&lt;&gt;0,H58&lt;&gt;0),"a","b")</f>
        <v>#REF!</v>
      </c>
      <c r="C58" s="128" t="s">
        <v>206</v>
      </c>
      <c r="D58" s="121" t="s">
        <v>207</v>
      </c>
      <c r="E58" s="123">
        <f t="shared" si="0"/>
        <v>5000</v>
      </c>
      <c r="F58" s="122">
        <v>5000</v>
      </c>
      <c r="G58" s="122"/>
      <c r="H58" s="123">
        <f t="shared" si="4"/>
        <v>5000</v>
      </c>
      <c r="I58" s="122">
        <v>5000</v>
      </c>
      <c r="J58" s="122"/>
      <c r="K58" s="122">
        <f t="shared" si="3"/>
        <v>0</v>
      </c>
    </row>
    <row r="59" spans="1:11" ht="25.5">
      <c r="A59" s="92"/>
      <c r="B59" s="92" t="e">
        <f>IF(OR(#REF!&lt;&gt;0,#REF!&lt;&gt;0,#REF!&lt;&gt;0,#REF!&lt;&gt;0,E59&lt;&gt;0,H59&lt;&gt;0),"a","b")</f>
        <v>#REF!</v>
      </c>
      <c r="C59" s="128" t="s">
        <v>208</v>
      </c>
      <c r="D59" s="121" t="s">
        <v>209</v>
      </c>
      <c r="E59" s="123">
        <f t="shared" si="0"/>
        <v>0</v>
      </c>
      <c r="F59" s="122"/>
      <c r="G59" s="122"/>
      <c r="H59" s="123">
        <f t="shared" si="4"/>
        <v>0</v>
      </c>
      <c r="I59" s="122"/>
      <c r="J59" s="122"/>
      <c r="K59" s="122">
        <f t="shared" si="3"/>
        <v>0</v>
      </c>
    </row>
    <row r="60" spans="1:11" ht="25.5">
      <c r="A60" s="92"/>
      <c r="B60" s="92" t="e">
        <f>IF(OR(#REF!&lt;&gt;0,#REF!&lt;&gt;0,#REF!&lt;&gt;0,#REF!&lt;&gt;0,E60&lt;&gt;0,H60&lt;&gt;0),"a","b")</f>
        <v>#REF!</v>
      </c>
      <c r="C60" s="126" t="s">
        <v>210</v>
      </c>
      <c r="D60" s="117" t="s">
        <v>211</v>
      </c>
      <c r="E60" s="119">
        <f t="shared" si="0"/>
        <v>0</v>
      </c>
      <c r="F60" s="118"/>
      <c r="G60" s="118"/>
      <c r="H60" s="119">
        <f t="shared" si="4"/>
        <v>0</v>
      </c>
      <c r="I60" s="118"/>
      <c r="J60" s="118"/>
      <c r="K60" s="118">
        <f t="shared" si="3"/>
        <v>0</v>
      </c>
    </row>
    <row r="61" spans="1:11" ht="25.5">
      <c r="A61" s="92"/>
      <c r="B61" s="92" t="e">
        <f>IF(OR(#REF!&lt;&gt;0,#REF!&lt;&gt;0,#REF!&lt;&gt;0,#REF!&lt;&gt;0,E61&lt;&gt;0,H61&lt;&gt;0),"a","b")</f>
        <v>#REF!</v>
      </c>
      <c r="C61" s="126" t="s">
        <v>212</v>
      </c>
      <c r="D61" s="117" t="s">
        <v>213</v>
      </c>
      <c r="E61" s="119">
        <f t="shared" si="0"/>
        <v>0</v>
      </c>
      <c r="F61" s="118"/>
      <c r="G61" s="118"/>
      <c r="H61" s="119">
        <f t="shared" si="4"/>
        <v>0</v>
      </c>
      <c r="I61" s="118"/>
      <c r="J61" s="118"/>
      <c r="K61" s="118">
        <f t="shared" si="3"/>
        <v>0</v>
      </c>
    </row>
    <row r="62" spans="1:11" ht="15">
      <c r="A62" s="92"/>
      <c r="B62" s="92" t="e">
        <f>IF(OR(#REF!&lt;&gt;0,#REF!&lt;&gt;0,#REF!&lt;&gt;0,#REF!&lt;&gt;0,E62&lt;&gt;0,H62&lt;&gt;0),"a","b")</f>
        <v>#REF!</v>
      </c>
      <c r="C62" s="125" t="s">
        <v>214</v>
      </c>
      <c r="D62" s="113" t="s">
        <v>215</v>
      </c>
      <c r="E62" s="115">
        <f t="shared" si="0"/>
        <v>15000</v>
      </c>
      <c r="F62" s="114">
        <v>15000</v>
      </c>
      <c r="G62" s="114"/>
      <c r="H62" s="115">
        <f t="shared" si="4"/>
        <v>15000</v>
      </c>
      <c r="I62" s="114">
        <v>15000</v>
      </c>
      <c r="J62" s="114"/>
      <c r="K62" s="114">
        <f t="shared" si="3"/>
        <v>0</v>
      </c>
    </row>
    <row r="63" spans="1:11" ht="15">
      <c r="A63" s="92"/>
      <c r="B63" s="92" t="e">
        <f>IF(OR(#REF!&lt;&gt;0,#REF!&lt;&gt;0,#REF!&lt;&gt;0,#REF!&lt;&gt;0,E63&lt;&gt;0,H63&lt;&gt;0),"a","b")</f>
        <v>#REF!</v>
      </c>
      <c r="C63" s="125" t="s">
        <v>216</v>
      </c>
      <c r="D63" s="113" t="s">
        <v>217</v>
      </c>
      <c r="E63" s="115">
        <f t="shared" si="0"/>
        <v>0</v>
      </c>
      <c r="F63" s="114"/>
      <c r="G63" s="114"/>
      <c r="H63" s="115">
        <f t="shared" si="4"/>
        <v>0</v>
      </c>
      <c r="I63" s="114"/>
      <c r="J63" s="114"/>
      <c r="K63" s="114">
        <f t="shared" si="3"/>
        <v>0</v>
      </c>
    </row>
    <row r="64" spans="1:11" ht="15">
      <c r="A64" s="92"/>
      <c r="B64" s="92" t="e">
        <f>IF(OR(#REF!&lt;&gt;0,#REF!&lt;&gt;0,#REF!&lt;&gt;0,#REF!&lt;&gt;0,E64&lt;&gt;0,H64&lt;&gt;0),"a","b")</f>
        <v>#REF!</v>
      </c>
      <c r="C64" s="125" t="s">
        <v>218</v>
      </c>
      <c r="D64" s="113" t="s">
        <v>219</v>
      </c>
      <c r="E64" s="115">
        <f t="shared" si="0"/>
        <v>0</v>
      </c>
      <c r="F64" s="114"/>
      <c r="G64" s="114"/>
      <c r="H64" s="115">
        <f t="shared" si="4"/>
        <v>0</v>
      </c>
      <c r="I64" s="114"/>
      <c r="J64" s="114"/>
      <c r="K64" s="114">
        <f t="shared" si="3"/>
        <v>0</v>
      </c>
    </row>
    <row r="65" spans="1:11" ht="25.5">
      <c r="A65" s="92"/>
      <c r="B65" s="92" t="e">
        <f>IF(OR(#REF!&lt;&gt;0,#REF!&lt;&gt;0,#REF!&lt;&gt;0,#REF!&lt;&gt;0,E65&lt;&gt;0,H65&lt;&gt;0),"a","b")</f>
        <v>#REF!</v>
      </c>
      <c r="C65" s="125" t="s">
        <v>220</v>
      </c>
      <c r="D65" s="113" t="s">
        <v>221</v>
      </c>
      <c r="E65" s="115">
        <f t="shared" si="0"/>
        <v>0</v>
      </c>
      <c r="F65" s="114"/>
      <c r="G65" s="114"/>
      <c r="H65" s="115">
        <f t="shared" si="4"/>
        <v>0</v>
      </c>
      <c r="I65" s="114">
        <v>0</v>
      </c>
      <c r="J65" s="114"/>
      <c r="K65" s="114">
        <f t="shared" si="3"/>
        <v>0</v>
      </c>
    </row>
    <row r="66" spans="1:11" ht="25.5">
      <c r="A66" s="92"/>
      <c r="B66" s="92" t="e">
        <f>IF(OR(#REF!&lt;&gt;0,#REF!&lt;&gt;0,#REF!&lt;&gt;0,#REF!&lt;&gt;0,E66&lt;&gt;0,H66&lt;&gt;0),"a","b")</f>
        <v>#REF!</v>
      </c>
      <c r="C66" s="125" t="s">
        <v>222</v>
      </c>
      <c r="D66" s="113" t="s">
        <v>223</v>
      </c>
      <c r="E66" s="115">
        <f t="shared" si="0"/>
        <v>20000</v>
      </c>
      <c r="F66" s="114">
        <f>SUM(F67:F72)</f>
        <v>20000</v>
      </c>
      <c r="G66" s="114">
        <f>SUM(G67:G72)</f>
        <v>0</v>
      </c>
      <c r="H66" s="115">
        <f>H69+H254+H337+H380</f>
        <v>10000</v>
      </c>
      <c r="I66" s="114">
        <v>70000</v>
      </c>
      <c r="J66" s="114">
        <f>SUM(J67:J72)</f>
        <v>0</v>
      </c>
      <c r="K66" s="114">
        <f t="shared" si="3"/>
        <v>50000</v>
      </c>
    </row>
    <row r="67" spans="1:11" ht="15">
      <c r="A67" s="92"/>
      <c r="B67" s="92" t="e">
        <f>IF(OR(#REF!&lt;&gt;0,#REF!&lt;&gt;0,#REF!&lt;&gt;0,#REF!&lt;&gt;0,E67&lt;&gt;0,H67&lt;&gt;0),"a","b")</f>
        <v>#REF!</v>
      </c>
      <c r="C67" s="126" t="s">
        <v>224</v>
      </c>
      <c r="D67" s="117" t="s">
        <v>225</v>
      </c>
      <c r="E67" s="119">
        <f t="shared" si="0"/>
        <v>10000</v>
      </c>
      <c r="F67" s="118">
        <v>10000</v>
      </c>
      <c r="G67" s="118"/>
      <c r="H67" s="119">
        <f t="shared" ref="H67:H72" si="5">I67+J67</f>
        <v>10000</v>
      </c>
      <c r="I67" s="118">
        <v>10000</v>
      </c>
      <c r="J67" s="118"/>
      <c r="K67" s="118">
        <f t="shared" si="3"/>
        <v>0</v>
      </c>
    </row>
    <row r="68" spans="1:11" ht="15">
      <c r="A68" s="92"/>
      <c r="B68" s="92" t="e">
        <f>IF(OR(#REF!&lt;&gt;0,#REF!&lt;&gt;0,#REF!&lt;&gt;0,#REF!&lt;&gt;0,E68&lt;&gt;0,H68&lt;&gt;0),"a","b")</f>
        <v>#REF!</v>
      </c>
      <c r="C68" s="126" t="s">
        <v>226</v>
      </c>
      <c r="D68" s="117" t="s">
        <v>227</v>
      </c>
      <c r="E68" s="119">
        <f t="shared" ref="E68:E131" si="6">F68+G68</f>
        <v>0</v>
      </c>
      <c r="F68" s="118"/>
      <c r="G68" s="118"/>
      <c r="H68" s="119">
        <f t="shared" si="5"/>
        <v>0</v>
      </c>
      <c r="I68" s="118"/>
      <c r="J68" s="118"/>
      <c r="K68" s="118">
        <f t="shared" si="3"/>
        <v>0</v>
      </c>
    </row>
    <row r="69" spans="1:11" ht="25.5">
      <c r="A69" s="92"/>
      <c r="B69" s="92" t="e">
        <f>IF(OR(#REF!&lt;&gt;0,#REF!&lt;&gt;0,#REF!&lt;&gt;0,#REF!&lt;&gt;0,E69&lt;&gt;0,H69&lt;&gt;0),"a","b")</f>
        <v>#REF!</v>
      </c>
      <c r="C69" s="126" t="s">
        <v>228</v>
      </c>
      <c r="D69" s="117" t="s">
        <v>229</v>
      </c>
      <c r="E69" s="119">
        <f t="shared" si="6"/>
        <v>10000</v>
      </c>
      <c r="F69" s="118">
        <v>10000</v>
      </c>
      <c r="G69" s="118"/>
      <c r="H69" s="119">
        <f t="shared" si="5"/>
        <v>10000</v>
      </c>
      <c r="I69" s="118">
        <v>10000</v>
      </c>
      <c r="J69" s="118"/>
      <c r="K69" s="118">
        <f t="shared" si="3"/>
        <v>0</v>
      </c>
    </row>
    <row r="70" spans="1:11" ht="25.5">
      <c r="A70" s="92"/>
      <c r="B70" s="92" t="e">
        <f>IF(OR(#REF!&lt;&gt;0,#REF!&lt;&gt;0,#REF!&lt;&gt;0,#REF!&lt;&gt;0,E70&lt;&gt;0,H70&lt;&gt;0),"a","b")</f>
        <v>#REF!</v>
      </c>
      <c r="C70" s="126" t="s">
        <v>230</v>
      </c>
      <c r="D70" s="117" t="s">
        <v>231</v>
      </c>
      <c r="E70" s="119">
        <f t="shared" si="6"/>
        <v>0</v>
      </c>
      <c r="F70" s="118"/>
      <c r="G70" s="118"/>
      <c r="H70" s="119">
        <f t="shared" si="5"/>
        <v>0</v>
      </c>
      <c r="I70" s="118"/>
      <c r="J70" s="118"/>
      <c r="K70" s="118">
        <f t="shared" si="3"/>
        <v>0</v>
      </c>
    </row>
    <row r="71" spans="1:11" ht="25.5">
      <c r="A71" s="92"/>
      <c r="B71" s="92" t="e">
        <f>IF(OR(#REF!&lt;&gt;0,#REF!&lt;&gt;0,#REF!&lt;&gt;0,#REF!&lt;&gt;0,E71&lt;&gt;0,H71&lt;&gt;0),"a","b")</f>
        <v>#REF!</v>
      </c>
      <c r="C71" s="126" t="s">
        <v>232</v>
      </c>
      <c r="D71" s="117" t="s">
        <v>233</v>
      </c>
      <c r="E71" s="119">
        <f t="shared" si="6"/>
        <v>0</v>
      </c>
      <c r="F71" s="118"/>
      <c r="G71" s="118"/>
      <c r="H71" s="119">
        <f t="shared" si="5"/>
        <v>0</v>
      </c>
      <c r="I71" s="118"/>
      <c r="J71" s="118"/>
      <c r="K71" s="118">
        <f t="shared" si="3"/>
        <v>0</v>
      </c>
    </row>
    <row r="72" spans="1:11" ht="38.25">
      <c r="A72" s="92"/>
      <c r="B72" s="92" t="e">
        <f>IF(OR(#REF!&lt;&gt;0,#REF!&lt;&gt;0,#REF!&lt;&gt;0,#REF!&lt;&gt;0,E72&lt;&gt;0,H72&lt;&gt;0),"a","b")</f>
        <v>#REF!</v>
      </c>
      <c r="C72" s="126" t="s">
        <v>234</v>
      </c>
      <c r="D72" s="117" t="s">
        <v>235</v>
      </c>
      <c r="E72" s="119">
        <f t="shared" si="6"/>
        <v>0</v>
      </c>
      <c r="F72" s="118"/>
      <c r="G72" s="118"/>
      <c r="H72" s="119">
        <f t="shared" si="5"/>
        <v>0</v>
      </c>
      <c r="I72" s="118"/>
      <c r="J72" s="118"/>
      <c r="K72" s="118">
        <f t="shared" si="3"/>
        <v>0</v>
      </c>
    </row>
    <row r="73" spans="1:11" ht="25.5">
      <c r="A73" s="92"/>
      <c r="B73" s="92" t="e">
        <f>IF(OR(#REF!&lt;&gt;0,#REF!&lt;&gt;0,#REF!&lt;&gt;0,#REF!&lt;&gt;0,E73&lt;&gt;0,H73&lt;&gt;0),"a","b")</f>
        <v>#REF!</v>
      </c>
      <c r="C73" s="125" t="s">
        <v>236</v>
      </c>
      <c r="D73" s="113" t="s">
        <v>237</v>
      </c>
      <c r="E73" s="115">
        <f t="shared" si="6"/>
        <v>0</v>
      </c>
      <c r="F73" s="114">
        <v>0</v>
      </c>
      <c r="G73" s="114">
        <v>0</v>
      </c>
      <c r="H73" s="115">
        <f>H76+H261+H344+H387</f>
        <v>0</v>
      </c>
      <c r="I73" s="114">
        <v>0</v>
      </c>
      <c r="J73" s="114">
        <v>0</v>
      </c>
      <c r="K73" s="114">
        <f t="shared" si="3"/>
        <v>0</v>
      </c>
    </row>
    <row r="74" spans="1:11" ht="15">
      <c r="A74" s="92"/>
      <c r="B74" s="92" t="e">
        <f>IF(OR(#REF!&lt;&gt;0,#REF!&lt;&gt;0,#REF!&lt;&gt;0,#REF!&lt;&gt;0,E74&lt;&gt;0,H74&lt;&gt;0),"a","b")</f>
        <v>#REF!</v>
      </c>
      <c r="C74" s="125" t="s">
        <v>238</v>
      </c>
      <c r="D74" s="113" t="s">
        <v>239</v>
      </c>
      <c r="E74" s="115">
        <f t="shared" si="6"/>
        <v>39000</v>
      </c>
      <c r="F74" s="114">
        <f>SUM(F75:F88)</f>
        <v>39000</v>
      </c>
      <c r="G74" s="114">
        <f>SUM(G75:G88)</f>
        <v>0</v>
      </c>
      <c r="H74" s="114">
        <f t="shared" ref="H74:H105" si="7">I74+J74</f>
        <v>43000</v>
      </c>
      <c r="I74" s="114">
        <f>SUM(I75:I88)</f>
        <v>43000</v>
      </c>
      <c r="J74" s="114">
        <f>SUM(J75:J88)</f>
        <v>0</v>
      </c>
      <c r="K74" s="114">
        <f>SUM(K75:K88)</f>
        <v>4000</v>
      </c>
    </row>
    <row r="75" spans="1:11" ht="15">
      <c r="A75" s="92"/>
      <c r="B75" s="92" t="e">
        <f>IF(OR(#REF!&lt;&gt;0,#REF!&lt;&gt;0,#REF!&lt;&gt;0,#REF!&lt;&gt;0,E75&lt;&gt;0,H75&lt;&gt;0),"a","b")</f>
        <v>#REF!</v>
      </c>
      <c r="C75" s="126" t="s">
        <v>240</v>
      </c>
      <c r="D75" s="117" t="s">
        <v>241</v>
      </c>
      <c r="E75" s="119">
        <f t="shared" si="6"/>
        <v>0</v>
      </c>
      <c r="F75" s="118"/>
      <c r="G75" s="118"/>
      <c r="H75" s="119">
        <f t="shared" si="7"/>
        <v>0</v>
      </c>
      <c r="I75" s="118"/>
      <c r="J75" s="118"/>
      <c r="K75" s="118">
        <f t="shared" ref="K75:K97" si="8">I75-F75</f>
        <v>0</v>
      </c>
    </row>
    <row r="76" spans="1:11" ht="25.5">
      <c r="A76" s="92"/>
      <c r="B76" s="92" t="e">
        <f>IF(OR(#REF!&lt;&gt;0,#REF!&lt;&gt;0,#REF!&lt;&gt;0,#REF!&lt;&gt;0,E76&lt;&gt;0,H76&lt;&gt;0),"a","b")</f>
        <v>#REF!</v>
      </c>
      <c r="C76" s="126" t="s">
        <v>242</v>
      </c>
      <c r="D76" s="117" t="s">
        <v>243</v>
      </c>
      <c r="E76" s="119">
        <f t="shared" si="6"/>
        <v>0</v>
      </c>
      <c r="F76" s="118"/>
      <c r="G76" s="118"/>
      <c r="H76" s="119">
        <f t="shared" si="7"/>
        <v>0</v>
      </c>
      <c r="I76" s="118"/>
      <c r="J76" s="118"/>
      <c r="K76" s="118">
        <f t="shared" si="8"/>
        <v>0</v>
      </c>
    </row>
    <row r="77" spans="1:11" ht="15">
      <c r="A77" s="92"/>
      <c r="B77" s="92" t="e">
        <f>IF(OR(#REF!&lt;&gt;0,#REF!&lt;&gt;0,#REF!&lt;&gt;0,#REF!&lt;&gt;0,E77&lt;&gt;0,H77&lt;&gt;0),"a","b")</f>
        <v>#REF!</v>
      </c>
      <c r="C77" s="126" t="s">
        <v>244</v>
      </c>
      <c r="D77" s="117" t="s">
        <v>245</v>
      </c>
      <c r="E77" s="119">
        <f t="shared" si="6"/>
        <v>0</v>
      </c>
      <c r="F77" s="118"/>
      <c r="G77" s="118"/>
      <c r="H77" s="119">
        <f t="shared" si="7"/>
        <v>0</v>
      </c>
      <c r="I77" s="118"/>
      <c r="J77" s="118"/>
      <c r="K77" s="118">
        <f t="shared" si="8"/>
        <v>0</v>
      </c>
    </row>
    <row r="78" spans="1:11" ht="38.25">
      <c r="A78" s="92"/>
      <c r="B78" s="92" t="e">
        <f>IF(OR(#REF!&lt;&gt;0,#REF!&lt;&gt;0,#REF!&lt;&gt;0,#REF!&lt;&gt;0,E78&lt;&gt;0,H78&lt;&gt;0),"a","b")</f>
        <v>#REF!</v>
      </c>
      <c r="C78" s="126" t="s">
        <v>246</v>
      </c>
      <c r="D78" s="117" t="s">
        <v>247</v>
      </c>
      <c r="E78" s="119">
        <f t="shared" si="6"/>
        <v>0</v>
      </c>
      <c r="F78" s="118"/>
      <c r="G78" s="118"/>
      <c r="H78" s="119">
        <f t="shared" si="7"/>
        <v>0</v>
      </c>
      <c r="I78" s="118"/>
      <c r="J78" s="118"/>
      <c r="K78" s="118">
        <f t="shared" si="8"/>
        <v>0</v>
      </c>
    </row>
    <row r="79" spans="1:11" ht="15">
      <c r="A79" s="92"/>
      <c r="B79" s="92" t="e">
        <f>IF(OR(#REF!&lt;&gt;0,#REF!&lt;&gt;0,#REF!&lt;&gt;0,#REF!&lt;&gt;0,E79&lt;&gt;0,H79&lt;&gt;0),"a","b")</f>
        <v>#REF!</v>
      </c>
      <c r="C79" s="126" t="s">
        <v>248</v>
      </c>
      <c r="D79" s="117" t="s">
        <v>249</v>
      </c>
      <c r="E79" s="119">
        <f t="shared" si="6"/>
        <v>5000</v>
      </c>
      <c r="F79" s="118">
        <v>5000</v>
      </c>
      <c r="G79" s="118"/>
      <c r="H79" s="119">
        <f t="shared" si="7"/>
        <v>5000</v>
      </c>
      <c r="I79" s="118">
        <v>5000</v>
      </c>
      <c r="J79" s="118"/>
      <c r="K79" s="118">
        <f t="shared" si="8"/>
        <v>0</v>
      </c>
    </row>
    <row r="80" spans="1:11" ht="38.25">
      <c r="A80" s="92"/>
      <c r="B80" s="92" t="e">
        <f>IF(OR(#REF!&lt;&gt;0,#REF!&lt;&gt;0,#REF!&lt;&gt;0,#REF!&lt;&gt;0,E80&lt;&gt;0,H80&lt;&gt;0),"a","b")</f>
        <v>#REF!</v>
      </c>
      <c r="C80" s="126" t="s">
        <v>250</v>
      </c>
      <c r="D80" s="117" t="s">
        <v>251</v>
      </c>
      <c r="E80" s="119">
        <f t="shared" si="6"/>
        <v>4000</v>
      </c>
      <c r="F80" s="118">
        <v>4000</v>
      </c>
      <c r="G80" s="118"/>
      <c r="H80" s="119">
        <f t="shared" si="7"/>
        <v>8000</v>
      </c>
      <c r="I80" s="118">
        <v>8000</v>
      </c>
      <c r="J80" s="118"/>
      <c r="K80" s="118">
        <f t="shared" si="8"/>
        <v>4000</v>
      </c>
    </row>
    <row r="81" spans="1:11" ht="25.5">
      <c r="A81" s="92"/>
      <c r="B81" s="92" t="e">
        <f>IF(OR(#REF!&lt;&gt;0,#REF!&lt;&gt;0,#REF!&lt;&gt;0,#REF!&lt;&gt;0,E81&lt;&gt;0,H81&lt;&gt;0),"a","b")</f>
        <v>#REF!</v>
      </c>
      <c r="C81" s="126" t="s">
        <v>252</v>
      </c>
      <c r="D81" s="117" t="s">
        <v>253</v>
      </c>
      <c r="E81" s="119">
        <f t="shared" si="6"/>
        <v>0</v>
      </c>
      <c r="F81" s="118"/>
      <c r="G81" s="118"/>
      <c r="H81" s="119">
        <f t="shared" si="7"/>
        <v>0</v>
      </c>
      <c r="I81" s="118"/>
      <c r="J81" s="118"/>
      <c r="K81" s="118">
        <f t="shared" si="8"/>
        <v>0</v>
      </c>
    </row>
    <row r="82" spans="1:11" ht="15">
      <c r="A82" s="92"/>
      <c r="B82" s="92" t="e">
        <f>IF(OR(#REF!&lt;&gt;0,#REF!&lt;&gt;0,#REF!&lt;&gt;0,#REF!&lt;&gt;0,E82&lt;&gt;0,H82&lt;&gt;0),"a","b")</f>
        <v>#REF!</v>
      </c>
      <c r="C82" s="126" t="s">
        <v>254</v>
      </c>
      <c r="D82" s="117" t="s">
        <v>255</v>
      </c>
      <c r="E82" s="119">
        <f t="shared" si="6"/>
        <v>0</v>
      </c>
      <c r="F82" s="118"/>
      <c r="G82" s="118"/>
      <c r="H82" s="119">
        <f t="shared" si="7"/>
        <v>0</v>
      </c>
      <c r="I82" s="118"/>
      <c r="J82" s="118"/>
      <c r="K82" s="118">
        <f t="shared" si="8"/>
        <v>0</v>
      </c>
    </row>
    <row r="83" spans="1:11" ht="15">
      <c r="A83" s="92"/>
      <c r="B83" s="92" t="e">
        <f>IF(OR(#REF!&lt;&gt;0,#REF!&lt;&gt;0,#REF!&lt;&gt;0,#REF!&lt;&gt;0,E83&lt;&gt;0,H83&lt;&gt;0),"a","b")</f>
        <v>#REF!</v>
      </c>
      <c r="C83" s="126" t="s">
        <v>256</v>
      </c>
      <c r="D83" s="117" t="s">
        <v>257</v>
      </c>
      <c r="E83" s="119">
        <f t="shared" si="6"/>
        <v>0</v>
      </c>
      <c r="F83" s="118"/>
      <c r="G83" s="118"/>
      <c r="H83" s="119">
        <f t="shared" si="7"/>
        <v>0</v>
      </c>
      <c r="I83" s="118"/>
      <c r="J83" s="118"/>
      <c r="K83" s="118">
        <f t="shared" si="8"/>
        <v>0</v>
      </c>
    </row>
    <row r="84" spans="1:11" ht="15">
      <c r="A84" s="92"/>
      <c r="B84" s="92" t="e">
        <f>IF(OR(#REF!&lt;&gt;0,#REF!&lt;&gt;0,#REF!&lt;&gt;0,#REF!&lt;&gt;0,E84&lt;&gt;0,H84&lt;&gt;0),"a","b")</f>
        <v>#REF!</v>
      </c>
      <c r="C84" s="126" t="s">
        <v>258</v>
      </c>
      <c r="D84" s="117" t="s">
        <v>259</v>
      </c>
      <c r="E84" s="119">
        <f t="shared" si="6"/>
        <v>0</v>
      </c>
      <c r="F84" s="118"/>
      <c r="G84" s="118"/>
      <c r="H84" s="119">
        <f t="shared" si="7"/>
        <v>0</v>
      </c>
      <c r="I84" s="118"/>
      <c r="J84" s="118"/>
      <c r="K84" s="118">
        <f t="shared" si="8"/>
        <v>0</v>
      </c>
    </row>
    <row r="85" spans="1:11" ht="15">
      <c r="A85" s="92"/>
      <c r="B85" s="92" t="e">
        <f>IF(OR(#REF!&lt;&gt;0,#REF!&lt;&gt;0,#REF!&lt;&gt;0,#REF!&lt;&gt;0,E85&lt;&gt;0,H85&lt;&gt;0),"a","b")</f>
        <v>#REF!</v>
      </c>
      <c r="C85" s="126" t="s">
        <v>260</v>
      </c>
      <c r="D85" s="117" t="s">
        <v>261</v>
      </c>
      <c r="E85" s="119">
        <f t="shared" si="6"/>
        <v>30000</v>
      </c>
      <c r="F85" s="118">
        <v>30000</v>
      </c>
      <c r="G85" s="118"/>
      <c r="H85" s="119">
        <f t="shared" si="7"/>
        <v>30000</v>
      </c>
      <c r="I85" s="118">
        <v>30000</v>
      </c>
      <c r="J85" s="118"/>
      <c r="K85" s="118">
        <f t="shared" si="8"/>
        <v>0</v>
      </c>
    </row>
    <row r="86" spans="1:11" ht="25.5">
      <c r="A86" s="92"/>
      <c r="B86" s="92" t="e">
        <f>IF(OR(#REF!&lt;&gt;0,#REF!&lt;&gt;0,#REF!&lt;&gt;0,#REF!&lt;&gt;0,E86&lt;&gt;0,H86&lt;&gt;0),"a","b")</f>
        <v>#REF!</v>
      </c>
      <c r="C86" s="126" t="s">
        <v>262</v>
      </c>
      <c r="D86" s="117" t="s">
        <v>263</v>
      </c>
      <c r="E86" s="119">
        <f t="shared" si="6"/>
        <v>0</v>
      </c>
      <c r="F86" s="118"/>
      <c r="G86" s="118"/>
      <c r="H86" s="119">
        <f t="shared" si="7"/>
        <v>0</v>
      </c>
      <c r="I86" s="118"/>
      <c r="J86" s="118"/>
      <c r="K86" s="118">
        <f t="shared" si="8"/>
        <v>0</v>
      </c>
    </row>
    <row r="87" spans="1:11" ht="15">
      <c r="A87" s="92"/>
      <c r="B87" s="92" t="e">
        <f>IF(OR(#REF!&lt;&gt;0,#REF!&lt;&gt;0,#REF!&lt;&gt;0,#REF!&lt;&gt;0,E87&lt;&gt;0,H87&lt;&gt;0),"a","b")</f>
        <v>#REF!</v>
      </c>
      <c r="C87" s="126" t="s">
        <v>264</v>
      </c>
      <c r="D87" s="117" t="s">
        <v>265</v>
      </c>
      <c r="E87" s="119">
        <f t="shared" si="6"/>
        <v>0</v>
      </c>
      <c r="F87" s="118"/>
      <c r="G87" s="118"/>
      <c r="H87" s="119">
        <f t="shared" si="7"/>
        <v>0</v>
      </c>
      <c r="I87" s="118"/>
      <c r="J87" s="118"/>
      <c r="K87" s="118">
        <f t="shared" si="8"/>
        <v>0</v>
      </c>
    </row>
    <row r="88" spans="1:11" ht="25.5">
      <c r="A88" s="92"/>
      <c r="B88" s="92" t="e">
        <f>IF(OR(#REF!&lt;&gt;0,#REF!&lt;&gt;0,#REF!&lt;&gt;0,#REF!&lt;&gt;0,E88&lt;&gt;0,H88&lt;&gt;0),"a","b")</f>
        <v>#REF!</v>
      </c>
      <c r="C88" s="126" t="s">
        <v>266</v>
      </c>
      <c r="D88" s="117" t="s">
        <v>267</v>
      </c>
      <c r="E88" s="119">
        <f t="shared" si="6"/>
        <v>0</v>
      </c>
      <c r="F88" s="118"/>
      <c r="G88" s="118"/>
      <c r="H88" s="119">
        <f t="shared" si="7"/>
        <v>0</v>
      </c>
      <c r="I88" s="118"/>
      <c r="J88" s="118"/>
      <c r="K88" s="118">
        <f t="shared" si="8"/>
        <v>0</v>
      </c>
    </row>
    <row r="89" spans="1:11" ht="15">
      <c r="A89" s="92" t="s">
        <v>107</v>
      </c>
      <c r="B89" s="92" t="e">
        <f>IF(OR(#REF!&lt;&gt;0,#REF!&lt;&gt;0,#REF!&lt;&gt;0,#REF!&lt;&gt;0,E89&lt;&gt;0,H89&lt;&gt;0),"a","b")</f>
        <v>#REF!</v>
      </c>
      <c r="C89" s="124" t="s">
        <v>268</v>
      </c>
      <c r="D89" s="109" t="s">
        <v>269</v>
      </c>
      <c r="E89" s="111">
        <f t="shared" si="6"/>
        <v>0</v>
      </c>
      <c r="F89" s="110">
        <v>0</v>
      </c>
      <c r="G89" s="110">
        <v>0</v>
      </c>
      <c r="H89" s="111">
        <f t="shared" si="7"/>
        <v>0</v>
      </c>
      <c r="I89" s="110">
        <v>0</v>
      </c>
      <c r="J89" s="110">
        <v>0</v>
      </c>
      <c r="K89" s="110">
        <f t="shared" si="8"/>
        <v>0</v>
      </c>
    </row>
    <row r="90" spans="1:11" ht="15">
      <c r="A90" s="129" t="s">
        <v>107</v>
      </c>
      <c r="B90" s="92" t="e">
        <f>IF(OR(#REF!&lt;&gt;0,#REF!&lt;&gt;0,#REF!&lt;&gt;0,#REF!&lt;&gt;0,E90&lt;&gt;0,H90&lt;&gt;0),"a","b")</f>
        <v>#REF!</v>
      </c>
      <c r="C90" s="124" t="s">
        <v>270</v>
      </c>
      <c r="D90" s="109" t="s">
        <v>271</v>
      </c>
      <c r="E90" s="111">
        <f t="shared" si="6"/>
        <v>0</v>
      </c>
      <c r="F90" s="110">
        <f>F91+F96+F97</f>
        <v>0</v>
      </c>
      <c r="G90" s="110">
        <f>G91+G96+G97</f>
        <v>0</v>
      </c>
      <c r="H90" s="111">
        <f t="shared" si="7"/>
        <v>0</v>
      </c>
      <c r="I90" s="110">
        <f>I91+I96+I97</f>
        <v>0</v>
      </c>
      <c r="J90" s="110">
        <f>J91+J96+J97</f>
        <v>0</v>
      </c>
      <c r="K90" s="110">
        <f t="shared" si="8"/>
        <v>0</v>
      </c>
    </row>
    <row r="91" spans="1:11" ht="15">
      <c r="A91" s="92"/>
      <c r="B91" s="92" t="e">
        <f>IF(OR(#REF!&lt;&gt;0,#REF!&lt;&gt;0,#REF!&lt;&gt;0,#REF!&lt;&gt;0,E91&lt;&gt;0,H91&lt;&gt;0),"a","b")</f>
        <v>#REF!</v>
      </c>
      <c r="C91" s="125" t="s">
        <v>272</v>
      </c>
      <c r="D91" s="113" t="s">
        <v>273</v>
      </c>
      <c r="E91" s="115">
        <f t="shared" si="6"/>
        <v>0</v>
      </c>
      <c r="F91" s="114">
        <f>SUM(F92:F95)</f>
        <v>0</v>
      </c>
      <c r="G91" s="114">
        <f>SUM(G92:G95)</f>
        <v>0</v>
      </c>
      <c r="H91" s="115">
        <f t="shared" si="7"/>
        <v>0</v>
      </c>
      <c r="I91" s="114">
        <f>SUM(I92:I95)</f>
        <v>0</v>
      </c>
      <c r="J91" s="114">
        <f>SUM(J92:J95)</f>
        <v>0</v>
      </c>
      <c r="K91" s="114">
        <f t="shared" si="8"/>
        <v>0</v>
      </c>
    </row>
    <row r="92" spans="1:11" ht="15">
      <c r="A92" s="92"/>
      <c r="B92" s="92" t="e">
        <f>IF(OR(#REF!&lt;&gt;0,#REF!&lt;&gt;0,#REF!&lt;&gt;0,#REF!&lt;&gt;0,E92&lt;&gt;0,H92&lt;&gt;0),"a","b")</f>
        <v>#REF!</v>
      </c>
      <c r="C92" s="126" t="s">
        <v>274</v>
      </c>
      <c r="D92" s="117" t="s">
        <v>275</v>
      </c>
      <c r="E92" s="119">
        <f t="shared" si="6"/>
        <v>0</v>
      </c>
      <c r="F92" s="118"/>
      <c r="G92" s="118"/>
      <c r="H92" s="119">
        <f t="shared" si="7"/>
        <v>0</v>
      </c>
      <c r="I92" s="118"/>
      <c r="J92" s="118"/>
      <c r="K92" s="118">
        <f t="shared" si="8"/>
        <v>0</v>
      </c>
    </row>
    <row r="93" spans="1:11" ht="15">
      <c r="A93" s="92"/>
      <c r="B93" s="92" t="e">
        <f>IF(OR(#REF!&lt;&gt;0,#REF!&lt;&gt;0,#REF!&lt;&gt;0,#REF!&lt;&gt;0,E93&lt;&gt;0,H93&lt;&gt;0),"a","b")</f>
        <v>#REF!</v>
      </c>
      <c r="C93" s="126" t="s">
        <v>276</v>
      </c>
      <c r="D93" s="117" t="s">
        <v>277</v>
      </c>
      <c r="E93" s="119">
        <f t="shared" si="6"/>
        <v>0</v>
      </c>
      <c r="F93" s="118"/>
      <c r="G93" s="118"/>
      <c r="H93" s="119">
        <f t="shared" si="7"/>
        <v>0</v>
      </c>
      <c r="I93" s="118"/>
      <c r="J93" s="118"/>
      <c r="K93" s="118">
        <f t="shared" si="8"/>
        <v>0</v>
      </c>
    </row>
    <row r="94" spans="1:11" ht="15">
      <c r="A94" s="92"/>
      <c r="B94" s="92" t="e">
        <f>IF(OR(#REF!&lt;&gt;0,#REF!&lt;&gt;0,#REF!&lt;&gt;0,#REF!&lt;&gt;0,E94&lt;&gt;0,H94&lt;&gt;0),"a","b")</f>
        <v>#REF!</v>
      </c>
      <c r="C94" s="126" t="s">
        <v>278</v>
      </c>
      <c r="D94" s="117" t="s">
        <v>279</v>
      </c>
      <c r="E94" s="119">
        <f t="shared" si="6"/>
        <v>0</v>
      </c>
      <c r="F94" s="118"/>
      <c r="G94" s="118"/>
      <c r="H94" s="119">
        <f t="shared" si="7"/>
        <v>0</v>
      </c>
      <c r="I94" s="118"/>
      <c r="J94" s="118"/>
      <c r="K94" s="118">
        <f t="shared" si="8"/>
        <v>0</v>
      </c>
    </row>
    <row r="95" spans="1:11" ht="15">
      <c r="A95" s="92"/>
      <c r="B95" s="92" t="e">
        <f>IF(OR(#REF!&lt;&gt;0,#REF!&lt;&gt;0,#REF!&lt;&gt;0,#REF!&lt;&gt;0,E95&lt;&gt;0,H95&lt;&gt;0),"a","b")</f>
        <v>#REF!</v>
      </c>
      <c r="C95" s="126" t="s">
        <v>280</v>
      </c>
      <c r="D95" s="117" t="s">
        <v>281</v>
      </c>
      <c r="E95" s="119">
        <f t="shared" si="6"/>
        <v>0</v>
      </c>
      <c r="F95" s="118"/>
      <c r="G95" s="118"/>
      <c r="H95" s="119">
        <f t="shared" si="7"/>
        <v>0</v>
      </c>
      <c r="I95" s="118"/>
      <c r="J95" s="118"/>
      <c r="K95" s="118">
        <f t="shared" si="8"/>
        <v>0</v>
      </c>
    </row>
    <row r="96" spans="1:11" ht="25.5">
      <c r="A96" s="92"/>
      <c r="B96" s="92" t="e">
        <f>IF(OR(#REF!&lt;&gt;0,#REF!&lt;&gt;0,#REF!&lt;&gt;0,#REF!&lt;&gt;0,E96&lt;&gt;0,H96&lt;&gt;0),"a","b")</f>
        <v>#REF!</v>
      </c>
      <c r="C96" s="125" t="s">
        <v>282</v>
      </c>
      <c r="D96" s="113" t="s">
        <v>283</v>
      </c>
      <c r="E96" s="115">
        <f t="shared" si="6"/>
        <v>0</v>
      </c>
      <c r="F96" s="114">
        <v>0</v>
      </c>
      <c r="G96" s="114">
        <v>0</v>
      </c>
      <c r="H96" s="115">
        <f t="shared" si="7"/>
        <v>0</v>
      </c>
      <c r="I96" s="114">
        <v>0</v>
      </c>
      <c r="J96" s="114">
        <v>0</v>
      </c>
      <c r="K96" s="114">
        <f t="shared" si="8"/>
        <v>0</v>
      </c>
    </row>
    <row r="97" spans="1:11" ht="25.5">
      <c r="A97" s="92"/>
      <c r="B97" s="92" t="e">
        <f>IF(OR(#REF!&lt;&gt;0,#REF!&lt;&gt;0,#REF!&lt;&gt;0,#REF!&lt;&gt;0,E97&lt;&gt;0,H97&lt;&gt;0),"a","b")</f>
        <v>#REF!</v>
      </c>
      <c r="C97" s="125" t="s">
        <v>284</v>
      </c>
      <c r="D97" s="113" t="s">
        <v>285</v>
      </c>
      <c r="E97" s="115">
        <f t="shared" si="6"/>
        <v>0</v>
      </c>
      <c r="F97" s="114">
        <v>0</v>
      </c>
      <c r="G97" s="114">
        <v>0</v>
      </c>
      <c r="H97" s="115">
        <f t="shared" si="7"/>
        <v>0</v>
      </c>
      <c r="I97" s="114">
        <v>0</v>
      </c>
      <c r="J97" s="114">
        <v>0</v>
      </c>
      <c r="K97" s="114">
        <f t="shared" si="8"/>
        <v>0</v>
      </c>
    </row>
    <row r="98" spans="1:11" ht="15">
      <c r="A98" s="129" t="s">
        <v>107</v>
      </c>
      <c r="B98" s="92" t="e">
        <f>IF(OR(#REF!&lt;&gt;0,#REF!&lt;&gt;0,#REF!&lt;&gt;0,#REF!&lt;&gt;0,E98&lt;&gt;0,H98&lt;&gt;0),"a","b")</f>
        <v>#REF!</v>
      </c>
      <c r="C98" s="124" t="s">
        <v>286</v>
      </c>
      <c r="D98" s="109" t="s">
        <v>287</v>
      </c>
      <c r="E98" s="131">
        <f t="shared" si="6"/>
        <v>0</v>
      </c>
      <c r="F98" s="130">
        <f>F99+F102+F105</f>
        <v>0</v>
      </c>
      <c r="G98" s="130">
        <f>G99+G102+G105</f>
        <v>0</v>
      </c>
      <c r="H98" s="131">
        <f t="shared" si="7"/>
        <v>0</v>
      </c>
      <c r="I98" s="130">
        <f>I99+I102+I105</f>
        <v>0</v>
      </c>
      <c r="J98" s="130">
        <f>J99+J102+J105</f>
        <v>0</v>
      </c>
      <c r="K98" s="130">
        <f>K99+K102+K105</f>
        <v>0</v>
      </c>
    </row>
    <row r="99" spans="1:11" ht="15">
      <c r="A99" s="129"/>
      <c r="B99" s="92" t="e">
        <f>IF(OR(#REF!&lt;&gt;0,#REF!&lt;&gt;0,#REF!&lt;&gt;0,#REF!&lt;&gt;0,E99&lt;&gt;0,H99&lt;&gt;0),"a","b")</f>
        <v>#REF!</v>
      </c>
      <c r="C99" s="125" t="s">
        <v>288</v>
      </c>
      <c r="D99" s="113" t="s">
        <v>289</v>
      </c>
      <c r="E99" s="115">
        <f t="shared" si="6"/>
        <v>0</v>
      </c>
      <c r="F99" s="114">
        <f>SUM(F100:F101)</f>
        <v>0</v>
      </c>
      <c r="G99" s="114">
        <f>SUM(G100:G101)</f>
        <v>0</v>
      </c>
      <c r="H99" s="115">
        <f t="shared" si="7"/>
        <v>0</v>
      </c>
      <c r="I99" s="114">
        <f>I100+I101</f>
        <v>0</v>
      </c>
      <c r="J99" s="114">
        <f>SUM(J100:J101)</f>
        <v>0</v>
      </c>
      <c r="K99" s="114">
        <f>SUM(K100:K101)</f>
        <v>0</v>
      </c>
    </row>
    <row r="100" spans="1:11" ht="15">
      <c r="A100" s="129"/>
      <c r="B100" s="92" t="e">
        <f>IF(OR(#REF!&lt;&gt;0,#REF!&lt;&gt;0,#REF!&lt;&gt;0,#REF!&lt;&gt;0,E100&lt;&gt;0,H100&lt;&gt;0),"a","b")</f>
        <v>#REF!</v>
      </c>
      <c r="C100" s="126" t="s">
        <v>290</v>
      </c>
      <c r="D100" s="117" t="s">
        <v>291</v>
      </c>
      <c r="E100" s="119">
        <f t="shared" si="6"/>
        <v>0</v>
      </c>
      <c r="F100" s="118"/>
      <c r="G100" s="118"/>
      <c r="H100" s="119">
        <f t="shared" si="7"/>
        <v>0</v>
      </c>
      <c r="I100" s="118"/>
      <c r="J100" s="118"/>
      <c r="K100" s="118">
        <v>0</v>
      </c>
    </row>
    <row r="101" spans="1:11" ht="15">
      <c r="A101" s="129"/>
      <c r="B101" s="92" t="e">
        <f>IF(OR(#REF!&lt;&gt;0,#REF!&lt;&gt;0,#REF!&lt;&gt;0,#REF!&lt;&gt;0,E101&lt;&gt;0,H101&lt;&gt;0),"a","b")</f>
        <v>#REF!</v>
      </c>
      <c r="C101" s="126" t="s">
        <v>292</v>
      </c>
      <c r="D101" s="117" t="s">
        <v>293</v>
      </c>
      <c r="E101" s="119">
        <f t="shared" si="6"/>
        <v>0</v>
      </c>
      <c r="F101" s="118"/>
      <c r="G101" s="118"/>
      <c r="H101" s="119">
        <f t="shared" si="7"/>
        <v>0</v>
      </c>
      <c r="I101" s="118"/>
      <c r="J101" s="118"/>
      <c r="K101" s="118">
        <v>0</v>
      </c>
    </row>
    <row r="102" spans="1:11" ht="15">
      <c r="A102" s="129"/>
      <c r="B102" s="92" t="e">
        <f>IF(OR(#REF!&lt;&gt;0,#REF!&lt;&gt;0,#REF!&lt;&gt;0,#REF!&lt;&gt;0,E102&lt;&gt;0,H102&lt;&gt;0),"a","b")</f>
        <v>#REF!</v>
      </c>
      <c r="C102" s="125" t="s">
        <v>294</v>
      </c>
      <c r="D102" s="113" t="s">
        <v>295</v>
      </c>
      <c r="E102" s="115">
        <f t="shared" si="6"/>
        <v>0</v>
      </c>
      <c r="F102" s="114">
        <f>SUM(F103:F104)</f>
        <v>0</v>
      </c>
      <c r="G102" s="114">
        <f>SUM(G103:G104)</f>
        <v>0</v>
      </c>
      <c r="H102" s="115">
        <f t="shared" si="7"/>
        <v>0</v>
      </c>
      <c r="I102" s="114">
        <f>SUM(I103:I104)</f>
        <v>0</v>
      </c>
      <c r="J102" s="114">
        <f>SUM(J103:J104)</f>
        <v>0</v>
      </c>
      <c r="K102" s="114">
        <f>SUM(K103:K104)</f>
        <v>0</v>
      </c>
    </row>
    <row r="103" spans="1:11" ht="15">
      <c r="A103" s="129"/>
      <c r="B103" s="92" t="e">
        <f>IF(OR(#REF!&lt;&gt;0,#REF!&lt;&gt;0,#REF!&lt;&gt;0,#REF!&lt;&gt;0,E103&lt;&gt;0,H103&lt;&gt;0),"a","b")</f>
        <v>#REF!</v>
      </c>
      <c r="C103" s="126" t="s">
        <v>296</v>
      </c>
      <c r="D103" s="117" t="s">
        <v>297</v>
      </c>
      <c r="E103" s="119">
        <f t="shared" si="6"/>
        <v>0</v>
      </c>
      <c r="F103" s="118"/>
      <c r="G103" s="118"/>
      <c r="H103" s="119">
        <f t="shared" si="7"/>
        <v>0</v>
      </c>
      <c r="I103" s="118"/>
      <c r="J103" s="118"/>
      <c r="K103" s="118">
        <v>0</v>
      </c>
    </row>
    <row r="104" spans="1:11" ht="15">
      <c r="A104" s="129"/>
      <c r="B104" s="92" t="e">
        <f>IF(OR(#REF!&lt;&gt;0,#REF!&lt;&gt;0,#REF!&lt;&gt;0,#REF!&lt;&gt;0,E104&lt;&gt;0,H104&lt;&gt;0),"a","b")</f>
        <v>#REF!</v>
      </c>
      <c r="C104" s="126" t="s">
        <v>292</v>
      </c>
      <c r="D104" s="117" t="s">
        <v>298</v>
      </c>
      <c r="E104" s="119">
        <f t="shared" si="6"/>
        <v>0</v>
      </c>
      <c r="F104" s="118"/>
      <c r="G104" s="118"/>
      <c r="H104" s="119">
        <f t="shared" si="7"/>
        <v>0</v>
      </c>
      <c r="I104" s="118"/>
      <c r="J104" s="118"/>
      <c r="K104" s="118">
        <v>0</v>
      </c>
    </row>
    <row r="105" spans="1:11" ht="15">
      <c r="A105" s="129"/>
      <c r="B105" s="92" t="e">
        <f>IF(OR(#REF!&lt;&gt;0,#REF!&lt;&gt;0,#REF!&lt;&gt;0,#REF!&lt;&gt;0,E105&lt;&gt;0,H105&lt;&gt;0),"a","b")</f>
        <v>#REF!</v>
      </c>
      <c r="C105" s="125" t="s">
        <v>299</v>
      </c>
      <c r="D105" s="113" t="s">
        <v>300</v>
      </c>
      <c r="E105" s="115">
        <f t="shared" si="6"/>
        <v>0</v>
      </c>
      <c r="F105" s="114">
        <v>0</v>
      </c>
      <c r="G105" s="114">
        <v>0</v>
      </c>
      <c r="H105" s="115">
        <f t="shared" si="7"/>
        <v>0</v>
      </c>
      <c r="I105" s="114">
        <v>0</v>
      </c>
      <c r="J105" s="114">
        <v>0</v>
      </c>
      <c r="K105" s="114">
        <v>0</v>
      </c>
    </row>
    <row r="106" spans="1:11" ht="15">
      <c r="A106" s="129" t="s">
        <v>107</v>
      </c>
      <c r="B106" s="92" t="e">
        <f>IF(OR(#REF!&lt;&gt;0,#REF!&lt;&gt;0,#REF!&lt;&gt;0,#REF!&lt;&gt;0,E106&lt;&gt;0,H106&lt;&gt;0),"a","b")</f>
        <v>#REF!</v>
      </c>
      <c r="C106" s="124">
        <v>2.6</v>
      </c>
      <c r="D106" s="109" t="s">
        <v>301</v>
      </c>
      <c r="E106" s="111">
        <f t="shared" si="6"/>
        <v>0</v>
      </c>
      <c r="F106" s="110">
        <f>F107+F110+F113</f>
        <v>0</v>
      </c>
      <c r="G106" s="110">
        <f>G107+G110+G113</f>
        <v>0</v>
      </c>
      <c r="H106" s="111">
        <f t="shared" ref="H106:H137" si="9">I106+J106</f>
        <v>0</v>
      </c>
      <c r="I106" s="110">
        <f>I107+I110+I113</f>
        <v>0</v>
      </c>
      <c r="J106" s="110">
        <f>J107+J110+J113</f>
        <v>0</v>
      </c>
      <c r="K106" s="110">
        <f t="shared" ref="K106:K114" si="10">I106-F106</f>
        <v>0</v>
      </c>
    </row>
    <row r="107" spans="1:11" ht="15">
      <c r="A107" s="92"/>
      <c r="B107" s="92" t="e">
        <f>IF(OR(#REF!&lt;&gt;0,#REF!&lt;&gt;0,#REF!&lt;&gt;0,#REF!&lt;&gt;0,E107&lt;&gt;0,H107&lt;&gt;0),"a","b")</f>
        <v>#REF!</v>
      </c>
      <c r="C107" s="125" t="s">
        <v>302</v>
      </c>
      <c r="D107" s="113" t="s">
        <v>303</v>
      </c>
      <c r="E107" s="115">
        <f t="shared" si="6"/>
        <v>0</v>
      </c>
      <c r="F107" s="114">
        <f>SUM(F108:F109)</f>
        <v>0</v>
      </c>
      <c r="G107" s="114">
        <f>SUM(G108:G109)</f>
        <v>0</v>
      </c>
      <c r="H107" s="115">
        <f t="shared" si="9"/>
        <v>0</v>
      </c>
      <c r="I107" s="114">
        <f>SUM(I108:I109)</f>
        <v>0</v>
      </c>
      <c r="J107" s="114">
        <f>SUM(J108:J109)</f>
        <v>0</v>
      </c>
      <c r="K107" s="114">
        <f t="shared" si="10"/>
        <v>0</v>
      </c>
    </row>
    <row r="108" spans="1:11" ht="15">
      <c r="A108" s="92"/>
      <c r="B108" s="92" t="e">
        <f>IF(OR(#REF!&lt;&gt;0,#REF!&lt;&gt;0,#REF!&lt;&gt;0,#REF!&lt;&gt;0,E108&lt;&gt;0,H108&lt;&gt;0),"a","b")</f>
        <v>#REF!</v>
      </c>
      <c r="C108" s="126" t="s">
        <v>304</v>
      </c>
      <c r="D108" s="117" t="s">
        <v>305</v>
      </c>
      <c r="E108" s="119">
        <f t="shared" si="6"/>
        <v>0</v>
      </c>
      <c r="F108" s="118"/>
      <c r="G108" s="118"/>
      <c r="H108" s="119">
        <f t="shared" si="9"/>
        <v>0</v>
      </c>
      <c r="I108" s="118"/>
      <c r="J108" s="118"/>
      <c r="K108" s="118">
        <f t="shared" si="10"/>
        <v>0</v>
      </c>
    </row>
    <row r="109" spans="1:11" ht="15">
      <c r="A109" s="92"/>
      <c r="B109" s="92" t="e">
        <f>IF(OR(#REF!&lt;&gt;0,#REF!&lt;&gt;0,#REF!&lt;&gt;0,#REF!&lt;&gt;0,E109&lt;&gt;0,H109&lt;&gt;0),"a","b")</f>
        <v>#REF!</v>
      </c>
      <c r="C109" s="126" t="s">
        <v>306</v>
      </c>
      <c r="D109" s="117" t="s">
        <v>307</v>
      </c>
      <c r="E109" s="119">
        <f t="shared" si="6"/>
        <v>0</v>
      </c>
      <c r="F109" s="118"/>
      <c r="G109" s="118"/>
      <c r="H109" s="119">
        <f t="shared" si="9"/>
        <v>0</v>
      </c>
      <c r="I109" s="118"/>
      <c r="J109" s="118"/>
      <c r="K109" s="118">
        <f t="shared" si="10"/>
        <v>0</v>
      </c>
    </row>
    <row r="110" spans="1:11" ht="15">
      <c r="A110" s="92"/>
      <c r="B110" s="92" t="e">
        <f>IF(OR(#REF!&lt;&gt;0,#REF!&lt;&gt;0,#REF!&lt;&gt;0,#REF!&lt;&gt;0,E110&lt;&gt;0,H110&lt;&gt;0),"a","b")</f>
        <v>#REF!</v>
      </c>
      <c r="C110" s="125" t="s">
        <v>308</v>
      </c>
      <c r="D110" s="113" t="s">
        <v>309</v>
      </c>
      <c r="E110" s="115">
        <f t="shared" si="6"/>
        <v>0</v>
      </c>
      <c r="F110" s="114">
        <f>SUM(F111:F112)</f>
        <v>0</v>
      </c>
      <c r="G110" s="114">
        <f>SUM(G111:G112)</f>
        <v>0</v>
      </c>
      <c r="H110" s="115">
        <f t="shared" si="9"/>
        <v>0</v>
      </c>
      <c r="I110" s="114">
        <f>SUM(I111:I112)</f>
        <v>0</v>
      </c>
      <c r="J110" s="114">
        <f>SUM(J111:J112)</f>
        <v>0</v>
      </c>
      <c r="K110" s="114">
        <f t="shared" si="10"/>
        <v>0</v>
      </c>
    </row>
    <row r="111" spans="1:11" ht="15">
      <c r="A111" s="92"/>
      <c r="B111" s="92" t="e">
        <f>IF(OR(#REF!&lt;&gt;0,#REF!&lt;&gt;0,#REF!&lt;&gt;0,#REF!&lt;&gt;0,E111&lt;&gt;0,H111&lt;&gt;0),"a","b")</f>
        <v>#REF!</v>
      </c>
      <c r="C111" s="126" t="s">
        <v>310</v>
      </c>
      <c r="D111" s="117" t="s">
        <v>305</v>
      </c>
      <c r="E111" s="119">
        <f t="shared" si="6"/>
        <v>0</v>
      </c>
      <c r="F111" s="118"/>
      <c r="G111" s="118"/>
      <c r="H111" s="119">
        <f t="shared" si="9"/>
        <v>0</v>
      </c>
      <c r="I111" s="118"/>
      <c r="J111" s="118"/>
      <c r="K111" s="118">
        <f t="shared" si="10"/>
        <v>0</v>
      </c>
    </row>
    <row r="112" spans="1:11" ht="15">
      <c r="A112" s="92"/>
      <c r="B112" s="92" t="e">
        <f>IF(OR(#REF!&lt;&gt;0,#REF!&lt;&gt;0,#REF!&lt;&gt;0,#REF!&lt;&gt;0,E112&lt;&gt;0,H112&lt;&gt;0),"a","b")</f>
        <v>#REF!</v>
      </c>
      <c r="C112" s="126" t="s">
        <v>311</v>
      </c>
      <c r="D112" s="117" t="s">
        <v>307</v>
      </c>
      <c r="E112" s="119">
        <f t="shared" si="6"/>
        <v>0</v>
      </c>
      <c r="F112" s="118"/>
      <c r="G112" s="118"/>
      <c r="H112" s="119">
        <f t="shared" si="9"/>
        <v>0</v>
      </c>
      <c r="I112" s="118"/>
      <c r="J112" s="118"/>
      <c r="K112" s="118">
        <f t="shared" si="10"/>
        <v>0</v>
      </c>
    </row>
    <row r="113" spans="1:11" ht="15">
      <c r="A113" s="92"/>
      <c r="B113" s="92" t="e">
        <f>IF(OR(#REF!&lt;&gt;0,#REF!&lt;&gt;0,#REF!&lt;&gt;0,#REF!&lt;&gt;0,E113&lt;&gt;0,H113&lt;&gt;0),"a","b")</f>
        <v>#REF!</v>
      </c>
      <c r="C113" s="125" t="s">
        <v>312</v>
      </c>
      <c r="D113" s="113" t="s">
        <v>313</v>
      </c>
      <c r="E113" s="115">
        <f t="shared" si="6"/>
        <v>0</v>
      </c>
      <c r="F113" s="114">
        <f>F114+F130</f>
        <v>0</v>
      </c>
      <c r="G113" s="114">
        <f>G114+G130</f>
        <v>0</v>
      </c>
      <c r="H113" s="115">
        <f t="shared" si="9"/>
        <v>0</v>
      </c>
      <c r="I113" s="114">
        <f>I114+I130</f>
        <v>0</v>
      </c>
      <c r="J113" s="114">
        <f>J114+J130</f>
        <v>0</v>
      </c>
      <c r="K113" s="114">
        <f t="shared" si="10"/>
        <v>0</v>
      </c>
    </row>
    <row r="114" spans="1:11" ht="15">
      <c r="A114" s="92"/>
      <c r="B114" s="92" t="e">
        <f>IF(OR(#REF!&lt;&gt;0,#REF!&lt;&gt;0,#REF!&lt;&gt;0,#REF!&lt;&gt;0,E114&lt;&gt;0,H114&lt;&gt;0),"a","b")</f>
        <v>#REF!</v>
      </c>
      <c r="C114" s="126" t="s">
        <v>314</v>
      </c>
      <c r="D114" s="117" t="s">
        <v>305</v>
      </c>
      <c r="E114" s="119">
        <f t="shared" si="6"/>
        <v>0</v>
      </c>
      <c r="F114" s="118">
        <f>F115+F118+F123</f>
        <v>0</v>
      </c>
      <c r="G114" s="118">
        <f>G115+G118+G123</f>
        <v>0</v>
      </c>
      <c r="H114" s="119">
        <f t="shared" si="9"/>
        <v>0</v>
      </c>
      <c r="I114" s="118">
        <f>I115+I118+I123</f>
        <v>0</v>
      </c>
      <c r="J114" s="118">
        <f>J115+J118+J123</f>
        <v>0</v>
      </c>
      <c r="K114" s="118">
        <f t="shared" si="10"/>
        <v>0</v>
      </c>
    </row>
    <row r="115" spans="1:11" ht="15">
      <c r="A115" s="92"/>
      <c r="B115" s="92" t="e">
        <f>IF(OR(#REF!&lt;&gt;0,#REF!&lt;&gt;0,#REF!&lt;&gt;0,#REF!&lt;&gt;0,E115&lt;&gt;0,H115&lt;&gt;0),"a","b")</f>
        <v>#REF!</v>
      </c>
      <c r="C115" s="132" t="s">
        <v>315</v>
      </c>
      <c r="D115" s="133" t="s">
        <v>316</v>
      </c>
      <c r="E115" s="123">
        <f t="shared" si="6"/>
        <v>0</v>
      </c>
      <c r="F115" s="134">
        <f>F116+F117</f>
        <v>0</v>
      </c>
      <c r="G115" s="134">
        <f>G116+G117</f>
        <v>0</v>
      </c>
      <c r="H115" s="123">
        <f t="shared" si="9"/>
        <v>0</v>
      </c>
      <c r="I115" s="134">
        <f>I116+I117</f>
        <v>0</v>
      </c>
      <c r="J115" s="134">
        <f>J116+J117</f>
        <v>0</v>
      </c>
      <c r="K115" s="134">
        <f>K116+K117</f>
        <v>0</v>
      </c>
    </row>
    <row r="116" spans="1:11" ht="15">
      <c r="A116" s="92"/>
      <c r="B116" s="92" t="e">
        <f>IF(OR(#REF!&lt;&gt;0,#REF!&lt;&gt;0,#REF!&lt;&gt;0,#REF!&lt;&gt;0,E116&lt;&gt;0,H116&lt;&gt;0),"a","b")</f>
        <v>#REF!</v>
      </c>
      <c r="C116" s="135" t="s">
        <v>317</v>
      </c>
      <c r="D116" s="136" t="s">
        <v>318</v>
      </c>
      <c r="E116" s="138">
        <f t="shared" si="6"/>
        <v>0</v>
      </c>
      <c r="F116" s="137"/>
      <c r="G116" s="137"/>
      <c r="H116" s="138">
        <f t="shared" si="9"/>
        <v>0</v>
      </c>
      <c r="I116" s="137"/>
      <c r="J116" s="137"/>
      <c r="K116" s="137">
        <v>0</v>
      </c>
    </row>
    <row r="117" spans="1:11" ht="22.5">
      <c r="A117" s="92"/>
      <c r="B117" s="92" t="e">
        <f>IF(OR(#REF!&lt;&gt;0,#REF!&lt;&gt;0,#REF!&lt;&gt;0,#REF!&lt;&gt;0,E117&lt;&gt;0,H117&lt;&gt;0),"a","b")</f>
        <v>#REF!</v>
      </c>
      <c r="C117" s="135" t="s">
        <v>319</v>
      </c>
      <c r="D117" s="136" t="s">
        <v>320</v>
      </c>
      <c r="E117" s="138">
        <f t="shared" si="6"/>
        <v>0</v>
      </c>
      <c r="F117" s="137"/>
      <c r="G117" s="137"/>
      <c r="H117" s="138">
        <f t="shared" si="9"/>
        <v>0</v>
      </c>
      <c r="I117" s="137"/>
      <c r="J117" s="137"/>
      <c r="K117" s="137">
        <v>0</v>
      </c>
    </row>
    <row r="118" spans="1:11" ht="25.5">
      <c r="A118" s="92"/>
      <c r="B118" s="92" t="e">
        <f>IF(OR(#REF!&lt;&gt;0,#REF!&lt;&gt;0,#REF!&lt;&gt;0,#REF!&lt;&gt;0,E118&lt;&gt;0,H118&lt;&gt;0),"a","b")</f>
        <v>#REF!</v>
      </c>
      <c r="C118" s="132" t="s">
        <v>321</v>
      </c>
      <c r="D118" s="133" t="s">
        <v>322</v>
      </c>
      <c r="E118" s="123">
        <f t="shared" si="6"/>
        <v>0</v>
      </c>
      <c r="F118" s="134">
        <f>F119+F122</f>
        <v>0</v>
      </c>
      <c r="G118" s="134">
        <f>G119+G122</f>
        <v>0</v>
      </c>
      <c r="H118" s="123">
        <f t="shared" si="9"/>
        <v>0</v>
      </c>
      <c r="I118" s="134">
        <f>I119+I122</f>
        <v>0</v>
      </c>
      <c r="J118" s="134">
        <f>J119+J122</f>
        <v>0</v>
      </c>
      <c r="K118" s="134"/>
    </row>
    <row r="119" spans="1:11" ht="22.5">
      <c r="A119" s="92"/>
      <c r="B119" s="92" t="e">
        <f>IF(OR(#REF!&lt;&gt;0,#REF!&lt;&gt;0,#REF!&lt;&gt;0,#REF!&lt;&gt;0,E119&lt;&gt;0,H119&lt;&gt;0),"a","b")</f>
        <v>#REF!</v>
      </c>
      <c r="C119" s="135" t="s">
        <v>323</v>
      </c>
      <c r="D119" s="136" t="s">
        <v>324</v>
      </c>
      <c r="E119" s="138">
        <f t="shared" si="6"/>
        <v>0</v>
      </c>
      <c r="F119" s="137">
        <f>F120+F121</f>
        <v>0</v>
      </c>
      <c r="G119" s="137">
        <f>G120+G121</f>
        <v>0</v>
      </c>
      <c r="H119" s="138">
        <f t="shared" si="9"/>
        <v>0</v>
      </c>
      <c r="I119" s="137">
        <f>I120+I121</f>
        <v>0</v>
      </c>
      <c r="J119" s="137">
        <f>J120+J121</f>
        <v>0</v>
      </c>
      <c r="K119" s="137"/>
    </row>
    <row r="120" spans="1:11" ht="15">
      <c r="A120" s="92"/>
      <c r="B120" s="92" t="e">
        <f>IF(OR(#REF!&lt;&gt;0,#REF!&lt;&gt;0,#REF!&lt;&gt;0,#REF!&lt;&gt;0,E120&lt;&gt;0,H120&lt;&gt;0),"a","b")</f>
        <v>#REF!</v>
      </c>
      <c r="C120" s="139" t="s">
        <v>325</v>
      </c>
      <c r="D120" s="140" t="s">
        <v>326</v>
      </c>
      <c r="E120" s="138">
        <f t="shared" si="6"/>
        <v>0</v>
      </c>
      <c r="F120" s="141"/>
      <c r="G120" s="141"/>
      <c r="H120" s="138">
        <f t="shared" si="9"/>
        <v>0</v>
      </c>
      <c r="I120" s="141"/>
      <c r="J120" s="141"/>
      <c r="K120" s="141"/>
    </row>
    <row r="121" spans="1:11" ht="15">
      <c r="A121" s="92"/>
      <c r="B121" s="92" t="e">
        <f>IF(OR(#REF!&lt;&gt;0,#REF!&lt;&gt;0,#REF!&lt;&gt;0,#REF!&lt;&gt;0,E121&lt;&gt;0,H121&lt;&gt;0),"a","b")</f>
        <v>#REF!</v>
      </c>
      <c r="C121" s="139" t="s">
        <v>327</v>
      </c>
      <c r="D121" s="140" t="s">
        <v>328</v>
      </c>
      <c r="E121" s="138">
        <f t="shared" si="6"/>
        <v>0</v>
      </c>
      <c r="F121" s="141"/>
      <c r="G121" s="141"/>
      <c r="H121" s="138">
        <f t="shared" si="9"/>
        <v>0</v>
      </c>
      <c r="I121" s="141"/>
      <c r="J121" s="141"/>
      <c r="K121" s="141"/>
    </row>
    <row r="122" spans="1:11" ht="22.5">
      <c r="A122" s="92"/>
      <c r="B122" s="92" t="e">
        <f>IF(OR(#REF!&lt;&gt;0,#REF!&lt;&gt;0,#REF!&lt;&gt;0,#REF!&lt;&gt;0,E122&lt;&gt;0,H122&lt;&gt;0),"a","b")</f>
        <v>#REF!</v>
      </c>
      <c r="C122" s="135" t="s">
        <v>329</v>
      </c>
      <c r="D122" s="136" t="s">
        <v>330</v>
      </c>
      <c r="E122" s="138">
        <f t="shared" si="6"/>
        <v>0</v>
      </c>
      <c r="F122" s="137">
        <v>0</v>
      </c>
      <c r="G122" s="137">
        <v>0</v>
      </c>
      <c r="H122" s="138">
        <f t="shared" si="9"/>
        <v>0</v>
      </c>
      <c r="I122" s="137">
        <v>0</v>
      </c>
      <c r="J122" s="137">
        <v>0</v>
      </c>
      <c r="K122" s="137"/>
    </row>
    <row r="123" spans="1:11" ht="15">
      <c r="A123" s="92"/>
      <c r="B123" s="92" t="e">
        <f>IF(OR(#REF!&lt;&gt;0,#REF!&lt;&gt;0,#REF!&lt;&gt;0,#REF!&lt;&gt;0,E123&lt;&gt;0,H123&lt;&gt;0),"a","b")</f>
        <v>#REF!</v>
      </c>
      <c r="C123" s="132" t="s">
        <v>331</v>
      </c>
      <c r="D123" s="133" t="s">
        <v>332</v>
      </c>
      <c r="E123" s="123">
        <f t="shared" si="6"/>
        <v>0</v>
      </c>
      <c r="F123" s="134">
        <f>F124+F129</f>
        <v>0</v>
      </c>
      <c r="G123" s="134">
        <f>G124+G129</f>
        <v>0</v>
      </c>
      <c r="H123" s="123">
        <f t="shared" si="9"/>
        <v>0</v>
      </c>
      <c r="I123" s="134">
        <f>I124+I129</f>
        <v>0</v>
      </c>
      <c r="J123" s="134">
        <f>J124+J129</f>
        <v>0</v>
      </c>
      <c r="K123" s="134"/>
    </row>
    <row r="124" spans="1:11" ht="15">
      <c r="A124" s="92"/>
      <c r="B124" s="92" t="e">
        <f>IF(OR(#REF!&lt;&gt;0,#REF!&lt;&gt;0,#REF!&lt;&gt;0,#REF!&lt;&gt;0,E124&lt;&gt;0,H124&lt;&gt;0),"a","b")</f>
        <v>#REF!</v>
      </c>
      <c r="C124" s="135" t="s">
        <v>333</v>
      </c>
      <c r="D124" s="136" t="s">
        <v>334</v>
      </c>
      <c r="E124" s="138">
        <f t="shared" si="6"/>
        <v>0</v>
      </c>
      <c r="F124" s="137">
        <f>F125+F126+F127+F128</f>
        <v>0</v>
      </c>
      <c r="G124" s="137">
        <f>G125+G126+G127+G128</f>
        <v>0</v>
      </c>
      <c r="H124" s="138">
        <f t="shared" si="9"/>
        <v>0</v>
      </c>
      <c r="I124" s="137">
        <f>I125+I126+I127+I128</f>
        <v>0</v>
      </c>
      <c r="J124" s="137">
        <f>J125+J126+J127+J128</f>
        <v>0</v>
      </c>
      <c r="K124" s="137"/>
    </row>
    <row r="125" spans="1:11" ht="15">
      <c r="A125" s="92"/>
      <c r="B125" s="92" t="e">
        <f>IF(OR(#REF!&lt;&gt;0,#REF!&lt;&gt;0,#REF!&lt;&gt;0,#REF!&lt;&gt;0,E125&lt;&gt;0,H125&lt;&gt;0),"a","b")</f>
        <v>#REF!</v>
      </c>
      <c r="C125" s="139" t="s">
        <v>335</v>
      </c>
      <c r="D125" s="140" t="s">
        <v>336</v>
      </c>
      <c r="E125" s="138">
        <f t="shared" si="6"/>
        <v>0</v>
      </c>
      <c r="F125" s="141"/>
      <c r="G125" s="141"/>
      <c r="H125" s="138">
        <f t="shared" si="9"/>
        <v>0</v>
      </c>
      <c r="I125" s="141"/>
      <c r="J125" s="141"/>
      <c r="K125" s="141"/>
    </row>
    <row r="126" spans="1:11" ht="15">
      <c r="A126" s="92"/>
      <c r="B126" s="92" t="e">
        <f>IF(OR(#REF!&lt;&gt;0,#REF!&lt;&gt;0,#REF!&lt;&gt;0,#REF!&lt;&gt;0,E126&lt;&gt;0,H126&lt;&gt;0),"a","b")</f>
        <v>#REF!</v>
      </c>
      <c r="C126" s="139" t="s">
        <v>337</v>
      </c>
      <c r="D126" s="140" t="s">
        <v>338</v>
      </c>
      <c r="E126" s="138">
        <f t="shared" si="6"/>
        <v>0</v>
      </c>
      <c r="F126" s="141"/>
      <c r="G126" s="141"/>
      <c r="H126" s="138">
        <f t="shared" si="9"/>
        <v>0</v>
      </c>
      <c r="I126" s="141"/>
      <c r="J126" s="141"/>
      <c r="K126" s="141"/>
    </row>
    <row r="127" spans="1:11" ht="15">
      <c r="A127" s="92"/>
      <c r="B127" s="92" t="e">
        <f>IF(OR(#REF!&lt;&gt;0,#REF!&lt;&gt;0,#REF!&lt;&gt;0,#REF!&lt;&gt;0,E127&lt;&gt;0,H127&lt;&gt;0),"a","b")</f>
        <v>#REF!</v>
      </c>
      <c r="C127" s="139" t="s">
        <v>339</v>
      </c>
      <c r="D127" s="140" t="s">
        <v>326</v>
      </c>
      <c r="E127" s="138">
        <f t="shared" si="6"/>
        <v>0</v>
      </c>
      <c r="F127" s="141"/>
      <c r="G127" s="141"/>
      <c r="H127" s="138">
        <f t="shared" si="9"/>
        <v>0</v>
      </c>
      <c r="I127" s="141"/>
      <c r="J127" s="141"/>
      <c r="K127" s="141"/>
    </row>
    <row r="128" spans="1:11" ht="15">
      <c r="A128" s="92"/>
      <c r="B128" s="92" t="e">
        <f>IF(OR(#REF!&lt;&gt;0,#REF!&lt;&gt;0,#REF!&lt;&gt;0,#REF!&lt;&gt;0,E128&lt;&gt;0,H128&lt;&gt;0),"a","b")</f>
        <v>#REF!</v>
      </c>
      <c r="C128" s="139" t="s">
        <v>340</v>
      </c>
      <c r="D128" s="140" t="s">
        <v>328</v>
      </c>
      <c r="E128" s="138">
        <f t="shared" si="6"/>
        <v>0</v>
      </c>
      <c r="F128" s="141"/>
      <c r="G128" s="141"/>
      <c r="H128" s="138">
        <f t="shared" si="9"/>
        <v>0</v>
      </c>
      <c r="I128" s="141"/>
      <c r="J128" s="141"/>
      <c r="K128" s="141"/>
    </row>
    <row r="129" spans="1:11" ht="22.5">
      <c r="A129" s="92"/>
      <c r="B129" s="92" t="e">
        <f>IF(OR(#REF!&lt;&gt;0,#REF!&lt;&gt;0,#REF!&lt;&gt;0,#REF!&lt;&gt;0,E129&lt;&gt;0,H129&lt;&gt;0),"a","b")</f>
        <v>#REF!</v>
      </c>
      <c r="C129" s="135" t="s">
        <v>341</v>
      </c>
      <c r="D129" s="136" t="s">
        <v>342</v>
      </c>
      <c r="E129" s="138">
        <f t="shared" si="6"/>
        <v>0</v>
      </c>
      <c r="F129" s="137">
        <v>0</v>
      </c>
      <c r="G129" s="137">
        <v>0</v>
      </c>
      <c r="H129" s="138">
        <f t="shared" si="9"/>
        <v>0</v>
      </c>
      <c r="I129" s="137">
        <v>0</v>
      </c>
      <c r="J129" s="137">
        <v>0</v>
      </c>
      <c r="K129" s="137"/>
    </row>
    <row r="130" spans="1:11" ht="15">
      <c r="A130" s="92"/>
      <c r="B130" s="92" t="e">
        <f>IF(OR(#REF!&lt;&gt;0,#REF!&lt;&gt;0,#REF!&lt;&gt;0,#REF!&lt;&gt;0,E130&lt;&gt;0,H130&lt;&gt;0),"a","b")</f>
        <v>#REF!</v>
      </c>
      <c r="C130" s="126" t="s">
        <v>343</v>
      </c>
      <c r="D130" s="117" t="s">
        <v>307</v>
      </c>
      <c r="E130" s="119">
        <f t="shared" si="6"/>
        <v>0</v>
      </c>
      <c r="F130" s="118">
        <f>F131+F134+F140</f>
        <v>0</v>
      </c>
      <c r="G130" s="118">
        <f>G131+G134+G140</f>
        <v>0</v>
      </c>
      <c r="H130" s="119">
        <f t="shared" si="9"/>
        <v>0</v>
      </c>
      <c r="I130" s="118">
        <f>I131+I134+I140</f>
        <v>0</v>
      </c>
      <c r="J130" s="118">
        <f>J131+J134+J140</f>
        <v>0</v>
      </c>
      <c r="K130" s="118">
        <f>I130-F130</f>
        <v>0</v>
      </c>
    </row>
    <row r="131" spans="1:11" ht="15">
      <c r="A131" s="92"/>
      <c r="B131" s="92" t="e">
        <f>IF(OR(#REF!&lt;&gt;0,#REF!&lt;&gt;0,#REF!&lt;&gt;0,#REF!&lt;&gt;0,E131&lt;&gt;0,H131&lt;&gt;0),"a","b")</f>
        <v>#REF!</v>
      </c>
      <c r="C131" s="132" t="s">
        <v>344</v>
      </c>
      <c r="D131" s="133" t="s">
        <v>316</v>
      </c>
      <c r="E131" s="123">
        <f t="shared" si="6"/>
        <v>0</v>
      </c>
      <c r="F131" s="134">
        <f>F132+F133</f>
        <v>0</v>
      </c>
      <c r="G131" s="134">
        <f>G132+G133</f>
        <v>0</v>
      </c>
      <c r="H131" s="123">
        <f t="shared" si="9"/>
        <v>0</v>
      </c>
      <c r="I131" s="134">
        <f>I132+I133</f>
        <v>0</v>
      </c>
      <c r="J131" s="134">
        <f>J132+J133</f>
        <v>0</v>
      </c>
      <c r="K131" s="134"/>
    </row>
    <row r="132" spans="1:11" ht="15">
      <c r="A132" s="92"/>
      <c r="B132" s="92" t="e">
        <f>IF(OR(#REF!&lt;&gt;0,#REF!&lt;&gt;0,#REF!&lt;&gt;0,#REF!&lt;&gt;0,E132&lt;&gt;0,H132&lt;&gt;0),"a","b")</f>
        <v>#REF!</v>
      </c>
      <c r="C132" s="135" t="s">
        <v>345</v>
      </c>
      <c r="D132" s="136" t="s">
        <v>318</v>
      </c>
      <c r="E132" s="138">
        <f t="shared" ref="E132:E195" si="11">F132+G132</f>
        <v>0</v>
      </c>
      <c r="F132" s="137"/>
      <c r="G132" s="137"/>
      <c r="H132" s="138">
        <f t="shared" si="9"/>
        <v>0</v>
      </c>
      <c r="I132" s="137"/>
      <c r="J132" s="137"/>
      <c r="K132" s="137"/>
    </row>
    <row r="133" spans="1:11" ht="22.5">
      <c r="A133" s="92"/>
      <c r="B133" s="92" t="e">
        <f>IF(OR(#REF!&lt;&gt;0,#REF!&lt;&gt;0,#REF!&lt;&gt;0,#REF!&lt;&gt;0,E133&lt;&gt;0,H133&lt;&gt;0),"a","b")</f>
        <v>#REF!</v>
      </c>
      <c r="C133" s="135" t="s">
        <v>346</v>
      </c>
      <c r="D133" s="136" t="s">
        <v>320</v>
      </c>
      <c r="E133" s="138">
        <f t="shared" si="11"/>
        <v>0</v>
      </c>
      <c r="F133" s="137"/>
      <c r="G133" s="137"/>
      <c r="H133" s="138">
        <f t="shared" si="9"/>
        <v>0</v>
      </c>
      <c r="I133" s="137"/>
      <c r="J133" s="137"/>
      <c r="K133" s="137"/>
    </row>
    <row r="134" spans="1:11" ht="25.5">
      <c r="A134" s="92"/>
      <c r="B134" s="92" t="e">
        <f>IF(OR(#REF!&lt;&gt;0,#REF!&lt;&gt;0,#REF!&lt;&gt;0,#REF!&lt;&gt;0,E134&lt;&gt;0,H134&lt;&gt;0),"a","b")</f>
        <v>#REF!</v>
      </c>
      <c r="C134" s="132" t="s">
        <v>347</v>
      </c>
      <c r="D134" s="133" t="s">
        <v>322</v>
      </c>
      <c r="E134" s="123">
        <f t="shared" si="11"/>
        <v>0</v>
      </c>
      <c r="F134" s="134">
        <f>F135+F139</f>
        <v>0</v>
      </c>
      <c r="G134" s="134">
        <f>G135+G139</f>
        <v>0</v>
      </c>
      <c r="H134" s="123">
        <f t="shared" si="9"/>
        <v>0</v>
      </c>
      <c r="I134" s="134">
        <f>I135+I139</f>
        <v>0</v>
      </c>
      <c r="J134" s="134">
        <f>J135+J139</f>
        <v>0</v>
      </c>
      <c r="K134" s="134"/>
    </row>
    <row r="135" spans="1:11" ht="22.5">
      <c r="A135" s="92"/>
      <c r="B135" s="92" t="e">
        <f>IF(OR(#REF!&lt;&gt;0,#REF!&lt;&gt;0,#REF!&lt;&gt;0,#REF!&lt;&gt;0,E135&lt;&gt;0,H135&lt;&gt;0),"a","b")</f>
        <v>#REF!</v>
      </c>
      <c r="C135" s="135" t="s">
        <v>348</v>
      </c>
      <c r="D135" s="136" t="s">
        <v>324</v>
      </c>
      <c r="E135" s="138">
        <f t="shared" si="11"/>
        <v>0</v>
      </c>
      <c r="F135" s="137">
        <f>F136+F137+F138</f>
        <v>0</v>
      </c>
      <c r="G135" s="137">
        <f>G136+G137+G138</f>
        <v>0</v>
      </c>
      <c r="H135" s="138">
        <f t="shared" si="9"/>
        <v>0</v>
      </c>
      <c r="I135" s="137">
        <f>I136+I137+I138</f>
        <v>0</v>
      </c>
      <c r="J135" s="137">
        <f>J136+J137+J138</f>
        <v>0</v>
      </c>
      <c r="K135" s="137"/>
    </row>
    <row r="136" spans="1:11" ht="15">
      <c r="A136" s="92"/>
      <c r="B136" s="92" t="e">
        <f>IF(OR(#REF!&lt;&gt;0,#REF!&lt;&gt;0,#REF!&lt;&gt;0,#REF!&lt;&gt;0,E136&lt;&gt;0,H136&lt;&gt;0),"a","b")</f>
        <v>#REF!</v>
      </c>
      <c r="C136" s="128" t="s">
        <v>349</v>
      </c>
      <c r="D136" s="121" t="s">
        <v>326</v>
      </c>
      <c r="E136" s="138">
        <f t="shared" si="11"/>
        <v>0</v>
      </c>
      <c r="F136" s="141"/>
      <c r="G136" s="141"/>
      <c r="H136" s="138">
        <f t="shared" si="9"/>
        <v>0</v>
      </c>
      <c r="I136" s="141"/>
      <c r="J136" s="141"/>
      <c r="K136" s="141"/>
    </row>
    <row r="137" spans="1:11" ht="15">
      <c r="A137" s="92"/>
      <c r="B137" s="92" t="e">
        <f>IF(OR(#REF!&lt;&gt;0,#REF!&lt;&gt;0,#REF!&lt;&gt;0,#REF!&lt;&gt;0,E137&lt;&gt;0,H137&lt;&gt;0),"a","b")</f>
        <v>#REF!</v>
      </c>
      <c r="C137" s="128" t="s">
        <v>350</v>
      </c>
      <c r="D137" s="121" t="s">
        <v>351</v>
      </c>
      <c r="E137" s="138">
        <f t="shared" si="11"/>
        <v>0</v>
      </c>
      <c r="F137" s="141"/>
      <c r="G137" s="141"/>
      <c r="H137" s="138">
        <f t="shared" si="9"/>
        <v>0</v>
      </c>
      <c r="I137" s="141"/>
      <c r="J137" s="141"/>
      <c r="K137" s="141"/>
    </row>
    <row r="138" spans="1:11" ht="15">
      <c r="A138" s="92"/>
      <c r="B138" s="92" t="e">
        <f>IF(OR(#REF!&lt;&gt;0,#REF!&lt;&gt;0,#REF!&lt;&gt;0,#REF!&lt;&gt;0,E138&lt;&gt;0,H138&lt;&gt;0),"a","b")</f>
        <v>#REF!</v>
      </c>
      <c r="C138" s="128" t="s">
        <v>352</v>
      </c>
      <c r="D138" s="121" t="s">
        <v>328</v>
      </c>
      <c r="E138" s="138">
        <f t="shared" si="11"/>
        <v>0</v>
      </c>
      <c r="F138" s="141"/>
      <c r="G138" s="141"/>
      <c r="H138" s="138">
        <f t="shared" ref="H138:H169" si="12">I138+J138</f>
        <v>0</v>
      </c>
      <c r="I138" s="141"/>
      <c r="J138" s="141"/>
      <c r="K138" s="141"/>
    </row>
    <row r="139" spans="1:11" ht="22.5">
      <c r="A139" s="92"/>
      <c r="B139" s="92" t="e">
        <f>IF(OR(#REF!&lt;&gt;0,#REF!&lt;&gt;0,#REF!&lt;&gt;0,#REF!&lt;&gt;0,E139&lt;&gt;0,H139&lt;&gt;0),"a","b")</f>
        <v>#REF!</v>
      </c>
      <c r="C139" s="135" t="s">
        <v>353</v>
      </c>
      <c r="D139" s="136" t="s">
        <v>330</v>
      </c>
      <c r="E139" s="138">
        <f t="shared" si="11"/>
        <v>0</v>
      </c>
      <c r="F139" s="137">
        <v>0</v>
      </c>
      <c r="G139" s="137">
        <v>0</v>
      </c>
      <c r="H139" s="138">
        <f t="shared" si="12"/>
        <v>0</v>
      </c>
      <c r="I139" s="137">
        <v>0</v>
      </c>
      <c r="J139" s="137">
        <v>0</v>
      </c>
      <c r="K139" s="137"/>
    </row>
    <row r="140" spans="1:11" ht="15">
      <c r="A140" s="92"/>
      <c r="B140" s="92" t="e">
        <f>IF(OR(#REF!&lt;&gt;0,#REF!&lt;&gt;0,#REF!&lt;&gt;0,#REF!&lt;&gt;0,E140&lt;&gt;0,H140&lt;&gt;0),"a","b")</f>
        <v>#REF!</v>
      </c>
      <c r="C140" s="132" t="s">
        <v>354</v>
      </c>
      <c r="D140" s="133" t="s">
        <v>332</v>
      </c>
      <c r="E140" s="123">
        <f t="shared" si="11"/>
        <v>0</v>
      </c>
      <c r="F140" s="134">
        <f>F141+F145</f>
        <v>0</v>
      </c>
      <c r="G140" s="134">
        <f>G141+G145</f>
        <v>0</v>
      </c>
      <c r="H140" s="123">
        <f t="shared" si="12"/>
        <v>0</v>
      </c>
      <c r="I140" s="134">
        <f>I141+I145</f>
        <v>0</v>
      </c>
      <c r="J140" s="134">
        <f>J141+J145</f>
        <v>0</v>
      </c>
      <c r="K140" s="134"/>
    </row>
    <row r="141" spans="1:11" ht="15">
      <c r="A141" s="92"/>
      <c r="B141" s="92" t="e">
        <f>IF(OR(#REF!&lt;&gt;0,#REF!&lt;&gt;0,#REF!&lt;&gt;0,#REF!&lt;&gt;0,E141&lt;&gt;0,H141&lt;&gt;0),"a","b")</f>
        <v>#REF!</v>
      </c>
      <c r="C141" s="135" t="s">
        <v>355</v>
      </c>
      <c r="D141" s="136" t="s">
        <v>334</v>
      </c>
      <c r="E141" s="138">
        <f t="shared" si="11"/>
        <v>0</v>
      </c>
      <c r="F141" s="137">
        <f>F142+F143+F144</f>
        <v>0</v>
      </c>
      <c r="G141" s="137">
        <f>G142+G143+G144</f>
        <v>0</v>
      </c>
      <c r="H141" s="138">
        <f t="shared" si="12"/>
        <v>0</v>
      </c>
      <c r="I141" s="137">
        <f>I142+I143+I144</f>
        <v>0</v>
      </c>
      <c r="J141" s="137">
        <f>J142+J143+J144</f>
        <v>0</v>
      </c>
      <c r="K141" s="137"/>
    </row>
    <row r="142" spans="1:11" ht="15">
      <c r="A142" s="92"/>
      <c r="B142" s="92" t="e">
        <f>IF(OR(#REF!&lt;&gt;0,#REF!&lt;&gt;0,#REF!&lt;&gt;0,#REF!&lt;&gt;0,E142&lt;&gt;0,H142&lt;&gt;0),"a","b")</f>
        <v>#REF!</v>
      </c>
      <c r="C142" s="128" t="s">
        <v>356</v>
      </c>
      <c r="D142" s="121" t="s">
        <v>351</v>
      </c>
      <c r="E142" s="138">
        <f t="shared" si="11"/>
        <v>0</v>
      </c>
      <c r="F142" s="141"/>
      <c r="G142" s="141"/>
      <c r="H142" s="138">
        <f t="shared" si="12"/>
        <v>0</v>
      </c>
      <c r="I142" s="141"/>
      <c r="J142" s="141"/>
      <c r="K142" s="141"/>
    </row>
    <row r="143" spans="1:11" ht="15">
      <c r="A143" s="92"/>
      <c r="B143" s="92" t="e">
        <f>IF(OR(#REF!&lt;&gt;0,#REF!&lt;&gt;0,#REF!&lt;&gt;0,#REF!&lt;&gt;0,E143&lt;&gt;0,H143&lt;&gt;0),"a","b")</f>
        <v>#REF!</v>
      </c>
      <c r="C143" s="128" t="s">
        <v>357</v>
      </c>
      <c r="D143" s="121" t="s">
        <v>326</v>
      </c>
      <c r="E143" s="138">
        <f t="shared" si="11"/>
        <v>0</v>
      </c>
      <c r="F143" s="141"/>
      <c r="G143" s="141"/>
      <c r="H143" s="138">
        <f t="shared" si="12"/>
        <v>0</v>
      </c>
      <c r="I143" s="141"/>
      <c r="J143" s="141"/>
      <c r="K143" s="141"/>
    </row>
    <row r="144" spans="1:11" ht="15">
      <c r="A144" s="92"/>
      <c r="B144" s="92" t="e">
        <f>IF(OR(#REF!&lt;&gt;0,#REF!&lt;&gt;0,#REF!&lt;&gt;0,#REF!&lt;&gt;0,E144&lt;&gt;0,H144&lt;&gt;0),"a","b")</f>
        <v>#REF!</v>
      </c>
      <c r="C144" s="128" t="s">
        <v>358</v>
      </c>
      <c r="D144" s="121" t="s">
        <v>328</v>
      </c>
      <c r="E144" s="138">
        <f t="shared" si="11"/>
        <v>0</v>
      </c>
      <c r="F144" s="141"/>
      <c r="G144" s="141"/>
      <c r="H144" s="138">
        <f t="shared" si="12"/>
        <v>0</v>
      </c>
      <c r="I144" s="141"/>
      <c r="J144" s="141"/>
      <c r="K144" s="141"/>
    </row>
    <row r="145" spans="1:11" ht="22.5">
      <c r="A145" s="92"/>
      <c r="B145" s="92" t="e">
        <f>IF(OR(#REF!&lt;&gt;0,#REF!&lt;&gt;0,#REF!&lt;&gt;0,#REF!&lt;&gt;0,E145&lt;&gt;0,H145&lt;&gt;0),"a","b")</f>
        <v>#REF!</v>
      </c>
      <c r="C145" s="135" t="s">
        <v>359</v>
      </c>
      <c r="D145" s="136" t="s">
        <v>342</v>
      </c>
      <c r="E145" s="138">
        <f t="shared" si="11"/>
        <v>0</v>
      </c>
      <c r="F145" s="137">
        <v>0</v>
      </c>
      <c r="G145" s="137">
        <v>0</v>
      </c>
      <c r="H145" s="138">
        <f t="shared" si="12"/>
        <v>0</v>
      </c>
      <c r="I145" s="137">
        <v>0</v>
      </c>
      <c r="J145" s="137">
        <v>0</v>
      </c>
      <c r="K145" s="137"/>
    </row>
    <row r="146" spans="1:11" ht="15">
      <c r="A146" s="92" t="s">
        <v>107</v>
      </c>
      <c r="B146" s="92" t="e">
        <f>IF(OR(#REF!&lt;&gt;0,#REF!&lt;&gt;0,#REF!&lt;&gt;0,#REF!&lt;&gt;0,E146&lt;&gt;0,H146&lt;&gt;0),"a","b")</f>
        <v>#REF!</v>
      </c>
      <c r="C146" s="124">
        <v>2.7</v>
      </c>
      <c r="D146" s="109" t="s">
        <v>360</v>
      </c>
      <c r="E146" s="111">
        <f t="shared" si="11"/>
        <v>20000</v>
      </c>
      <c r="F146" s="110">
        <f>F147+F150+F153</f>
        <v>20000</v>
      </c>
      <c r="G146" s="110">
        <f>G147+G150+G153</f>
        <v>0</v>
      </c>
      <c r="H146" s="111">
        <f t="shared" si="12"/>
        <v>52000</v>
      </c>
      <c r="I146" s="110">
        <f>I147+I150+I153</f>
        <v>52000</v>
      </c>
      <c r="J146" s="110">
        <f>J147+J150+J153</f>
        <v>0</v>
      </c>
      <c r="K146" s="110">
        <f t="shared" ref="K146:K155" si="13">I146-F146</f>
        <v>32000</v>
      </c>
    </row>
    <row r="147" spans="1:11" ht="15">
      <c r="A147" s="92"/>
      <c r="B147" s="92" t="e">
        <f>IF(OR(#REF!&lt;&gt;0,#REF!&lt;&gt;0,#REF!&lt;&gt;0,#REF!&lt;&gt;0,E147&lt;&gt;0,H147&lt;&gt;0),"a","b")</f>
        <v>#REF!</v>
      </c>
      <c r="C147" s="125" t="s">
        <v>361</v>
      </c>
      <c r="D147" s="113" t="s">
        <v>362</v>
      </c>
      <c r="E147" s="115">
        <f t="shared" si="11"/>
        <v>0</v>
      </c>
      <c r="F147" s="114">
        <f>SUM(F148:F149)</f>
        <v>0</v>
      </c>
      <c r="G147" s="114">
        <f>SUM(G148:G149)</f>
        <v>0</v>
      </c>
      <c r="H147" s="115">
        <f t="shared" si="12"/>
        <v>32000</v>
      </c>
      <c r="I147" s="114">
        <f>SUM(I148:I149)</f>
        <v>32000</v>
      </c>
      <c r="J147" s="114">
        <f>SUM(J148:J149)</f>
        <v>0</v>
      </c>
      <c r="K147" s="114">
        <f t="shared" si="13"/>
        <v>32000</v>
      </c>
    </row>
    <row r="148" spans="1:11" ht="15">
      <c r="A148" s="92"/>
      <c r="B148" s="92" t="e">
        <f>IF(OR(#REF!&lt;&gt;0,#REF!&lt;&gt;0,#REF!&lt;&gt;0,#REF!&lt;&gt;0,E148&lt;&gt;0,H148&lt;&gt;0),"a","b")</f>
        <v>#REF!</v>
      </c>
      <c r="C148" s="126" t="s">
        <v>363</v>
      </c>
      <c r="D148" s="117" t="s">
        <v>364</v>
      </c>
      <c r="E148" s="119">
        <f t="shared" si="11"/>
        <v>0</v>
      </c>
      <c r="F148" s="118"/>
      <c r="G148" s="118"/>
      <c r="H148" s="119">
        <f t="shared" si="12"/>
        <v>32000</v>
      </c>
      <c r="I148" s="118">
        <v>32000</v>
      </c>
      <c r="J148" s="118"/>
      <c r="K148" s="118">
        <f t="shared" si="13"/>
        <v>32000</v>
      </c>
    </row>
    <row r="149" spans="1:11" ht="15">
      <c r="A149" s="92"/>
      <c r="B149" s="92" t="e">
        <f>IF(OR(#REF!&lt;&gt;0,#REF!&lt;&gt;0,#REF!&lt;&gt;0,#REF!&lt;&gt;0,E149&lt;&gt;0,H149&lt;&gt;0),"a","b")</f>
        <v>#REF!</v>
      </c>
      <c r="C149" s="126" t="s">
        <v>365</v>
      </c>
      <c r="D149" s="117" t="s">
        <v>366</v>
      </c>
      <c r="E149" s="119">
        <f t="shared" si="11"/>
        <v>0</v>
      </c>
      <c r="F149" s="118"/>
      <c r="G149" s="118"/>
      <c r="H149" s="119">
        <f t="shared" si="12"/>
        <v>0</v>
      </c>
      <c r="I149" s="118"/>
      <c r="J149" s="118"/>
      <c r="K149" s="118">
        <f t="shared" si="13"/>
        <v>0</v>
      </c>
    </row>
    <row r="150" spans="1:11" ht="15">
      <c r="A150" s="92"/>
      <c r="B150" s="92" t="e">
        <f>IF(OR(#REF!&lt;&gt;0,#REF!&lt;&gt;0,#REF!&lt;&gt;0,#REF!&lt;&gt;0,E150&lt;&gt;0,H150&lt;&gt;0),"a","b")</f>
        <v>#REF!</v>
      </c>
      <c r="C150" s="125" t="s">
        <v>367</v>
      </c>
      <c r="D150" s="113" t="s">
        <v>368</v>
      </c>
      <c r="E150" s="115">
        <f t="shared" si="11"/>
        <v>0</v>
      </c>
      <c r="F150" s="114">
        <f>SUM(F151:F152)</f>
        <v>0</v>
      </c>
      <c r="G150" s="114">
        <f>SUM(G151:G152)</f>
        <v>0</v>
      </c>
      <c r="H150" s="115">
        <f t="shared" si="12"/>
        <v>0</v>
      </c>
      <c r="I150" s="114">
        <f>SUM(I151:I152)</f>
        <v>0</v>
      </c>
      <c r="J150" s="114">
        <f>SUM(J151:J152)</f>
        <v>0</v>
      </c>
      <c r="K150" s="114">
        <f t="shared" si="13"/>
        <v>0</v>
      </c>
    </row>
    <row r="151" spans="1:11" ht="15">
      <c r="A151" s="92"/>
      <c r="B151" s="92" t="e">
        <f>IF(OR(#REF!&lt;&gt;0,#REF!&lt;&gt;0,#REF!&lt;&gt;0,#REF!&lt;&gt;0,E151&lt;&gt;0,H151&lt;&gt;0),"a","b")</f>
        <v>#REF!</v>
      </c>
      <c r="C151" s="126" t="s">
        <v>369</v>
      </c>
      <c r="D151" s="117" t="s">
        <v>364</v>
      </c>
      <c r="E151" s="119">
        <f t="shared" si="11"/>
        <v>0</v>
      </c>
      <c r="F151" s="118"/>
      <c r="G151" s="118"/>
      <c r="H151" s="119">
        <f t="shared" si="12"/>
        <v>0</v>
      </c>
      <c r="I151" s="118"/>
      <c r="J151" s="118"/>
      <c r="K151" s="118">
        <f t="shared" si="13"/>
        <v>0</v>
      </c>
    </row>
    <row r="152" spans="1:11" ht="15">
      <c r="A152" s="92"/>
      <c r="B152" s="92" t="e">
        <f>IF(OR(#REF!&lt;&gt;0,#REF!&lt;&gt;0,#REF!&lt;&gt;0,#REF!&lt;&gt;0,E152&lt;&gt;0,H152&lt;&gt;0),"a","b")</f>
        <v>#REF!</v>
      </c>
      <c r="C152" s="126" t="s">
        <v>370</v>
      </c>
      <c r="D152" s="117" t="s">
        <v>366</v>
      </c>
      <c r="E152" s="119">
        <f t="shared" si="11"/>
        <v>0</v>
      </c>
      <c r="F152" s="118"/>
      <c r="G152" s="118"/>
      <c r="H152" s="119">
        <f t="shared" si="12"/>
        <v>0</v>
      </c>
      <c r="I152" s="118"/>
      <c r="J152" s="118"/>
      <c r="K152" s="118">
        <f t="shared" si="13"/>
        <v>0</v>
      </c>
    </row>
    <row r="153" spans="1:11" ht="25.5">
      <c r="A153" s="92"/>
      <c r="B153" s="92" t="e">
        <f>IF(OR(#REF!&lt;&gt;0,#REF!&lt;&gt;0,#REF!&lt;&gt;0,#REF!&lt;&gt;0,E153&lt;&gt;0,H153&lt;&gt;0),"a","b")</f>
        <v>#REF!</v>
      </c>
      <c r="C153" s="125" t="s">
        <v>371</v>
      </c>
      <c r="D153" s="113" t="s">
        <v>372</v>
      </c>
      <c r="E153" s="115">
        <f t="shared" si="11"/>
        <v>20000</v>
      </c>
      <c r="F153" s="114">
        <f>SUM(F154:F155)</f>
        <v>20000</v>
      </c>
      <c r="G153" s="114">
        <f>SUM(G154:G155)</f>
        <v>0</v>
      </c>
      <c r="H153" s="115">
        <f t="shared" si="12"/>
        <v>20000</v>
      </c>
      <c r="I153" s="114">
        <f>SUM(I154:I155)</f>
        <v>20000</v>
      </c>
      <c r="J153" s="114">
        <f>SUM(J154:J155)</f>
        <v>0</v>
      </c>
      <c r="K153" s="114">
        <f t="shared" si="13"/>
        <v>0</v>
      </c>
    </row>
    <row r="154" spans="1:11" ht="15">
      <c r="A154" s="92"/>
      <c r="B154" s="92" t="e">
        <f>IF(OR(#REF!&lt;&gt;0,#REF!&lt;&gt;0,#REF!&lt;&gt;0,#REF!&lt;&gt;0,E154&lt;&gt;0,H154&lt;&gt;0),"a","b")</f>
        <v>#REF!</v>
      </c>
      <c r="C154" s="126" t="s">
        <v>373</v>
      </c>
      <c r="D154" s="117" t="s">
        <v>364</v>
      </c>
      <c r="E154" s="119">
        <f t="shared" si="11"/>
        <v>20000</v>
      </c>
      <c r="F154" s="118">
        <v>20000</v>
      </c>
      <c r="G154" s="118"/>
      <c r="H154" s="119">
        <f t="shared" si="12"/>
        <v>20000</v>
      </c>
      <c r="I154" s="118">
        <v>20000</v>
      </c>
      <c r="J154" s="118"/>
      <c r="K154" s="118">
        <f t="shared" si="13"/>
        <v>0</v>
      </c>
    </row>
    <row r="155" spans="1:11" ht="15">
      <c r="A155" s="92"/>
      <c r="B155" s="92" t="e">
        <f>IF(OR(#REF!&lt;&gt;0,#REF!&lt;&gt;0,#REF!&lt;&gt;0,#REF!&lt;&gt;0,E155&lt;&gt;0,H155&lt;&gt;0),"a","b")</f>
        <v>#REF!</v>
      </c>
      <c r="C155" s="126" t="s">
        <v>374</v>
      </c>
      <c r="D155" s="117" t="s">
        <v>366</v>
      </c>
      <c r="E155" s="119">
        <f t="shared" si="11"/>
        <v>0</v>
      </c>
      <c r="F155" s="118"/>
      <c r="G155" s="118"/>
      <c r="H155" s="119">
        <f t="shared" si="12"/>
        <v>0</v>
      </c>
      <c r="I155" s="118"/>
      <c r="J155" s="118"/>
      <c r="K155" s="118">
        <f t="shared" si="13"/>
        <v>0</v>
      </c>
    </row>
    <row r="156" spans="1:11" ht="15">
      <c r="A156" s="92" t="s">
        <v>107</v>
      </c>
      <c r="B156" s="92" t="e">
        <f>IF(OR(#REF!&lt;&gt;0,#REF!&lt;&gt;0,#REF!&lt;&gt;0,#REF!&lt;&gt;0,E156&lt;&gt;0,H156&lt;&gt;0),"a","b")</f>
        <v>#REF!</v>
      </c>
      <c r="C156" s="124">
        <v>2.8</v>
      </c>
      <c r="D156" s="109" t="s">
        <v>375</v>
      </c>
      <c r="E156" s="111">
        <f t="shared" si="11"/>
        <v>8000</v>
      </c>
      <c r="F156" s="110">
        <f>F157+F165+F186</f>
        <v>8000</v>
      </c>
      <c r="G156" s="110">
        <f>G157+G165+G186</f>
        <v>0</v>
      </c>
      <c r="H156" s="111">
        <f t="shared" si="12"/>
        <v>10000</v>
      </c>
      <c r="I156" s="110">
        <f>I157+I165+I186</f>
        <v>10000</v>
      </c>
      <c r="J156" s="110">
        <f>J157+J165+J186</f>
        <v>0</v>
      </c>
      <c r="K156" s="110">
        <f>K157+K165+K186</f>
        <v>38000</v>
      </c>
    </row>
    <row r="157" spans="1:11" ht="25.5">
      <c r="A157" s="92"/>
      <c r="B157" s="92" t="e">
        <f>IF(OR(#REF!&lt;&gt;0,#REF!&lt;&gt;0,#REF!&lt;&gt;0,#REF!&lt;&gt;0,E157&lt;&gt;0,H157&lt;&gt;0),"a","b")</f>
        <v>#REF!</v>
      </c>
      <c r="C157" s="125" t="s">
        <v>376</v>
      </c>
      <c r="D157" s="113" t="s">
        <v>377</v>
      </c>
      <c r="E157" s="115">
        <f t="shared" si="11"/>
        <v>0</v>
      </c>
      <c r="F157" s="114">
        <f>F158+F161+F162+F163+F164</f>
        <v>0</v>
      </c>
      <c r="G157" s="114">
        <f>G158+G161+G162+G163+G164</f>
        <v>0</v>
      </c>
      <c r="H157" s="115">
        <f t="shared" si="12"/>
        <v>0</v>
      </c>
      <c r="I157" s="114">
        <f>I158+I161+I162+I163+I164</f>
        <v>0</v>
      </c>
      <c r="J157" s="114">
        <f>J158+J161+J162+J163+J164</f>
        <v>0</v>
      </c>
      <c r="K157" s="114">
        <f>K158+K161+K162+K163+K164</f>
        <v>36000</v>
      </c>
    </row>
    <row r="158" spans="1:11" ht="15">
      <c r="A158" s="92"/>
      <c r="B158" s="92" t="e">
        <f>IF(OR(#REF!&lt;&gt;0,#REF!&lt;&gt;0,#REF!&lt;&gt;0,#REF!&lt;&gt;0,E158&lt;&gt;0,H158&lt;&gt;0),"a","b")</f>
        <v>#REF!</v>
      </c>
      <c r="C158" s="126" t="s">
        <v>378</v>
      </c>
      <c r="D158" s="117" t="s">
        <v>379</v>
      </c>
      <c r="E158" s="119">
        <f t="shared" si="11"/>
        <v>0</v>
      </c>
      <c r="F158" s="118">
        <f>F159+F160</f>
        <v>0</v>
      </c>
      <c r="G158" s="118">
        <f>G159+G160</f>
        <v>0</v>
      </c>
      <c r="H158" s="119">
        <f t="shared" si="12"/>
        <v>0</v>
      </c>
      <c r="I158" s="118">
        <f>I159+I160</f>
        <v>0</v>
      </c>
      <c r="J158" s="118">
        <f>J159+J160</f>
        <v>0</v>
      </c>
      <c r="K158" s="118">
        <f>SUM(K159:K160)</f>
        <v>0</v>
      </c>
    </row>
    <row r="159" spans="1:11" ht="15">
      <c r="A159" s="92"/>
      <c r="B159" s="92" t="e">
        <f>IF(OR(#REF!&lt;&gt;0,#REF!&lt;&gt;0,#REF!&lt;&gt;0,#REF!&lt;&gt;0,E159&lt;&gt;0,H159&lt;&gt;0),"a","b")</f>
        <v>#REF!</v>
      </c>
      <c r="C159" s="128" t="s">
        <v>380</v>
      </c>
      <c r="D159" s="121" t="s">
        <v>381</v>
      </c>
      <c r="E159" s="123">
        <f t="shared" si="11"/>
        <v>0</v>
      </c>
      <c r="F159" s="122"/>
      <c r="G159" s="122"/>
      <c r="H159" s="123">
        <f t="shared" si="12"/>
        <v>0</v>
      </c>
      <c r="I159" s="122"/>
      <c r="J159" s="122"/>
      <c r="K159" s="122">
        <f>I159-F159</f>
        <v>0</v>
      </c>
    </row>
    <row r="160" spans="1:11" ht="15">
      <c r="A160" s="92"/>
      <c r="B160" s="92" t="e">
        <f>IF(OR(#REF!&lt;&gt;0,#REF!&lt;&gt;0,#REF!&lt;&gt;0,#REF!&lt;&gt;0,E160&lt;&gt;0,H160&lt;&gt;0),"a","b")</f>
        <v>#REF!</v>
      </c>
      <c r="C160" s="128" t="s">
        <v>382</v>
      </c>
      <c r="D160" s="121" t="s">
        <v>383</v>
      </c>
      <c r="E160" s="123">
        <f t="shared" si="11"/>
        <v>0</v>
      </c>
      <c r="F160" s="122"/>
      <c r="G160" s="122"/>
      <c r="H160" s="123">
        <f t="shared" si="12"/>
        <v>0</v>
      </c>
      <c r="I160" s="122"/>
      <c r="J160" s="122"/>
      <c r="K160" s="122">
        <f>I160-F160</f>
        <v>0</v>
      </c>
    </row>
    <row r="161" spans="1:11" ht="15">
      <c r="A161" s="92"/>
      <c r="B161" s="92" t="e">
        <f>IF(OR(#REF!&lt;&gt;0,#REF!&lt;&gt;0,#REF!&lt;&gt;0,#REF!&lt;&gt;0,E161&lt;&gt;0,H161&lt;&gt;0),"a","b")</f>
        <v>#REF!</v>
      </c>
      <c r="C161" s="126" t="s">
        <v>384</v>
      </c>
      <c r="D161" s="117" t="s">
        <v>385</v>
      </c>
      <c r="E161" s="119">
        <f t="shared" si="11"/>
        <v>0</v>
      </c>
      <c r="F161" s="118"/>
      <c r="G161" s="118"/>
      <c r="H161" s="119">
        <f t="shared" si="12"/>
        <v>0</v>
      </c>
      <c r="I161" s="118"/>
      <c r="J161" s="118"/>
      <c r="K161" s="118">
        <f>SUM(K162:K163)</f>
        <v>16000</v>
      </c>
    </row>
    <row r="162" spans="1:11" ht="25.5">
      <c r="A162" s="92"/>
      <c r="B162" s="92" t="e">
        <f>IF(OR(#REF!&lt;&gt;0,#REF!&lt;&gt;0,#REF!&lt;&gt;0,#REF!&lt;&gt;0,E162&lt;&gt;0,H162&lt;&gt;0),"a","b")</f>
        <v>#REF!</v>
      </c>
      <c r="C162" s="126" t="s">
        <v>386</v>
      </c>
      <c r="D162" s="117" t="s">
        <v>387</v>
      </c>
      <c r="E162" s="119">
        <f t="shared" si="11"/>
        <v>0</v>
      </c>
      <c r="F162" s="118"/>
      <c r="G162" s="118"/>
      <c r="H162" s="119">
        <f t="shared" si="12"/>
        <v>0</v>
      </c>
      <c r="I162" s="118"/>
      <c r="J162" s="118"/>
      <c r="K162" s="118">
        <f>SUM(K163:K164)</f>
        <v>10000</v>
      </c>
    </row>
    <row r="163" spans="1:11" ht="15">
      <c r="A163" s="92"/>
      <c r="B163" s="92" t="e">
        <f>IF(OR(#REF!&lt;&gt;0,#REF!&lt;&gt;0,#REF!&lt;&gt;0,#REF!&lt;&gt;0,E163&lt;&gt;0,H163&lt;&gt;0),"a","b")</f>
        <v>#REF!</v>
      </c>
      <c r="C163" s="126" t="s">
        <v>388</v>
      </c>
      <c r="D163" s="117" t="s">
        <v>389</v>
      </c>
      <c r="E163" s="119">
        <f t="shared" si="11"/>
        <v>0</v>
      </c>
      <c r="F163" s="118"/>
      <c r="G163" s="118"/>
      <c r="H163" s="119">
        <f t="shared" si="12"/>
        <v>0</v>
      </c>
      <c r="I163" s="118"/>
      <c r="J163" s="118"/>
      <c r="K163" s="118">
        <f>SUM(K164:K165)</f>
        <v>6000</v>
      </c>
    </row>
    <row r="164" spans="1:11" ht="25.5">
      <c r="A164" s="92"/>
      <c r="B164" s="92" t="e">
        <f>IF(OR(#REF!&lt;&gt;0,#REF!&lt;&gt;0,#REF!&lt;&gt;0,#REF!&lt;&gt;0,E164&lt;&gt;0,H164&lt;&gt;0),"a","b")</f>
        <v>#REF!</v>
      </c>
      <c r="C164" s="126" t="s">
        <v>390</v>
      </c>
      <c r="D164" s="117" t="s">
        <v>391</v>
      </c>
      <c r="E164" s="119">
        <f t="shared" si="11"/>
        <v>0</v>
      </c>
      <c r="F164" s="118"/>
      <c r="G164" s="118"/>
      <c r="H164" s="119">
        <f t="shared" si="12"/>
        <v>0</v>
      </c>
      <c r="I164" s="118"/>
      <c r="J164" s="118"/>
      <c r="K164" s="118">
        <f>SUM(K165:K166)</f>
        <v>4000</v>
      </c>
    </row>
    <row r="165" spans="1:11" ht="25.5">
      <c r="A165" s="92"/>
      <c r="B165" s="92" t="e">
        <f>IF(OR(#REF!&lt;&gt;0,#REF!&lt;&gt;0,#REF!&lt;&gt;0,#REF!&lt;&gt;0,E165&lt;&gt;0,H165&lt;&gt;0),"a","b")</f>
        <v>#REF!</v>
      </c>
      <c r="C165" s="125" t="s">
        <v>392</v>
      </c>
      <c r="D165" s="113" t="s">
        <v>393</v>
      </c>
      <c r="E165" s="115">
        <f t="shared" si="11"/>
        <v>8000</v>
      </c>
      <c r="F165" s="114">
        <f>F166+F185</f>
        <v>8000</v>
      </c>
      <c r="G165" s="114">
        <f>G166+G185</f>
        <v>0</v>
      </c>
      <c r="H165" s="115">
        <f t="shared" si="12"/>
        <v>10000</v>
      </c>
      <c r="I165" s="114">
        <f>I166+I185</f>
        <v>10000</v>
      </c>
      <c r="J165" s="114">
        <f>J166+J185</f>
        <v>0</v>
      </c>
      <c r="K165" s="114">
        <f>K166+K185</f>
        <v>2000</v>
      </c>
    </row>
    <row r="166" spans="1:11" ht="25.5">
      <c r="A166" s="92"/>
      <c r="B166" s="92" t="e">
        <f>IF(OR(#REF!&lt;&gt;0,#REF!&lt;&gt;0,#REF!&lt;&gt;0,#REF!&lt;&gt;0,E166&lt;&gt;0,H166&lt;&gt;0),"a","b")</f>
        <v>#REF!</v>
      </c>
      <c r="C166" s="126" t="s">
        <v>394</v>
      </c>
      <c r="D166" s="117" t="s">
        <v>395</v>
      </c>
      <c r="E166" s="119">
        <f t="shared" si="11"/>
        <v>8000</v>
      </c>
      <c r="F166" s="118">
        <f>SUM(F167:F184)</f>
        <v>8000</v>
      </c>
      <c r="G166" s="118">
        <f>SUM(G167:G184)</f>
        <v>0</v>
      </c>
      <c r="H166" s="119">
        <f t="shared" si="12"/>
        <v>10000</v>
      </c>
      <c r="I166" s="118">
        <f>SUM(I167:I184)</f>
        <v>10000</v>
      </c>
      <c r="J166" s="118">
        <f>SUM(J167:J184)</f>
        <v>0</v>
      </c>
      <c r="K166" s="118">
        <f>SUM(K167:K184)</f>
        <v>2000</v>
      </c>
    </row>
    <row r="167" spans="1:11" ht="38.25">
      <c r="A167" s="92"/>
      <c r="B167" s="92" t="e">
        <f>IF(OR(#REF!&lt;&gt;0,#REF!&lt;&gt;0,#REF!&lt;&gt;0,#REF!&lt;&gt;0,E167&lt;&gt;0,H167&lt;&gt;0),"a","b")</f>
        <v>#REF!</v>
      </c>
      <c r="C167" s="128" t="s">
        <v>396</v>
      </c>
      <c r="D167" s="121" t="s">
        <v>397</v>
      </c>
      <c r="E167" s="123">
        <f t="shared" si="11"/>
        <v>0</v>
      </c>
      <c r="F167" s="122"/>
      <c r="G167" s="122"/>
      <c r="H167" s="123">
        <f t="shared" si="12"/>
        <v>0</v>
      </c>
      <c r="I167" s="122"/>
      <c r="J167" s="122"/>
      <c r="K167" s="122">
        <f t="shared" ref="K167:K185" si="14">I167-F167</f>
        <v>0</v>
      </c>
    </row>
    <row r="168" spans="1:11" ht="15">
      <c r="A168" s="92"/>
      <c r="B168" s="92" t="e">
        <f>IF(OR(#REF!&lt;&gt;0,#REF!&lt;&gt;0,#REF!&lt;&gt;0,#REF!&lt;&gt;0,E168&lt;&gt;0,H168&lt;&gt;0),"a","b")</f>
        <v>#REF!</v>
      </c>
      <c r="C168" s="128" t="s">
        <v>398</v>
      </c>
      <c r="D168" s="121" t="s">
        <v>399</v>
      </c>
      <c r="E168" s="123">
        <f t="shared" si="11"/>
        <v>0</v>
      </c>
      <c r="F168" s="122"/>
      <c r="G168" s="122"/>
      <c r="H168" s="123">
        <f t="shared" si="12"/>
        <v>0</v>
      </c>
      <c r="I168" s="122"/>
      <c r="J168" s="122"/>
      <c r="K168" s="122">
        <f t="shared" si="14"/>
        <v>0</v>
      </c>
    </row>
    <row r="169" spans="1:11" ht="15">
      <c r="A169" s="92"/>
      <c r="B169" s="92" t="e">
        <f>IF(OR(#REF!&lt;&gt;0,#REF!&lt;&gt;0,#REF!&lt;&gt;0,#REF!&lt;&gt;0,E169&lt;&gt;0,H169&lt;&gt;0),"a","b")</f>
        <v>#REF!</v>
      </c>
      <c r="C169" s="128" t="s">
        <v>400</v>
      </c>
      <c r="D169" s="121" t="s">
        <v>401</v>
      </c>
      <c r="E169" s="123">
        <f t="shared" si="11"/>
        <v>0</v>
      </c>
      <c r="F169" s="122"/>
      <c r="G169" s="122"/>
      <c r="H169" s="123">
        <f t="shared" si="12"/>
        <v>0</v>
      </c>
      <c r="I169" s="122"/>
      <c r="J169" s="122"/>
      <c r="K169" s="122">
        <f t="shared" si="14"/>
        <v>0</v>
      </c>
    </row>
    <row r="170" spans="1:11" ht="15">
      <c r="A170" s="92"/>
      <c r="B170" s="92" t="e">
        <f>IF(OR(#REF!&lt;&gt;0,#REF!&lt;&gt;0,#REF!&lt;&gt;0,#REF!&lt;&gt;0,E170&lt;&gt;0,H170&lt;&gt;0),"a","b")</f>
        <v>#REF!</v>
      </c>
      <c r="C170" s="128" t="s">
        <v>402</v>
      </c>
      <c r="D170" s="121" t="s">
        <v>403</v>
      </c>
      <c r="E170" s="123">
        <f t="shared" si="11"/>
        <v>8000</v>
      </c>
      <c r="F170" s="122">
        <v>8000</v>
      </c>
      <c r="G170" s="122"/>
      <c r="H170" s="123">
        <f t="shared" ref="H170:H201" si="15">I170+J170</f>
        <v>10000</v>
      </c>
      <c r="I170" s="122">
        <v>10000</v>
      </c>
      <c r="J170" s="122"/>
      <c r="K170" s="122">
        <f t="shared" si="14"/>
        <v>2000</v>
      </c>
    </row>
    <row r="171" spans="1:11" ht="15">
      <c r="A171" s="92"/>
      <c r="B171" s="92" t="e">
        <f>IF(OR(#REF!&lt;&gt;0,#REF!&lt;&gt;0,#REF!&lt;&gt;0,#REF!&lt;&gt;0,E171&lt;&gt;0,H171&lt;&gt;0),"a","b")</f>
        <v>#REF!</v>
      </c>
      <c r="C171" s="128" t="s">
        <v>404</v>
      </c>
      <c r="D171" s="121" t="s">
        <v>405</v>
      </c>
      <c r="E171" s="123">
        <f t="shared" si="11"/>
        <v>0</v>
      </c>
      <c r="F171" s="122"/>
      <c r="G171" s="122"/>
      <c r="H171" s="123">
        <f t="shared" si="15"/>
        <v>0</v>
      </c>
      <c r="I171" s="122"/>
      <c r="J171" s="122"/>
      <c r="K171" s="122">
        <f t="shared" si="14"/>
        <v>0</v>
      </c>
    </row>
    <row r="172" spans="1:11" ht="15">
      <c r="A172" s="92"/>
      <c r="B172" s="92" t="e">
        <f>IF(OR(#REF!&lt;&gt;0,#REF!&lt;&gt;0,#REF!&lt;&gt;0,#REF!&lt;&gt;0,E172&lt;&gt;0,H172&lt;&gt;0),"a","b")</f>
        <v>#REF!</v>
      </c>
      <c r="C172" s="128" t="s">
        <v>406</v>
      </c>
      <c r="D172" s="121" t="s">
        <v>407</v>
      </c>
      <c r="E172" s="123">
        <f t="shared" si="11"/>
        <v>0</v>
      </c>
      <c r="F172" s="122"/>
      <c r="G172" s="122"/>
      <c r="H172" s="123">
        <f t="shared" si="15"/>
        <v>0</v>
      </c>
      <c r="I172" s="122"/>
      <c r="J172" s="122"/>
      <c r="K172" s="122">
        <f t="shared" si="14"/>
        <v>0</v>
      </c>
    </row>
    <row r="173" spans="1:11" ht="15">
      <c r="A173" s="92"/>
      <c r="B173" s="92" t="e">
        <f>IF(OR(#REF!&lt;&gt;0,#REF!&lt;&gt;0,#REF!&lt;&gt;0,#REF!&lt;&gt;0,E173&lt;&gt;0,H173&lt;&gt;0),"a","b")</f>
        <v>#REF!</v>
      </c>
      <c r="C173" s="128" t="s">
        <v>408</v>
      </c>
      <c r="D173" s="121" t="s">
        <v>409</v>
      </c>
      <c r="E173" s="123">
        <f t="shared" si="11"/>
        <v>0</v>
      </c>
      <c r="F173" s="122"/>
      <c r="G173" s="122"/>
      <c r="H173" s="123">
        <f t="shared" si="15"/>
        <v>0</v>
      </c>
      <c r="I173" s="122"/>
      <c r="J173" s="122"/>
      <c r="K173" s="122">
        <f t="shared" si="14"/>
        <v>0</v>
      </c>
    </row>
    <row r="174" spans="1:11" ht="15">
      <c r="A174" s="92"/>
      <c r="B174" s="92" t="e">
        <f>IF(OR(#REF!&lt;&gt;0,#REF!&lt;&gt;0,#REF!&lt;&gt;0,#REF!&lt;&gt;0,E174&lt;&gt;0,H174&lt;&gt;0),"a","b")</f>
        <v>#REF!</v>
      </c>
      <c r="C174" s="128" t="s">
        <v>410</v>
      </c>
      <c r="D174" s="121" t="s">
        <v>411</v>
      </c>
      <c r="E174" s="123">
        <f t="shared" si="11"/>
        <v>0</v>
      </c>
      <c r="F174" s="122"/>
      <c r="G174" s="122"/>
      <c r="H174" s="123">
        <f t="shared" si="15"/>
        <v>0</v>
      </c>
      <c r="I174" s="122"/>
      <c r="J174" s="122"/>
      <c r="K174" s="122">
        <f t="shared" si="14"/>
        <v>0</v>
      </c>
    </row>
    <row r="175" spans="1:11" ht="15">
      <c r="A175" s="92"/>
      <c r="B175" s="92" t="e">
        <f>IF(OR(#REF!&lt;&gt;0,#REF!&lt;&gt;0,#REF!&lt;&gt;0,#REF!&lt;&gt;0,E175&lt;&gt;0,H175&lt;&gt;0),"a","b")</f>
        <v>#REF!</v>
      </c>
      <c r="C175" s="128" t="s">
        <v>412</v>
      </c>
      <c r="D175" s="121" t="s">
        <v>413</v>
      </c>
      <c r="E175" s="123">
        <f t="shared" si="11"/>
        <v>0</v>
      </c>
      <c r="F175" s="122"/>
      <c r="G175" s="122"/>
      <c r="H175" s="123">
        <f t="shared" si="15"/>
        <v>0</v>
      </c>
      <c r="I175" s="122"/>
      <c r="J175" s="122"/>
      <c r="K175" s="122">
        <f t="shared" si="14"/>
        <v>0</v>
      </c>
    </row>
    <row r="176" spans="1:11" ht="15">
      <c r="A176" s="92"/>
      <c r="B176" s="92" t="e">
        <f>IF(OR(#REF!&lt;&gt;0,#REF!&lt;&gt;0,#REF!&lt;&gt;0,#REF!&lt;&gt;0,E176&lt;&gt;0,H176&lt;&gt;0),"a","b")</f>
        <v>#REF!</v>
      </c>
      <c r="C176" s="128" t="s">
        <v>414</v>
      </c>
      <c r="D176" s="121" t="s">
        <v>415</v>
      </c>
      <c r="E176" s="123">
        <f t="shared" si="11"/>
        <v>0</v>
      </c>
      <c r="F176" s="122"/>
      <c r="G176" s="122"/>
      <c r="H176" s="123">
        <f t="shared" si="15"/>
        <v>0</v>
      </c>
      <c r="I176" s="122"/>
      <c r="J176" s="122"/>
      <c r="K176" s="122">
        <f t="shared" si="14"/>
        <v>0</v>
      </c>
    </row>
    <row r="177" spans="1:11" ht="15">
      <c r="A177" s="92"/>
      <c r="B177" s="92" t="e">
        <f>IF(OR(#REF!&lt;&gt;0,#REF!&lt;&gt;0,#REF!&lt;&gt;0,#REF!&lt;&gt;0,E177&lt;&gt;0,H177&lt;&gt;0),"a","b")</f>
        <v>#REF!</v>
      </c>
      <c r="C177" s="128" t="s">
        <v>416</v>
      </c>
      <c r="D177" s="121" t="s">
        <v>417</v>
      </c>
      <c r="E177" s="123">
        <f t="shared" si="11"/>
        <v>0</v>
      </c>
      <c r="F177" s="122"/>
      <c r="G177" s="122"/>
      <c r="H177" s="123">
        <f t="shared" si="15"/>
        <v>0</v>
      </c>
      <c r="I177" s="122"/>
      <c r="J177" s="122"/>
      <c r="K177" s="122">
        <f t="shared" si="14"/>
        <v>0</v>
      </c>
    </row>
    <row r="178" spans="1:11" ht="25.5">
      <c r="A178" s="92"/>
      <c r="B178" s="92" t="e">
        <f>IF(OR(#REF!&lt;&gt;0,#REF!&lt;&gt;0,#REF!&lt;&gt;0,#REF!&lt;&gt;0,E178&lt;&gt;0,H178&lt;&gt;0),"a","b")</f>
        <v>#REF!</v>
      </c>
      <c r="C178" s="128" t="s">
        <v>418</v>
      </c>
      <c r="D178" s="121" t="s">
        <v>419</v>
      </c>
      <c r="E178" s="123">
        <f t="shared" si="11"/>
        <v>0</v>
      </c>
      <c r="F178" s="122"/>
      <c r="G178" s="122"/>
      <c r="H178" s="123">
        <f t="shared" si="15"/>
        <v>0</v>
      </c>
      <c r="I178" s="122"/>
      <c r="J178" s="122"/>
      <c r="K178" s="122">
        <f t="shared" si="14"/>
        <v>0</v>
      </c>
    </row>
    <row r="179" spans="1:11" ht="25.5">
      <c r="A179" s="92"/>
      <c r="B179" s="92" t="e">
        <f>IF(OR(#REF!&lt;&gt;0,#REF!&lt;&gt;0,#REF!&lt;&gt;0,#REF!&lt;&gt;0,E179&lt;&gt;0,H179&lt;&gt;0),"a","b")</f>
        <v>#REF!</v>
      </c>
      <c r="C179" s="128" t="s">
        <v>420</v>
      </c>
      <c r="D179" s="121" t="s">
        <v>421</v>
      </c>
      <c r="E179" s="123">
        <f t="shared" si="11"/>
        <v>0</v>
      </c>
      <c r="F179" s="122"/>
      <c r="G179" s="122"/>
      <c r="H179" s="123">
        <f t="shared" si="15"/>
        <v>0</v>
      </c>
      <c r="I179" s="122"/>
      <c r="J179" s="122"/>
      <c r="K179" s="122">
        <f t="shared" si="14"/>
        <v>0</v>
      </c>
    </row>
    <row r="180" spans="1:11" ht="25.5">
      <c r="A180" s="92"/>
      <c r="B180" s="92" t="e">
        <f>IF(OR(#REF!&lt;&gt;0,#REF!&lt;&gt;0,#REF!&lt;&gt;0,#REF!&lt;&gt;0,E180&lt;&gt;0,H180&lt;&gt;0),"a","b")</f>
        <v>#REF!</v>
      </c>
      <c r="C180" s="128" t="s">
        <v>422</v>
      </c>
      <c r="D180" s="121" t="s">
        <v>423</v>
      </c>
      <c r="E180" s="123">
        <f t="shared" si="11"/>
        <v>0</v>
      </c>
      <c r="F180" s="122"/>
      <c r="G180" s="122"/>
      <c r="H180" s="123">
        <f t="shared" si="15"/>
        <v>0</v>
      </c>
      <c r="I180" s="122"/>
      <c r="J180" s="122"/>
      <c r="K180" s="122">
        <f t="shared" si="14"/>
        <v>0</v>
      </c>
    </row>
    <row r="181" spans="1:11" ht="25.5">
      <c r="A181" s="92"/>
      <c r="B181" s="92" t="e">
        <f>IF(OR(#REF!&lt;&gt;0,#REF!&lt;&gt;0,#REF!&lt;&gt;0,#REF!&lt;&gt;0,E181&lt;&gt;0,H181&lt;&gt;0),"a","b")</f>
        <v>#REF!</v>
      </c>
      <c r="C181" s="128" t="s">
        <v>424</v>
      </c>
      <c r="D181" s="121" t="s">
        <v>425</v>
      </c>
      <c r="E181" s="123">
        <f t="shared" si="11"/>
        <v>0</v>
      </c>
      <c r="F181" s="122"/>
      <c r="G181" s="122"/>
      <c r="H181" s="123">
        <f t="shared" si="15"/>
        <v>0</v>
      </c>
      <c r="I181" s="122"/>
      <c r="J181" s="122"/>
      <c r="K181" s="122">
        <f t="shared" si="14"/>
        <v>0</v>
      </c>
    </row>
    <row r="182" spans="1:11" ht="15">
      <c r="A182" s="92"/>
      <c r="B182" s="92" t="e">
        <f>IF(OR(#REF!&lt;&gt;0,#REF!&lt;&gt;0,#REF!&lt;&gt;0,#REF!&lt;&gt;0,E182&lt;&gt;0,H182&lt;&gt;0),"a","b")</f>
        <v>#REF!</v>
      </c>
      <c r="C182" s="128" t="s">
        <v>426</v>
      </c>
      <c r="D182" s="121" t="s">
        <v>427</v>
      </c>
      <c r="E182" s="123">
        <f t="shared" si="11"/>
        <v>0</v>
      </c>
      <c r="F182" s="122"/>
      <c r="G182" s="122"/>
      <c r="H182" s="123">
        <f t="shared" si="15"/>
        <v>0</v>
      </c>
      <c r="I182" s="122"/>
      <c r="J182" s="122"/>
      <c r="K182" s="122">
        <f t="shared" si="14"/>
        <v>0</v>
      </c>
    </row>
    <row r="183" spans="1:11" ht="15">
      <c r="A183" s="92"/>
      <c r="B183" s="92" t="e">
        <f>IF(OR(#REF!&lt;&gt;0,#REF!&lt;&gt;0,#REF!&lt;&gt;0,#REF!&lt;&gt;0,E183&lt;&gt;0,H183&lt;&gt;0),"a","b")</f>
        <v>#REF!</v>
      </c>
      <c r="C183" s="128" t="s">
        <v>428</v>
      </c>
      <c r="D183" s="121" t="s">
        <v>429</v>
      </c>
      <c r="E183" s="123">
        <f t="shared" si="11"/>
        <v>0</v>
      </c>
      <c r="F183" s="122"/>
      <c r="G183" s="122"/>
      <c r="H183" s="123">
        <f t="shared" si="15"/>
        <v>0</v>
      </c>
      <c r="I183" s="122"/>
      <c r="J183" s="122"/>
      <c r="K183" s="122">
        <f t="shared" si="14"/>
        <v>0</v>
      </c>
    </row>
    <row r="184" spans="1:11" ht="25.5">
      <c r="A184" s="92"/>
      <c r="B184" s="92" t="e">
        <f>IF(OR(#REF!&lt;&gt;0,#REF!&lt;&gt;0,#REF!&lt;&gt;0,#REF!&lt;&gt;0,E184&lt;&gt;0,H184&lt;&gt;0),"a","b")</f>
        <v>#REF!</v>
      </c>
      <c r="C184" s="128" t="s">
        <v>430</v>
      </c>
      <c r="D184" s="121" t="s">
        <v>431</v>
      </c>
      <c r="E184" s="123">
        <f t="shared" si="11"/>
        <v>0</v>
      </c>
      <c r="F184" s="122"/>
      <c r="G184" s="122"/>
      <c r="H184" s="123">
        <f t="shared" si="15"/>
        <v>0</v>
      </c>
      <c r="I184" s="122"/>
      <c r="J184" s="122"/>
      <c r="K184" s="122">
        <f t="shared" si="14"/>
        <v>0</v>
      </c>
    </row>
    <row r="185" spans="1:11" ht="25.5">
      <c r="A185" s="92"/>
      <c r="B185" s="92" t="e">
        <f>IF(OR(#REF!&lt;&gt;0,#REF!&lt;&gt;0,#REF!&lt;&gt;0,#REF!&lt;&gt;0,E185&lt;&gt;0,H185&lt;&gt;0),"a","b")</f>
        <v>#REF!</v>
      </c>
      <c r="C185" s="126" t="s">
        <v>432</v>
      </c>
      <c r="D185" s="117" t="s">
        <v>433</v>
      </c>
      <c r="E185" s="119">
        <f t="shared" si="11"/>
        <v>0</v>
      </c>
      <c r="F185" s="118"/>
      <c r="G185" s="118"/>
      <c r="H185" s="119">
        <f t="shared" si="15"/>
        <v>0</v>
      </c>
      <c r="I185" s="118"/>
      <c r="J185" s="118"/>
      <c r="K185" s="118">
        <f t="shared" si="14"/>
        <v>0</v>
      </c>
    </row>
    <row r="186" spans="1:11" ht="38.25">
      <c r="A186" s="92"/>
      <c r="B186" s="92" t="e">
        <f>IF(OR(#REF!&lt;&gt;0,#REF!&lt;&gt;0,#REF!&lt;&gt;0,#REF!&lt;&gt;0,E186&lt;&gt;0,H186&lt;&gt;0),"a","b")</f>
        <v>#REF!</v>
      </c>
      <c r="C186" s="125" t="s">
        <v>434</v>
      </c>
      <c r="D186" s="113" t="s">
        <v>435</v>
      </c>
      <c r="E186" s="115">
        <f t="shared" si="11"/>
        <v>0</v>
      </c>
      <c r="F186" s="114">
        <f>F187+F191</f>
        <v>0</v>
      </c>
      <c r="G186" s="114">
        <f>G187+G191</f>
        <v>0</v>
      </c>
      <c r="H186" s="115">
        <f t="shared" si="15"/>
        <v>0</v>
      </c>
      <c r="I186" s="114">
        <f>I187+I191</f>
        <v>0</v>
      </c>
      <c r="J186" s="114">
        <f>J187+J191</f>
        <v>0</v>
      </c>
      <c r="K186" s="114">
        <f>K187+K191</f>
        <v>0</v>
      </c>
    </row>
    <row r="187" spans="1:11" ht="15">
      <c r="A187" s="92"/>
      <c r="B187" s="92" t="e">
        <f>IF(OR(#REF!&lt;&gt;0,#REF!&lt;&gt;0,#REF!&lt;&gt;0,#REF!&lt;&gt;0,E187&lt;&gt;0,H187&lt;&gt;0),"a","b")</f>
        <v>#REF!</v>
      </c>
      <c r="C187" s="126" t="s">
        <v>436</v>
      </c>
      <c r="D187" s="117" t="s">
        <v>437</v>
      </c>
      <c r="E187" s="119">
        <f t="shared" si="11"/>
        <v>0</v>
      </c>
      <c r="F187" s="118">
        <f>F188+F189+F190</f>
        <v>0</v>
      </c>
      <c r="G187" s="118">
        <f>G188+G189+G190</f>
        <v>0</v>
      </c>
      <c r="H187" s="119">
        <f t="shared" si="15"/>
        <v>0</v>
      </c>
      <c r="I187" s="118">
        <f>I188+I189+I190</f>
        <v>0</v>
      </c>
      <c r="J187" s="118">
        <f>J188+J189+J190</f>
        <v>0</v>
      </c>
      <c r="K187" s="118">
        <f>SUM(K188:K190)</f>
        <v>0</v>
      </c>
    </row>
    <row r="188" spans="1:11" ht="15">
      <c r="A188" s="92"/>
      <c r="B188" s="92" t="e">
        <f>IF(OR(#REF!&lt;&gt;0,#REF!&lt;&gt;0,#REF!&lt;&gt;0,#REF!&lt;&gt;0,E188&lt;&gt;0,H188&lt;&gt;0),"a","b")</f>
        <v>#REF!</v>
      </c>
      <c r="C188" s="128" t="s">
        <v>438</v>
      </c>
      <c r="D188" s="121" t="s">
        <v>439</v>
      </c>
      <c r="E188" s="123">
        <f t="shared" si="11"/>
        <v>0</v>
      </c>
      <c r="F188" s="122"/>
      <c r="G188" s="122"/>
      <c r="H188" s="123">
        <f t="shared" si="15"/>
        <v>0</v>
      </c>
      <c r="I188" s="122"/>
      <c r="J188" s="122"/>
      <c r="K188" s="122">
        <f>I188-F188</f>
        <v>0</v>
      </c>
    </row>
    <row r="189" spans="1:11" ht="15">
      <c r="A189" s="92"/>
      <c r="B189" s="92" t="e">
        <f>IF(OR(#REF!&lt;&gt;0,#REF!&lt;&gt;0,#REF!&lt;&gt;0,#REF!&lt;&gt;0,E189&lt;&gt;0,H189&lt;&gt;0),"a","b")</f>
        <v>#REF!</v>
      </c>
      <c r="C189" s="128" t="s">
        <v>440</v>
      </c>
      <c r="D189" s="121" t="s">
        <v>441</v>
      </c>
      <c r="E189" s="123">
        <f t="shared" si="11"/>
        <v>0</v>
      </c>
      <c r="F189" s="122"/>
      <c r="G189" s="122"/>
      <c r="H189" s="123">
        <f t="shared" si="15"/>
        <v>0</v>
      </c>
      <c r="I189" s="122"/>
      <c r="J189" s="122"/>
      <c r="K189" s="122">
        <f>I189-F189</f>
        <v>0</v>
      </c>
    </row>
    <row r="190" spans="1:11" ht="15">
      <c r="A190" s="92"/>
      <c r="B190" s="92" t="e">
        <f>IF(OR(#REF!&lt;&gt;0,#REF!&lt;&gt;0,#REF!&lt;&gt;0,#REF!&lt;&gt;0,E190&lt;&gt;0,H190&lt;&gt;0),"a","b")</f>
        <v>#REF!</v>
      </c>
      <c r="C190" s="128" t="s">
        <v>442</v>
      </c>
      <c r="D190" s="121" t="s">
        <v>443</v>
      </c>
      <c r="E190" s="123">
        <f t="shared" si="11"/>
        <v>0</v>
      </c>
      <c r="F190" s="122"/>
      <c r="G190" s="122"/>
      <c r="H190" s="123">
        <f t="shared" si="15"/>
        <v>0</v>
      </c>
      <c r="I190" s="122"/>
      <c r="J190" s="122"/>
      <c r="K190" s="122">
        <f>I190-F190</f>
        <v>0</v>
      </c>
    </row>
    <row r="191" spans="1:11" ht="15">
      <c r="A191" s="92"/>
      <c r="B191" s="92" t="e">
        <f>IF(OR(#REF!&lt;&gt;0,#REF!&lt;&gt;0,#REF!&lt;&gt;0,#REF!&lt;&gt;0,E191&lt;&gt;0,H191&lt;&gt;0),"a","b")</f>
        <v>#REF!</v>
      </c>
      <c r="C191" s="126" t="s">
        <v>444</v>
      </c>
      <c r="D191" s="117" t="s">
        <v>445</v>
      </c>
      <c r="E191" s="119">
        <f t="shared" si="11"/>
        <v>0</v>
      </c>
      <c r="F191" s="118">
        <v>0</v>
      </c>
      <c r="G191" s="118">
        <v>0</v>
      </c>
      <c r="H191" s="119">
        <f t="shared" si="15"/>
        <v>0</v>
      </c>
      <c r="I191" s="118">
        <v>0</v>
      </c>
      <c r="J191" s="118">
        <v>0</v>
      </c>
      <c r="K191" s="118">
        <v>0</v>
      </c>
    </row>
    <row r="192" spans="1:11" ht="15">
      <c r="A192" s="92" t="s">
        <v>107</v>
      </c>
      <c r="B192" s="92" t="e">
        <f>IF(OR(#REF!&lt;&gt;0,#REF!&lt;&gt;0,#REF!&lt;&gt;0,#REF!&lt;&gt;0,E192&lt;&gt;0,H192&lt;&gt;0),"a","b")</f>
        <v>#REF!</v>
      </c>
      <c r="C192" s="146">
        <v>31</v>
      </c>
      <c r="D192" s="105" t="s">
        <v>446</v>
      </c>
      <c r="E192" s="107">
        <f t="shared" si="11"/>
        <v>0</v>
      </c>
      <c r="F192" s="106">
        <f>F193+F252+F258+F259</f>
        <v>0</v>
      </c>
      <c r="G192" s="106">
        <f>G193+G252+G258+G259</f>
        <v>0</v>
      </c>
      <c r="H192" s="107">
        <f t="shared" si="15"/>
        <v>185000</v>
      </c>
      <c r="I192" s="106">
        <f>I193+I252+I258+I259</f>
        <v>185000</v>
      </c>
      <c r="J192" s="106">
        <f>J193+J252+J258+J259</f>
        <v>0</v>
      </c>
      <c r="K192" s="106">
        <f>I192-F192</f>
        <v>185000</v>
      </c>
    </row>
    <row r="193" spans="1:11" ht="15">
      <c r="A193" s="92"/>
      <c r="B193" s="92" t="e">
        <f>IF(OR(#REF!&lt;&gt;0,#REF!&lt;&gt;0,#REF!&lt;&gt;0,#REF!&lt;&gt;0,E193&lt;&gt;0,H193&lt;&gt;0),"a","b")</f>
        <v>#REF!</v>
      </c>
      <c r="C193" s="124">
        <v>31.1</v>
      </c>
      <c r="D193" s="109" t="s">
        <v>447</v>
      </c>
      <c r="E193" s="111">
        <f t="shared" si="11"/>
        <v>0</v>
      </c>
      <c r="F193" s="110">
        <f>F194+F208+F238+F251</f>
        <v>0</v>
      </c>
      <c r="G193" s="110">
        <f>G194+G208+G238+G251</f>
        <v>0</v>
      </c>
      <c r="H193" s="111">
        <f t="shared" si="15"/>
        <v>185000</v>
      </c>
      <c r="I193" s="110">
        <f>I194+I208+I238+I251</f>
        <v>185000</v>
      </c>
      <c r="J193" s="110">
        <f>J194+J208+J238+J251</f>
        <v>0</v>
      </c>
      <c r="K193" s="110">
        <f>I193-F193</f>
        <v>185000</v>
      </c>
    </row>
    <row r="194" spans="1:11" ht="15">
      <c r="A194" s="92"/>
      <c r="B194" s="92" t="e">
        <f>IF(OR(#REF!&lt;&gt;0,#REF!&lt;&gt;0,#REF!&lt;&gt;0,#REF!&lt;&gt;0,E194&lt;&gt;0,H194&lt;&gt;0),"a","b")</f>
        <v>#REF!</v>
      </c>
      <c r="C194" s="125" t="s">
        <v>448</v>
      </c>
      <c r="D194" s="113" t="s">
        <v>449</v>
      </c>
      <c r="E194" s="115">
        <f t="shared" si="11"/>
        <v>0</v>
      </c>
      <c r="F194" s="114">
        <f>F195+F196+F197+F207</f>
        <v>0</v>
      </c>
      <c r="G194" s="114">
        <f>G195+G196+G197+G207</f>
        <v>0</v>
      </c>
      <c r="H194" s="115">
        <f t="shared" si="15"/>
        <v>0</v>
      </c>
      <c r="I194" s="114">
        <f>I195+I196+I197+I207</f>
        <v>0</v>
      </c>
      <c r="J194" s="114">
        <f>J195+J196+J197+J207</f>
        <v>0</v>
      </c>
      <c r="K194" s="114">
        <f>I194-F194</f>
        <v>0</v>
      </c>
    </row>
    <row r="195" spans="1:11" ht="15">
      <c r="A195" s="92"/>
      <c r="B195" s="92" t="e">
        <f>IF(OR(#REF!&lt;&gt;0,#REF!&lt;&gt;0,#REF!&lt;&gt;0,#REF!&lt;&gt;0,E195&lt;&gt;0,H195&lt;&gt;0),"a","b")</f>
        <v>#REF!</v>
      </c>
      <c r="C195" s="126" t="s">
        <v>450</v>
      </c>
      <c r="D195" s="117" t="s">
        <v>451</v>
      </c>
      <c r="E195" s="119">
        <f t="shared" si="11"/>
        <v>0</v>
      </c>
      <c r="F195" s="118"/>
      <c r="G195" s="118"/>
      <c r="H195" s="119">
        <f t="shared" si="15"/>
        <v>0</v>
      </c>
      <c r="I195" s="118"/>
      <c r="J195" s="118"/>
      <c r="K195" s="118">
        <f>I195-F195</f>
        <v>0</v>
      </c>
    </row>
    <row r="196" spans="1:11" ht="15">
      <c r="A196" s="92"/>
      <c r="B196" s="92" t="e">
        <f>IF(OR(#REF!&lt;&gt;0,#REF!&lt;&gt;0,#REF!&lt;&gt;0,#REF!&lt;&gt;0,E196&lt;&gt;0,H196&lt;&gt;0),"a","b")</f>
        <v>#REF!</v>
      </c>
      <c r="C196" s="126" t="s">
        <v>452</v>
      </c>
      <c r="D196" s="117" t="s">
        <v>453</v>
      </c>
      <c r="E196" s="119">
        <f t="shared" ref="E196:E259" si="16">F196+G196</f>
        <v>0</v>
      </c>
      <c r="F196" s="118"/>
      <c r="G196" s="118"/>
      <c r="H196" s="119">
        <f t="shared" si="15"/>
        <v>0</v>
      </c>
      <c r="I196" s="118"/>
      <c r="J196" s="118"/>
      <c r="K196" s="118">
        <f>I196-F196</f>
        <v>0</v>
      </c>
    </row>
    <row r="197" spans="1:11" ht="15">
      <c r="A197" s="92"/>
      <c r="B197" s="92" t="e">
        <f>IF(OR(#REF!&lt;&gt;0,#REF!&lt;&gt;0,#REF!&lt;&gt;0,#REF!&lt;&gt;0,E197&lt;&gt;0,H197&lt;&gt;0),"a","b")</f>
        <v>#REF!</v>
      </c>
      <c r="C197" s="126" t="s">
        <v>454</v>
      </c>
      <c r="D197" s="117" t="s">
        <v>455</v>
      </c>
      <c r="E197" s="119">
        <f t="shared" si="16"/>
        <v>0</v>
      </c>
      <c r="F197" s="118">
        <f>SUM(F198:F206)</f>
        <v>0</v>
      </c>
      <c r="G197" s="118">
        <f>SUM(G198:G206)</f>
        <v>0</v>
      </c>
      <c r="H197" s="119">
        <f t="shared" si="15"/>
        <v>0</v>
      </c>
      <c r="I197" s="118">
        <f>SUM(I198:I206)</f>
        <v>0</v>
      </c>
      <c r="J197" s="118">
        <f>SUM(J198:J206)</f>
        <v>0</v>
      </c>
      <c r="K197" s="118"/>
    </row>
    <row r="198" spans="1:11" ht="15">
      <c r="A198" s="92"/>
      <c r="B198" s="92" t="e">
        <f>IF(OR(#REF!&lt;&gt;0,#REF!&lt;&gt;0,#REF!&lt;&gt;0,#REF!&lt;&gt;0,E198&lt;&gt;0,H198&lt;&gt;0),"a","b")</f>
        <v>#REF!</v>
      </c>
      <c r="C198" s="128" t="s">
        <v>456</v>
      </c>
      <c r="D198" s="121" t="s">
        <v>457</v>
      </c>
      <c r="E198" s="123">
        <f t="shared" si="16"/>
        <v>0</v>
      </c>
      <c r="F198" s="122"/>
      <c r="G198" s="122"/>
      <c r="H198" s="123">
        <f t="shared" si="15"/>
        <v>0</v>
      </c>
      <c r="I198" s="122"/>
      <c r="J198" s="122"/>
      <c r="K198" s="122">
        <f t="shared" ref="K198:K206" si="17">I198-F198</f>
        <v>0</v>
      </c>
    </row>
    <row r="199" spans="1:11" ht="15">
      <c r="A199" s="92"/>
      <c r="B199" s="92" t="e">
        <f>IF(OR(#REF!&lt;&gt;0,#REF!&lt;&gt;0,#REF!&lt;&gt;0,#REF!&lt;&gt;0,E199&lt;&gt;0,H199&lt;&gt;0),"a","b")</f>
        <v>#REF!</v>
      </c>
      <c r="C199" s="128" t="s">
        <v>458</v>
      </c>
      <c r="D199" s="121" t="s">
        <v>459</v>
      </c>
      <c r="E199" s="123">
        <f t="shared" si="16"/>
        <v>0</v>
      </c>
      <c r="F199" s="122"/>
      <c r="G199" s="122"/>
      <c r="H199" s="123">
        <f t="shared" si="15"/>
        <v>0</v>
      </c>
      <c r="I199" s="122"/>
      <c r="J199" s="122"/>
      <c r="K199" s="122">
        <f t="shared" si="17"/>
        <v>0</v>
      </c>
    </row>
    <row r="200" spans="1:11" ht="15">
      <c r="A200" s="92"/>
      <c r="B200" s="92" t="e">
        <f>IF(OR(#REF!&lt;&gt;0,#REF!&lt;&gt;0,#REF!&lt;&gt;0,#REF!&lt;&gt;0,E200&lt;&gt;0,H200&lt;&gt;0),"a","b")</f>
        <v>#REF!</v>
      </c>
      <c r="C200" s="128" t="s">
        <v>460</v>
      </c>
      <c r="D200" s="121" t="s">
        <v>461</v>
      </c>
      <c r="E200" s="123">
        <f t="shared" si="16"/>
        <v>0</v>
      </c>
      <c r="F200" s="122"/>
      <c r="G200" s="122"/>
      <c r="H200" s="123">
        <f t="shared" si="15"/>
        <v>0</v>
      </c>
      <c r="I200" s="122"/>
      <c r="J200" s="122"/>
      <c r="K200" s="122">
        <f t="shared" si="17"/>
        <v>0</v>
      </c>
    </row>
    <row r="201" spans="1:11" ht="15">
      <c r="A201" s="92"/>
      <c r="B201" s="92" t="e">
        <f>IF(OR(#REF!&lt;&gt;0,#REF!&lt;&gt;0,#REF!&lt;&gt;0,#REF!&lt;&gt;0,E201&lt;&gt;0,H201&lt;&gt;0),"a","b")</f>
        <v>#REF!</v>
      </c>
      <c r="C201" s="128" t="s">
        <v>462</v>
      </c>
      <c r="D201" s="121" t="s">
        <v>463</v>
      </c>
      <c r="E201" s="123">
        <f t="shared" si="16"/>
        <v>0</v>
      </c>
      <c r="F201" s="122"/>
      <c r="G201" s="122"/>
      <c r="H201" s="123">
        <f t="shared" si="15"/>
        <v>0</v>
      </c>
      <c r="I201" s="122"/>
      <c r="J201" s="122"/>
      <c r="K201" s="122">
        <f t="shared" si="17"/>
        <v>0</v>
      </c>
    </row>
    <row r="202" spans="1:11" ht="15">
      <c r="A202" s="92"/>
      <c r="B202" s="92" t="e">
        <f>IF(OR(#REF!&lt;&gt;0,#REF!&lt;&gt;0,#REF!&lt;&gt;0,#REF!&lt;&gt;0,E202&lt;&gt;0,H202&lt;&gt;0),"a","b")</f>
        <v>#REF!</v>
      </c>
      <c r="C202" s="128" t="s">
        <v>464</v>
      </c>
      <c r="D202" s="121" t="s">
        <v>465</v>
      </c>
      <c r="E202" s="123">
        <f t="shared" si="16"/>
        <v>0</v>
      </c>
      <c r="F202" s="122"/>
      <c r="G202" s="122"/>
      <c r="H202" s="123">
        <f t="shared" ref="H202:H233" si="18">I202+J202</f>
        <v>0</v>
      </c>
      <c r="I202" s="122"/>
      <c r="J202" s="122"/>
      <c r="K202" s="122">
        <f t="shared" si="17"/>
        <v>0</v>
      </c>
    </row>
    <row r="203" spans="1:11" ht="15">
      <c r="A203" s="92"/>
      <c r="B203" s="92" t="e">
        <f>IF(OR(#REF!&lt;&gt;0,#REF!&lt;&gt;0,#REF!&lt;&gt;0,#REF!&lt;&gt;0,E203&lt;&gt;0,H203&lt;&gt;0),"a","b")</f>
        <v>#REF!</v>
      </c>
      <c r="C203" s="128" t="s">
        <v>466</v>
      </c>
      <c r="D203" s="121" t="s">
        <v>467</v>
      </c>
      <c r="E203" s="123">
        <f t="shared" si="16"/>
        <v>0</v>
      </c>
      <c r="F203" s="122"/>
      <c r="G203" s="122"/>
      <c r="H203" s="123">
        <f t="shared" si="18"/>
        <v>0</v>
      </c>
      <c r="I203" s="122"/>
      <c r="J203" s="122"/>
      <c r="K203" s="122">
        <f t="shared" si="17"/>
        <v>0</v>
      </c>
    </row>
    <row r="204" spans="1:11" ht="15">
      <c r="A204" s="92"/>
      <c r="B204" s="92" t="e">
        <f>IF(OR(#REF!&lt;&gt;0,#REF!&lt;&gt;0,#REF!&lt;&gt;0,#REF!&lt;&gt;0,E204&lt;&gt;0,H204&lt;&gt;0),"a","b")</f>
        <v>#REF!</v>
      </c>
      <c r="C204" s="128" t="s">
        <v>468</v>
      </c>
      <c r="D204" s="121" t="s">
        <v>469</v>
      </c>
      <c r="E204" s="123">
        <f t="shared" si="16"/>
        <v>0</v>
      </c>
      <c r="F204" s="122"/>
      <c r="G204" s="122"/>
      <c r="H204" s="123">
        <f t="shared" si="18"/>
        <v>0</v>
      </c>
      <c r="I204" s="122"/>
      <c r="J204" s="122"/>
      <c r="K204" s="122">
        <f t="shared" si="17"/>
        <v>0</v>
      </c>
    </row>
    <row r="205" spans="1:11" ht="15">
      <c r="A205" s="92"/>
      <c r="B205" s="92" t="e">
        <f>IF(OR(#REF!&lt;&gt;0,#REF!&lt;&gt;0,#REF!&lt;&gt;0,#REF!&lt;&gt;0,E205&lt;&gt;0,H205&lt;&gt;0),"a","b")</f>
        <v>#REF!</v>
      </c>
      <c r="C205" s="128" t="s">
        <v>470</v>
      </c>
      <c r="D205" s="121" t="s">
        <v>471</v>
      </c>
      <c r="E205" s="123">
        <f t="shared" si="16"/>
        <v>0</v>
      </c>
      <c r="F205" s="122"/>
      <c r="G205" s="122"/>
      <c r="H205" s="123">
        <f t="shared" si="18"/>
        <v>0</v>
      </c>
      <c r="I205" s="122"/>
      <c r="J205" s="122"/>
      <c r="K205" s="122">
        <f t="shared" si="17"/>
        <v>0</v>
      </c>
    </row>
    <row r="206" spans="1:11" ht="25.5">
      <c r="A206" s="92"/>
      <c r="B206" s="92" t="e">
        <f>IF(OR(#REF!&lt;&gt;0,#REF!&lt;&gt;0,#REF!&lt;&gt;0,#REF!&lt;&gt;0,E206&lt;&gt;0,H206&lt;&gt;0),"a","b")</f>
        <v>#REF!</v>
      </c>
      <c r="C206" s="128" t="s">
        <v>472</v>
      </c>
      <c r="D206" s="121" t="s">
        <v>473</v>
      </c>
      <c r="E206" s="123">
        <f t="shared" si="16"/>
        <v>0</v>
      </c>
      <c r="F206" s="122"/>
      <c r="G206" s="122"/>
      <c r="H206" s="123">
        <f t="shared" si="18"/>
        <v>0</v>
      </c>
      <c r="I206" s="122"/>
      <c r="J206" s="122"/>
      <c r="K206" s="122">
        <f t="shared" si="17"/>
        <v>0</v>
      </c>
    </row>
    <row r="207" spans="1:11" ht="15">
      <c r="A207" s="92"/>
      <c r="B207" s="92" t="e">
        <f>IF(OR(#REF!&lt;&gt;0,#REF!&lt;&gt;0,#REF!&lt;&gt;0,#REF!&lt;&gt;0,E207&lt;&gt;0,H207&lt;&gt;0),"a","b")</f>
        <v>#REF!</v>
      </c>
      <c r="C207" s="126" t="s">
        <v>474</v>
      </c>
      <c r="D207" s="117" t="s">
        <v>475</v>
      </c>
      <c r="E207" s="119">
        <f t="shared" si="16"/>
        <v>0</v>
      </c>
      <c r="F207" s="118"/>
      <c r="G207" s="118"/>
      <c r="H207" s="119">
        <f t="shared" si="18"/>
        <v>0</v>
      </c>
      <c r="I207" s="118"/>
      <c r="J207" s="118"/>
      <c r="K207" s="118"/>
    </row>
    <row r="208" spans="1:11" ht="15">
      <c r="A208" s="92"/>
      <c r="B208" s="92" t="e">
        <f>IF(OR(#REF!&lt;&gt;0,#REF!&lt;&gt;0,#REF!&lt;&gt;0,#REF!&lt;&gt;0,E208&lt;&gt;0,H208&lt;&gt;0),"a","b")</f>
        <v>#REF!</v>
      </c>
      <c r="C208" s="125" t="s">
        <v>476</v>
      </c>
      <c r="D208" s="113" t="s">
        <v>477</v>
      </c>
      <c r="E208" s="115">
        <f t="shared" si="16"/>
        <v>0</v>
      </c>
      <c r="F208" s="114">
        <f>F209+F216</f>
        <v>0</v>
      </c>
      <c r="G208" s="114">
        <f>G209+G216</f>
        <v>0</v>
      </c>
      <c r="H208" s="115">
        <f t="shared" si="18"/>
        <v>185000</v>
      </c>
      <c r="I208" s="114">
        <f>I209+I216</f>
        <v>185000</v>
      </c>
      <c r="J208" s="114">
        <f>J209+J216</f>
        <v>0</v>
      </c>
      <c r="K208" s="114">
        <f t="shared" ref="K208:K249" si="19">I208-F208</f>
        <v>185000</v>
      </c>
    </row>
    <row r="209" spans="1:11" ht="15">
      <c r="A209" s="92"/>
      <c r="B209" s="92" t="e">
        <f>IF(OR(#REF!&lt;&gt;0,#REF!&lt;&gt;0,#REF!&lt;&gt;0,#REF!&lt;&gt;0,E209&lt;&gt;0,H209&lt;&gt;0),"a","b")</f>
        <v>#REF!</v>
      </c>
      <c r="C209" s="126" t="s">
        <v>478</v>
      </c>
      <c r="D209" s="117" t="s">
        <v>479</v>
      </c>
      <c r="E209" s="119">
        <f t="shared" si="16"/>
        <v>0</v>
      </c>
      <c r="F209" s="118">
        <v>0</v>
      </c>
      <c r="G209" s="118">
        <f>SUM(G210:G215)</f>
        <v>0</v>
      </c>
      <c r="H209" s="119">
        <f t="shared" si="18"/>
        <v>185000</v>
      </c>
      <c r="I209" s="118">
        <f>SUM(I210:I215)</f>
        <v>185000</v>
      </c>
      <c r="J209" s="118">
        <f>SUM(J210:J215)</f>
        <v>0</v>
      </c>
      <c r="K209" s="118">
        <f t="shared" si="19"/>
        <v>185000</v>
      </c>
    </row>
    <row r="210" spans="1:11" ht="15">
      <c r="A210" s="92"/>
      <c r="B210" s="92" t="e">
        <f>IF(OR(#REF!&lt;&gt;0,#REF!&lt;&gt;0,#REF!&lt;&gt;0,#REF!&lt;&gt;0,E210&lt;&gt;0,H210&lt;&gt;0),"a","b")</f>
        <v>#REF!</v>
      </c>
      <c r="C210" s="128" t="s">
        <v>480</v>
      </c>
      <c r="D210" s="121" t="s">
        <v>481</v>
      </c>
      <c r="E210" s="123">
        <f t="shared" si="16"/>
        <v>0</v>
      </c>
      <c r="F210" s="122"/>
      <c r="G210" s="122"/>
      <c r="H210" s="123">
        <f t="shared" si="18"/>
        <v>0</v>
      </c>
      <c r="I210" s="122"/>
      <c r="J210" s="122"/>
      <c r="K210" s="122">
        <f t="shared" si="19"/>
        <v>0</v>
      </c>
    </row>
    <row r="211" spans="1:11" ht="15">
      <c r="A211" s="92"/>
      <c r="B211" s="92" t="e">
        <f>IF(OR(#REF!&lt;&gt;0,#REF!&lt;&gt;0,#REF!&lt;&gt;0,#REF!&lt;&gt;0,E211&lt;&gt;0,H211&lt;&gt;0),"a","b")</f>
        <v>#REF!</v>
      </c>
      <c r="C211" s="128" t="s">
        <v>482</v>
      </c>
      <c r="D211" s="121" t="s">
        <v>483</v>
      </c>
      <c r="E211" s="123">
        <f t="shared" si="16"/>
        <v>0</v>
      </c>
      <c r="F211" s="122">
        <v>0</v>
      </c>
      <c r="G211" s="122"/>
      <c r="H211" s="123">
        <f t="shared" si="18"/>
        <v>60000</v>
      </c>
      <c r="I211" s="122">
        <v>60000</v>
      </c>
      <c r="J211" s="122"/>
      <c r="K211" s="122">
        <f t="shared" si="19"/>
        <v>60000</v>
      </c>
    </row>
    <row r="212" spans="1:11" ht="15">
      <c r="A212" s="92"/>
      <c r="B212" s="92" t="e">
        <f>IF(OR(#REF!&lt;&gt;0,#REF!&lt;&gt;0,#REF!&lt;&gt;0,#REF!&lt;&gt;0,E212&lt;&gt;0,H212&lt;&gt;0),"a","b")</f>
        <v>#REF!</v>
      </c>
      <c r="C212" s="128" t="s">
        <v>484</v>
      </c>
      <c r="D212" s="121" t="s">
        <v>485</v>
      </c>
      <c r="E212" s="123">
        <f t="shared" si="16"/>
        <v>0</v>
      </c>
      <c r="F212" s="122">
        <v>0</v>
      </c>
      <c r="G212" s="122"/>
      <c r="H212" s="123">
        <f t="shared" si="18"/>
        <v>125000</v>
      </c>
      <c r="I212" s="122">
        <v>125000</v>
      </c>
      <c r="J212" s="122"/>
      <c r="K212" s="122">
        <f t="shared" si="19"/>
        <v>125000</v>
      </c>
    </row>
    <row r="213" spans="1:11" ht="25.5">
      <c r="A213" s="92"/>
      <c r="B213" s="92" t="e">
        <f>IF(OR(#REF!&lt;&gt;0,#REF!&lt;&gt;0,#REF!&lt;&gt;0,#REF!&lt;&gt;0,E213&lt;&gt;0,H213&lt;&gt;0),"a","b")</f>
        <v>#REF!</v>
      </c>
      <c r="C213" s="128" t="s">
        <v>486</v>
      </c>
      <c r="D213" s="121" t="s">
        <v>487</v>
      </c>
      <c r="E213" s="123">
        <f t="shared" si="16"/>
        <v>0</v>
      </c>
      <c r="F213" s="122"/>
      <c r="G213" s="122"/>
      <c r="H213" s="123">
        <f t="shared" si="18"/>
        <v>0</v>
      </c>
      <c r="I213" s="122"/>
      <c r="J213" s="122"/>
      <c r="K213" s="122">
        <f t="shared" si="19"/>
        <v>0</v>
      </c>
    </row>
    <row r="214" spans="1:11" ht="25.5">
      <c r="A214" s="92"/>
      <c r="B214" s="92" t="e">
        <f>IF(OR(#REF!&lt;&gt;0,#REF!&lt;&gt;0,#REF!&lt;&gt;0,#REF!&lt;&gt;0,E214&lt;&gt;0,H214&lt;&gt;0),"a","b")</f>
        <v>#REF!</v>
      </c>
      <c r="C214" s="128" t="s">
        <v>488</v>
      </c>
      <c r="D214" s="121" t="s">
        <v>489</v>
      </c>
      <c r="E214" s="123">
        <f t="shared" si="16"/>
        <v>0</v>
      </c>
      <c r="F214" s="122"/>
      <c r="G214" s="122"/>
      <c r="H214" s="123">
        <f t="shared" si="18"/>
        <v>0</v>
      </c>
      <c r="I214" s="122"/>
      <c r="J214" s="122"/>
      <c r="K214" s="122">
        <f t="shared" si="19"/>
        <v>0</v>
      </c>
    </row>
    <row r="215" spans="1:11" ht="15">
      <c r="A215" s="92"/>
      <c r="B215" s="92" t="e">
        <f>IF(OR(#REF!&lt;&gt;0,#REF!&lt;&gt;0,#REF!&lt;&gt;0,#REF!&lt;&gt;0,E215&lt;&gt;0,H215&lt;&gt;0),"a","b")</f>
        <v>#REF!</v>
      </c>
      <c r="C215" s="128" t="s">
        <v>490</v>
      </c>
      <c r="D215" s="121" t="s">
        <v>491</v>
      </c>
      <c r="E215" s="123">
        <f t="shared" si="16"/>
        <v>0</v>
      </c>
      <c r="F215" s="122"/>
      <c r="G215" s="122"/>
      <c r="H215" s="123">
        <f t="shared" si="18"/>
        <v>0</v>
      </c>
      <c r="I215" s="122"/>
      <c r="J215" s="122"/>
      <c r="K215" s="122">
        <f t="shared" si="19"/>
        <v>0</v>
      </c>
    </row>
    <row r="216" spans="1:11" ht="25.5">
      <c r="A216" s="92"/>
      <c r="B216" s="92" t="e">
        <f>IF(OR(#REF!&lt;&gt;0,#REF!&lt;&gt;0,#REF!&lt;&gt;0,#REF!&lt;&gt;0,E216&lt;&gt;0,H216&lt;&gt;0),"a","b")</f>
        <v>#REF!</v>
      </c>
      <c r="C216" s="126" t="s">
        <v>492</v>
      </c>
      <c r="D216" s="117" t="s">
        <v>493</v>
      </c>
      <c r="E216" s="119">
        <f t="shared" si="16"/>
        <v>0</v>
      </c>
      <c r="F216" s="118">
        <f>SUM(F217:F237)</f>
        <v>0</v>
      </c>
      <c r="G216" s="118">
        <f>SUM(G217:G237)</f>
        <v>0</v>
      </c>
      <c r="H216" s="119">
        <f t="shared" si="18"/>
        <v>0</v>
      </c>
      <c r="I216" s="118">
        <f>SUM(I217:I237)</f>
        <v>0</v>
      </c>
      <c r="J216" s="118">
        <f>SUM(J217:J237)</f>
        <v>0</v>
      </c>
      <c r="K216" s="118">
        <f t="shared" si="19"/>
        <v>0</v>
      </c>
    </row>
    <row r="217" spans="1:11" ht="38.25">
      <c r="A217" s="92"/>
      <c r="B217" s="92" t="e">
        <f>IF(OR(#REF!&lt;&gt;0,#REF!&lt;&gt;0,#REF!&lt;&gt;0,#REF!&lt;&gt;0,E217&lt;&gt;0,H217&lt;&gt;0),"a","b")</f>
        <v>#REF!</v>
      </c>
      <c r="C217" s="128" t="s">
        <v>494</v>
      </c>
      <c r="D217" s="121" t="s">
        <v>495</v>
      </c>
      <c r="E217" s="123">
        <f t="shared" si="16"/>
        <v>0</v>
      </c>
      <c r="F217" s="122">
        <v>0</v>
      </c>
      <c r="G217" s="122"/>
      <c r="H217" s="123">
        <f t="shared" si="18"/>
        <v>0</v>
      </c>
      <c r="I217" s="122">
        <v>0</v>
      </c>
      <c r="J217" s="122"/>
      <c r="K217" s="122">
        <f t="shared" si="19"/>
        <v>0</v>
      </c>
    </row>
    <row r="218" spans="1:11" ht="15">
      <c r="A218" s="92"/>
      <c r="B218" s="92" t="e">
        <f>IF(OR(#REF!&lt;&gt;0,#REF!&lt;&gt;0,#REF!&lt;&gt;0,#REF!&lt;&gt;0,E218&lt;&gt;0,H218&lt;&gt;0),"a","b")</f>
        <v>#REF!</v>
      </c>
      <c r="C218" s="128" t="s">
        <v>496</v>
      </c>
      <c r="D218" s="121" t="s">
        <v>153</v>
      </c>
      <c r="E218" s="123">
        <f t="shared" si="16"/>
        <v>0</v>
      </c>
      <c r="F218" s="122"/>
      <c r="G218" s="122"/>
      <c r="H218" s="123">
        <f t="shared" si="18"/>
        <v>0</v>
      </c>
      <c r="I218" s="122"/>
      <c r="J218" s="122"/>
      <c r="K218" s="122">
        <f t="shared" si="19"/>
        <v>0</v>
      </c>
    </row>
    <row r="219" spans="1:11" ht="15">
      <c r="A219" s="92"/>
      <c r="B219" s="92" t="e">
        <f>IF(OR(#REF!&lt;&gt;0,#REF!&lt;&gt;0,#REF!&lt;&gt;0,#REF!&lt;&gt;0,E219&lt;&gt;0,H219&lt;&gt;0),"a","b")</f>
        <v>#REF!</v>
      </c>
      <c r="C219" s="128" t="s">
        <v>497</v>
      </c>
      <c r="D219" s="121" t="s">
        <v>155</v>
      </c>
      <c r="E219" s="123">
        <f t="shared" si="16"/>
        <v>0</v>
      </c>
      <c r="F219" s="122"/>
      <c r="G219" s="122"/>
      <c r="H219" s="123">
        <f t="shared" si="18"/>
        <v>0</v>
      </c>
      <c r="I219" s="122"/>
      <c r="J219" s="122"/>
      <c r="K219" s="122">
        <f t="shared" si="19"/>
        <v>0</v>
      </c>
    </row>
    <row r="220" spans="1:11" ht="15">
      <c r="A220" s="92"/>
      <c r="B220" s="92" t="e">
        <f>IF(OR(#REF!&lt;&gt;0,#REF!&lt;&gt;0,#REF!&lt;&gt;0,#REF!&lt;&gt;0,E220&lt;&gt;0,H220&lt;&gt;0),"a","b")</f>
        <v>#REF!</v>
      </c>
      <c r="C220" s="128" t="s">
        <v>498</v>
      </c>
      <c r="D220" s="121" t="s">
        <v>499</v>
      </c>
      <c r="E220" s="123">
        <f t="shared" si="16"/>
        <v>0</v>
      </c>
      <c r="F220" s="122"/>
      <c r="G220" s="122"/>
      <c r="H220" s="123">
        <f t="shared" si="18"/>
        <v>0</v>
      </c>
      <c r="I220" s="122"/>
      <c r="J220" s="122"/>
      <c r="K220" s="122">
        <f t="shared" si="19"/>
        <v>0</v>
      </c>
    </row>
    <row r="221" spans="1:11" ht="15">
      <c r="A221" s="92"/>
      <c r="B221" s="92" t="e">
        <f>IF(OR(#REF!&lt;&gt;0,#REF!&lt;&gt;0,#REF!&lt;&gt;0,#REF!&lt;&gt;0,E221&lt;&gt;0,H221&lt;&gt;0),"a","b")</f>
        <v>#REF!</v>
      </c>
      <c r="C221" s="128" t="s">
        <v>500</v>
      </c>
      <c r="D221" s="121" t="s">
        <v>165</v>
      </c>
      <c r="E221" s="123">
        <f t="shared" si="16"/>
        <v>0</v>
      </c>
      <c r="F221" s="122"/>
      <c r="G221" s="122"/>
      <c r="H221" s="123">
        <f t="shared" si="18"/>
        <v>0</v>
      </c>
      <c r="I221" s="122"/>
      <c r="J221" s="122"/>
      <c r="K221" s="122">
        <f t="shared" si="19"/>
        <v>0</v>
      </c>
    </row>
    <row r="222" spans="1:11" ht="15">
      <c r="A222" s="92"/>
      <c r="B222" s="92" t="e">
        <f>IF(OR(#REF!&lt;&gt;0,#REF!&lt;&gt;0,#REF!&lt;&gt;0,#REF!&lt;&gt;0,E222&lt;&gt;0,H222&lt;&gt;0),"a","b")</f>
        <v>#REF!</v>
      </c>
      <c r="C222" s="128" t="s">
        <v>501</v>
      </c>
      <c r="D222" s="121" t="s">
        <v>502</v>
      </c>
      <c r="E222" s="123">
        <f t="shared" si="16"/>
        <v>0</v>
      </c>
      <c r="F222" s="122"/>
      <c r="G222" s="122"/>
      <c r="H222" s="123">
        <f t="shared" si="18"/>
        <v>0</v>
      </c>
      <c r="I222" s="122"/>
      <c r="J222" s="122"/>
      <c r="K222" s="122">
        <f t="shared" si="19"/>
        <v>0</v>
      </c>
    </row>
    <row r="223" spans="1:11" ht="15">
      <c r="A223" s="92"/>
      <c r="B223" s="92" t="e">
        <f>IF(OR(#REF!&lt;&gt;0,#REF!&lt;&gt;0,#REF!&lt;&gt;0,#REF!&lt;&gt;0,E223&lt;&gt;0,H223&lt;&gt;0),"a","b")</f>
        <v>#REF!</v>
      </c>
      <c r="C223" s="128" t="s">
        <v>503</v>
      </c>
      <c r="D223" s="121" t="s">
        <v>504</v>
      </c>
      <c r="E223" s="123">
        <f t="shared" si="16"/>
        <v>0</v>
      </c>
      <c r="F223" s="122"/>
      <c r="G223" s="122"/>
      <c r="H223" s="123">
        <f t="shared" si="18"/>
        <v>0</v>
      </c>
      <c r="I223" s="122"/>
      <c r="J223" s="122"/>
      <c r="K223" s="122">
        <f t="shared" si="19"/>
        <v>0</v>
      </c>
    </row>
    <row r="224" spans="1:11" ht="15">
      <c r="A224" s="92"/>
      <c r="B224" s="92" t="e">
        <f>IF(OR(#REF!&lt;&gt;0,#REF!&lt;&gt;0,#REF!&lt;&gt;0,#REF!&lt;&gt;0,E224&lt;&gt;0,H224&lt;&gt;0),"a","b")</f>
        <v>#REF!</v>
      </c>
      <c r="C224" s="128" t="s">
        <v>505</v>
      </c>
      <c r="D224" s="121" t="s">
        <v>506</v>
      </c>
      <c r="E224" s="123">
        <f t="shared" si="16"/>
        <v>0</v>
      </c>
      <c r="F224" s="122"/>
      <c r="G224" s="122"/>
      <c r="H224" s="123">
        <f t="shared" si="18"/>
        <v>0</v>
      </c>
      <c r="I224" s="122"/>
      <c r="J224" s="122"/>
      <c r="K224" s="122">
        <f t="shared" si="19"/>
        <v>0</v>
      </c>
    </row>
    <row r="225" spans="1:11" ht="15">
      <c r="A225" s="92"/>
      <c r="B225" s="92" t="e">
        <f>IF(OR(#REF!&lt;&gt;0,#REF!&lt;&gt;0,#REF!&lt;&gt;0,#REF!&lt;&gt;0,E225&lt;&gt;0,H225&lt;&gt;0),"a","b")</f>
        <v>#REF!</v>
      </c>
      <c r="C225" s="128" t="s">
        <v>507</v>
      </c>
      <c r="D225" s="121" t="s">
        <v>508</v>
      </c>
      <c r="E225" s="123">
        <f t="shared" si="16"/>
        <v>0</v>
      </c>
      <c r="F225" s="122"/>
      <c r="G225" s="122"/>
      <c r="H225" s="123">
        <f t="shared" si="18"/>
        <v>0</v>
      </c>
      <c r="I225" s="122"/>
      <c r="J225" s="122"/>
      <c r="K225" s="122">
        <f t="shared" si="19"/>
        <v>0</v>
      </c>
    </row>
    <row r="226" spans="1:11" ht="15">
      <c r="A226" s="92"/>
      <c r="B226" s="92" t="e">
        <f>IF(OR(#REF!&lt;&gt;0,#REF!&lt;&gt;0,#REF!&lt;&gt;0,#REF!&lt;&gt;0,E226&lt;&gt;0,H226&lt;&gt;0),"a","b")</f>
        <v>#REF!</v>
      </c>
      <c r="C226" s="128" t="s">
        <v>509</v>
      </c>
      <c r="D226" s="121" t="s">
        <v>510</v>
      </c>
      <c r="E226" s="123">
        <f t="shared" si="16"/>
        <v>0</v>
      </c>
      <c r="F226" s="122"/>
      <c r="G226" s="122"/>
      <c r="H226" s="123">
        <f t="shared" si="18"/>
        <v>0</v>
      </c>
      <c r="I226" s="122"/>
      <c r="J226" s="122"/>
      <c r="K226" s="122">
        <f t="shared" si="19"/>
        <v>0</v>
      </c>
    </row>
    <row r="227" spans="1:11" ht="15">
      <c r="A227" s="92"/>
      <c r="B227" s="92" t="e">
        <f>IF(OR(#REF!&lt;&gt;0,#REF!&lt;&gt;0,#REF!&lt;&gt;0,#REF!&lt;&gt;0,E227&lt;&gt;0,H227&lt;&gt;0),"a","b")</f>
        <v>#REF!</v>
      </c>
      <c r="C227" s="128" t="s">
        <v>511</v>
      </c>
      <c r="D227" s="121" t="s">
        <v>167</v>
      </c>
      <c r="E227" s="123">
        <f t="shared" si="16"/>
        <v>0</v>
      </c>
      <c r="F227" s="122"/>
      <c r="G227" s="122"/>
      <c r="H227" s="123">
        <f t="shared" si="18"/>
        <v>0</v>
      </c>
      <c r="I227" s="122"/>
      <c r="J227" s="122"/>
      <c r="K227" s="122">
        <f t="shared" si="19"/>
        <v>0</v>
      </c>
    </row>
    <row r="228" spans="1:11" ht="15">
      <c r="A228" s="92"/>
      <c r="B228" s="92" t="e">
        <f>IF(OR(#REF!&lt;&gt;0,#REF!&lt;&gt;0,#REF!&lt;&gt;0,#REF!&lt;&gt;0,E228&lt;&gt;0,H228&lt;&gt;0),"a","b")</f>
        <v>#REF!</v>
      </c>
      <c r="C228" s="128" t="s">
        <v>512</v>
      </c>
      <c r="D228" s="121" t="s">
        <v>513</v>
      </c>
      <c r="E228" s="123">
        <f t="shared" si="16"/>
        <v>0</v>
      </c>
      <c r="F228" s="122"/>
      <c r="G228" s="122"/>
      <c r="H228" s="123">
        <f t="shared" si="18"/>
        <v>0</v>
      </c>
      <c r="I228" s="122"/>
      <c r="J228" s="122"/>
      <c r="K228" s="122">
        <f t="shared" si="19"/>
        <v>0</v>
      </c>
    </row>
    <row r="229" spans="1:11" ht="15">
      <c r="A229" s="92"/>
      <c r="B229" s="92" t="e">
        <f>IF(OR(#REF!&lt;&gt;0,#REF!&lt;&gt;0,#REF!&lt;&gt;0,#REF!&lt;&gt;0,E229&lt;&gt;0,H229&lt;&gt;0),"a","b")</f>
        <v>#REF!</v>
      </c>
      <c r="C229" s="128" t="s">
        <v>514</v>
      </c>
      <c r="D229" s="121" t="s">
        <v>515</v>
      </c>
      <c r="E229" s="123">
        <f t="shared" si="16"/>
        <v>0</v>
      </c>
      <c r="F229" s="122"/>
      <c r="G229" s="122"/>
      <c r="H229" s="123">
        <f t="shared" si="18"/>
        <v>0</v>
      </c>
      <c r="I229" s="122"/>
      <c r="J229" s="122"/>
      <c r="K229" s="122">
        <f t="shared" si="19"/>
        <v>0</v>
      </c>
    </row>
    <row r="230" spans="1:11" ht="15">
      <c r="A230" s="92"/>
      <c r="B230" s="92" t="e">
        <f>IF(OR(#REF!&lt;&gt;0,#REF!&lt;&gt;0,#REF!&lt;&gt;0,#REF!&lt;&gt;0,E230&lt;&gt;0,H230&lt;&gt;0),"a","b")</f>
        <v>#REF!</v>
      </c>
      <c r="C230" s="128" t="s">
        <v>516</v>
      </c>
      <c r="D230" s="121" t="s">
        <v>517</v>
      </c>
      <c r="E230" s="123">
        <f t="shared" si="16"/>
        <v>0</v>
      </c>
      <c r="F230" s="122"/>
      <c r="G230" s="122"/>
      <c r="H230" s="123">
        <f t="shared" ref="H230:H261" si="20">H233+H418+H501+H544</f>
        <v>0</v>
      </c>
      <c r="I230" s="122"/>
      <c r="J230" s="122"/>
      <c r="K230" s="122">
        <f t="shared" si="19"/>
        <v>0</v>
      </c>
    </row>
    <row r="231" spans="1:11" ht="15">
      <c r="A231" s="92"/>
      <c r="B231" s="92" t="e">
        <f>IF(OR(#REF!&lt;&gt;0,#REF!&lt;&gt;0,#REF!&lt;&gt;0,#REF!&lt;&gt;0,E231&lt;&gt;0,H231&lt;&gt;0),"a","b")</f>
        <v>#REF!</v>
      </c>
      <c r="C231" s="128" t="s">
        <v>518</v>
      </c>
      <c r="D231" s="121" t="s">
        <v>519</v>
      </c>
      <c r="E231" s="123">
        <f t="shared" si="16"/>
        <v>0</v>
      </c>
      <c r="F231" s="122"/>
      <c r="G231" s="122"/>
      <c r="H231" s="123">
        <f t="shared" si="20"/>
        <v>0</v>
      </c>
      <c r="I231" s="122"/>
      <c r="J231" s="122"/>
      <c r="K231" s="122">
        <f t="shared" si="19"/>
        <v>0</v>
      </c>
    </row>
    <row r="232" spans="1:11" ht="15">
      <c r="A232" s="92"/>
      <c r="B232" s="92" t="e">
        <f>IF(OR(#REF!&lt;&gt;0,#REF!&lt;&gt;0,#REF!&lt;&gt;0,#REF!&lt;&gt;0,E232&lt;&gt;0,H232&lt;&gt;0),"a","b")</f>
        <v>#REF!</v>
      </c>
      <c r="C232" s="128" t="s">
        <v>520</v>
      </c>
      <c r="D232" s="121" t="s">
        <v>179</v>
      </c>
      <c r="E232" s="123">
        <f t="shared" si="16"/>
        <v>0</v>
      </c>
      <c r="F232" s="122"/>
      <c r="G232" s="122"/>
      <c r="H232" s="123">
        <f t="shared" si="20"/>
        <v>0</v>
      </c>
      <c r="I232" s="122"/>
      <c r="J232" s="122"/>
      <c r="K232" s="122">
        <f t="shared" si="19"/>
        <v>0</v>
      </c>
    </row>
    <row r="233" spans="1:11" ht="15">
      <c r="A233" s="92"/>
      <c r="B233" s="92" t="e">
        <f>IF(OR(#REF!&lt;&gt;0,#REF!&lt;&gt;0,#REF!&lt;&gt;0,#REF!&lt;&gt;0,E233&lt;&gt;0,H233&lt;&gt;0),"a","b")</f>
        <v>#REF!</v>
      </c>
      <c r="C233" s="128" t="s">
        <v>521</v>
      </c>
      <c r="D233" s="121" t="s">
        <v>522</v>
      </c>
      <c r="E233" s="123">
        <f t="shared" si="16"/>
        <v>0</v>
      </c>
      <c r="F233" s="122"/>
      <c r="G233" s="122"/>
      <c r="H233" s="123">
        <f t="shared" si="20"/>
        <v>0</v>
      </c>
      <c r="I233" s="122"/>
      <c r="J233" s="122"/>
      <c r="K233" s="122">
        <f t="shared" si="19"/>
        <v>0</v>
      </c>
    </row>
    <row r="234" spans="1:11" ht="15">
      <c r="A234" s="92"/>
      <c r="B234" s="92" t="e">
        <f>IF(OR(#REF!&lt;&gt;0,#REF!&lt;&gt;0,#REF!&lt;&gt;0,#REF!&lt;&gt;0,E234&lt;&gt;0,H234&lt;&gt;0),"a","b")</f>
        <v>#REF!</v>
      </c>
      <c r="C234" s="128" t="s">
        <v>523</v>
      </c>
      <c r="D234" s="121" t="s">
        <v>524</v>
      </c>
      <c r="E234" s="123">
        <f t="shared" si="16"/>
        <v>0</v>
      </c>
      <c r="F234" s="122"/>
      <c r="G234" s="122"/>
      <c r="H234" s="123">
        <f t="shared" si="20"/>
        <v>0</v>
      </c>
      <c r="I234" s="122"/>
      <c r="J234" s="122"/>
      <c r="K234" s="122">
        <f t="shared" si="19"/>
        <v>0</v>
      </c>
    </row>
    <row r="235" spans="1:11" ht="25.5">
      <c r="A235" s="92"/>
      <c r="B235" s="92" t="e">
        <f>IF(OR(#REF!&lt;&gt;0,#REF!&lt;&gt;0,#REF!&lt;&gt;0,#REF!&lt;&gt;0,E235&lt;&gt;0,H235&lt;&gt;0),"a","b")</f>
        <v>#REF!</v>
      </c>
      <c r="C235" s="128" t="s">
        <v>525</v>
      </c>
      <c r="D235" s="121" t="s">
        <v>526</v>
      </c>
      <c r="E235" s="123">
        <f t="shared" si="16"/>
        <v>0</v>
      </c>
      <c r="F235" s="122"/>
      <c r="G235" s="122"/>
      <c r="H235" s="123">
        <f t="shared" si="20"/>
        <v>0</v>
      </c>
      <c r="I235" s="122"/>
      <c r="J235" s="122"/>
      <c r="K235" s="122">
        <f t="shared" si="19"/>
        <v>0</v>
      </c>
    </row>
    <row r="236" spans="1:11" ht="15">
      <c r="A236" s="92"/>
      <c r="B236" s="92" t="e">
        <f>IF(OR(#REF!&lt;&gt;0,#REF!&lt;&gt;0,#REF!&lt;&gt;0,#REF!&lt;&gt;0,E236&lt;&gt;0,H236&lt;&gt;0),"a","b")</f>
        <v>#REF!</v>
      </c>
      <c r="C236" s="128" t="s">
        <v>527</v>
      </c>
      <c r="D236" s="121" t="s">
        <v>528</v>
      </c>
      <c r="E236" s="123">
        <f t="shared" si="16"/>
        <v>0</v>
      </c>
      <c r="F236" s="122"/>
      <c r="G236" s="122"/>
      <c r="H236" s="123">
        <f t="shared" si="20"/>
        <v>0</v>
      </c>
      <c r="I236" s="122"/>
      <c r="J236" s="122"/>
      <c r="K236" s="122">
        <f t="shared" si="19"/>
        <v>0</v>
      </c>
    </row>
    <row r="237" spans="1:11" ht="25.5">
      <c r="A237" s="92"/>
      <c r="B237" s="92" t="e">
        <f>IF(OR(#REF!&lt;&gt;0,#REF!&lt;&gt;0,#REF!&lt;&gt;0,#REF!&lt;&gt;0,E237&lt;&gt;0,H237&lt;&gt;0),"a","b")</f>
        <v>#REF!</v>
      </c>
      <c r="C237" s="128" t="s">
        <v>529</v>
      </c>
      <c r="D237" s="121" t="s">
        <v>530</v>
      </c>
      <c r="E237" s="123">
        <f t="shared" si="16"/>
        <v>0</v>
      </c>
      <c r="F237" s="122"/>
      <c r="G237" s="122"/>
      <c r="H237" s="123">
        <f t="shared" si="20"/>
        <v>0</v>
      </c>
      <c r="I237" s="122"/>
      <c r="J237" s="122"/>
      <c r="K237" s="122">
        <f t="shared" si="19"/>
        <v>0</v>
      </c>
    </row>
    <row r="238" spans="1:11" ht="15">
      <c r="A238" s="92"/>
      <c r="B238" s="92" t="e">
        <f>IF(OR(#REF!&lt;&gt;0,#REF!&lt;&gt;0,#REF!&lt;&gt;0,#REF!&lt;&gt;0,E238&lt;&gt;0,H238&lt;&gt;0),"a","b")</f>
        <v>#REF!</v>
      </c>
      <c r="C238" s="125" t="s">
        <v>531</v>
      </c>
      <c r="D238" s="113" t="s">
        <v>532</v>
      </c>
      <c r="E238" s="115">
        <f t="shared" si="16"/>
        <v>0</v>
      </c>
      <c r="F238" s="114">
        <f>F239+F242+F250</f>
        <v>0</v>
      </c>
      <c r="G238" s="114">
        <f>G239+G242+G250</f>
        <v>0</v>
      </c>
      <c r="H238" s="115">
        <f t="shared" si="20"/>
        <v>0</v>
      </c>
      <c r="I238" s="114">
        <f>I239+I242+I250</f>
        <v>0</v>
      </c>
      <c r="J238" s="114">
        <f>J239+J242+J250</f>
        <v>0</v>
      </c>
      <c r="K238" s="114">
        <f t="shared" si="19"/>
        <v>0</v>
      </c>
    </row>
    <row r="239" spans="1:11" ht="15">
      <c r="A239" s="92"/>
      <c r="B239" s="92" t="e">
        <f>IF(OR(#REF!&lt;&gt;0,#REF!&lt;&gt;0,#REF!&lt;&gt;0,#REF!&lt;&gt;0,E239&lt;&gt;0,H239&lt;&gt;0),"a","b")</f>
        <v>#REF!</v>
      </c>
      <c r="C239" s="126" t="s">
        <v>533</v>
      </c>
      <c r="D239" s="117" t="s">
        <v>534</v>
      </c>
      <c r="E239" s="119">
        <f t="shared" si="16"/>
        <v>0</v>
      </c>
      <c r="F239" s="118">
        <f>SUM(F240:F241)</f>
        <v>0</v>
      </c>
      <c r="G239" s="118">
        <f>SUM(G240:G241)</f>
        <v>0</v>
      </c>
      <c r="H239" s="119">
        <f t="shared" si="20"/>
        <v>0</v>
      </c>
      <c r="I239" s="118">
        <f>SUM(I240:I241)</f>
        <v>0</v>
      </c>
      <c r="J239" s="118">
        <f>SUM(J240:J241)</f>
        <v>0</v>
      </c>
      <c r="K239" s="118">
        <f t="shared" si="19"/>
        <v>0</v>
      </c>
    </row>
    <row r="240" spans="1:11" ht="15">
      <c r="A240" s="92"/>
      <c r="B240" s="92" t="e">
        <f>IF(OR(#REF!&lt;&gt;0,#REF!&lt;&gt;0,#REF!&lt;&gt;0,#REF!&lt;&gt;0,E240&lt;&gt;0,H240&lt;&gt;0),"a","b")</f>
        <v>#REF!</v>
      </c>
      <c r="C240" s="128" t="s">
        <v>535</v>
      </c>
      <c r="D240" s="121" t="s">
        <v>536</v>
      </c>
      <c r="E240" s="123">
        <f t="shared" si="16"/>
        <v>0</v>
      </c>
      <c r="F240" s="122"/>
      <c r="G240" s="122"/>
      <c r="H240" s="123">
        <f t="shared" si="20"/>
        <v>0</v>
      </c>
      <c r="I240" s="122"/>
      <c r="J240" s="122"/>
      <c r="K240" s="122">
        <f t="shared" si="19"/>
        <v>0</v>
      </c>
    </row>
    <row r="241" spans="1:11" ht="15">
      <c r="A241" s="92"/>
      <c r="B241" s="92" t="e">
        <f>IF(OR(#REF!&lt;&gt;0,#REF!&lt;&gt;0,#REF!&lt;&gt;0,#REF!&lt;&gt;0,E241&lt;&gt;0,H241&lt;&gt;0),"a","b")</f>
        <v>#REF!</v>
      </c>
      <c r="C241" s="128" t="s">
        <v>537</v>
      </c>
      <c r="D241" s="121" t="s">
        <v>538</v>
      </c>
      <c r="E241" s="123">
        <f t="shared" si="16"/>
        <v>0</v>
      </c>
      <c r="F241" s="122"/>
      <c r="G241" s="122"/>
      <c r="H241" s="123">
        <f t="shared" si="20"/>
        <v>0</v>
      </c>
      <c r="I241" s="122"/>
      <c r="J241" s="122"/>
      <c r="K241" s="122">
        <f t="shared" si="19"/>
        <v>0</v>
      </c>
    </row>
    <row r="242" spans="1:11" ht="15">
      <c r="A242" s="92"/>
      <c r="B242" s="92" t="e">
        <f>IF(OR(#REF!&lt;&gt;0,#REF!&lt;&gt;0,#REF!&lt;&gt;0,#REF!&lt;&gt;0,E242&lt;&gt;0,H242&lt;&gt;0),"a","b")</f>
        <v>#REF!</v>
      </c>
      <c r="C242" s="126" t="s">
        <v>539</v>
      </c>
      <c r="D242" s="117" t="s">
        <v>540</v>
      </c>
      <c r="E242" s="119">
        <f t="shared" si="16"/>
        <v>0</v>
      </c>
      <c r="F242" s="118">
        <f>SUM(F243:F249)</f>
        <v>0</v>
      </c>
      <c r="G242" s="118">
        <f>SUM(G243:G249)</f>
        <v>0</v>
      </c>
      <c r="H242" s="119">
        <f t="shared" si="20"/>
        <v>0</v>
      </c>
      <c r="I242" s="118">
        <f>SUM(I243:I249)</f>
        <v>0</v>
      </c>
      <c r="J242" s="118">
        <f>SUM(J243:J249)</f>
        <v>0</v>
      </c>
      <c r="K242" s="118">
        <f t="shared" si="19"/>
        <v>0</v>
      </c>
    </row>
    <row r="243" spans="1:11" ht="15">
      <c r="A243" s="92"/>
      <c r="B243" s="92" t="e">
        <f>IF(OR(#REF!&lt;&gt;0,#REF!&lt;&gt;0,#REF!&lt;&gt;0,#REF!&lt;&gt;0,E243&lt;&gt;0,H243&lt;&gt;0),"a","b")</f>
        <v>#REF!</v>
      </c>
      <c r="C243" s="128" t="s">
        <v>541</v>
      </c>
      <c r="D243" s="121" t="s">
        <v>542</v>
      </c>
      <c r="E243" s="123">
        <f t="shared" si="16"/>
        <v>0</v>
      </c>
      <c r="F243" s="122"/>
      <c r="G243" s="122"/>
      <c r="H243" s="123">
        <f t="shared" si="20"/>
        <v>0</v>
      </c>
      <c r="I243" s="122"/>
      <c r="J243" s="122"/>
      <c r="K243" s="122">
        <f t="shared" si="19"/>
        <v>0</v>
      </c>
    </row>
    <row r="244" spans="1:11" ht="15">
      <c r="A244" s="92"/>
      <c r="B244" s="92" t="e">
        <f>IF(OR(#REF!&lt;&gt;0,#REF!&lt;&gt;0,#REF!&lt;&gt;0,#REF!&lt;&gt;0,E244&lt;&gt;0,H244&lt;&gt;0),"a","b")</f>
        <v>#REF!</v>
      </c>
      <c r="C244" s="128" t="s">
        <v>543</v>
      </c>
      <c r="D244" s="121" t="s">
        <v>544</v>
      </c>
      <c r="E244" s="123">
        <f t="shared" si="16"/>
        <v>0</v>
      </c>
      <c r="F244" s="122"/>
      <c r="G244" s="122"/>
      <c r="H244" s="123">
        <f t="shared" si="20"/>
        <v>0</v>
      </c>
      <c r="I244" s="122"/>
      <c r="J244" s="122"/>
      <c r="K244" s="122">
        <f t="shared" si="19"/>
        <v>0</v>
      </c>
    </row>
    <row r="245" spans="1:11" ht="25.5">
      <c r="A245" s="92"/>
      <c r="B245" s="92" t="e">
        <f>IF(OR(#REF!&lt;&gt;0,#REF!&lt;&gt;0,#REF!&lt;&gt;0,#REF!&lt;&gt;0,E245&lt;&gt;0,H245&lt;&gt;0),"a","b")</f>
        <v>#REF!</v>
      </c>
      <c r="C245" s="128" t="s">
        <v>545</v>
      </c>
      <c r="D245" s="121" t="s">
        <v>546</v>
      </c>
      <c r="E245" s="123">
        <f t="shared" si="16"/>
        <v>0</v>
      </c>
      <c r="F245" s="122"/>
      <c r="G245" s="122"/>
      <c r="H245" s="123">
        <f t="shared" si="20"/>
        <v>0</v>
      </c>
      <c r="I245" s="122"/>
      <c r="J245" s="122"/>
      <c r="K245" s="122">
        <f t="shared" si="19"/>
        <v>0</v>
      </c>
    </row>
    <row r="246" spans="1:11" ht="15">
      <c r="A246" s="92"/>
      <c r="B246" s="92" t="e">
        <f>IF(OR(#REF!&lt;&gt;0,#REF!&lt;&gt;0,#REF!&lt;&gt;0,#REF!&lt;&gt;0,E246&lt;&gt;0,H246&lt;&gt;0),"a","b")</f>
        <v>#REF!</v>
      </c>
      <c r="C246" s="128" t="s">
        <v>547</v>
      </c>
      <c r="D246" s="121" t="s">
        <v>548</v>
      </c>
      <c r="E246" s="123">
        <f t="shared" si="16"/>
        <v>0</v>
      </c>
      <c r="F246" s="122"/>
      <c r="G246" s="122"/>
      <c r="H246" s="123">
        <f t="shared" si="20"/>
        <v>0</v>
      </c>
      <c r="I246" s="122"/>
      <c r="J246" s="122"/>
      <c r="K246" s="122">
        <f t="shared" si="19"/>
        <v>0</v>
      </c>
    </row>
    <row r="247" spans="1:11" ht="15">
      <c r="A247" s="92"/>
      <c r="B247" s="92" t="e">
        <f>IF(OR(#REF!&lt;&gt;0,#REF!&lt;&gt;0,#REF!&lt;&gt;0,#REF!&lt;&gt;0,E247&lt;&gt;0,H247&lt;&gt;0),"a","b")</f>
        <v>#REF!</v>
      </c>
      <c r="C247" s="128" t="s">
        <v>549</v>
      </c>
      <c r="D247" s="121" t="s">
        <v>550</v>
      </c>
      <c r="E247" s="123">
        <f t="shared" si="16"/>
        <v>0</v>
      </c>
      <c r="F247" s="122"/>
      <c r="G247" s="122"/>
      <c r="H247" s="123">
        <f t="shared" si="20"/>
        <v>0</v>
      </c>
      <c r="I247" s="122"/>
      <c r="J247" s="122"/>
      <c r="K247" s="122">
        <f t="shared" si="19"/>
        <v>0</v>
      </c>
    </row>
    <row r="248" spans="1:11" ht="25.5">
      <c r="A248" s="92"/>
      <c r="B248" s="92" t="e">
        <f>IF(OR(#REF!&lt;&gt;0,#REF!&lt;&gt;0,#REF!&lt;&gt;0,#REF!&lt;&gt;0,E248&lt;&gt;0,H248&lt;&gt;0),"a","b")</f>
        <v>#REF!</v>
      </c>
      <c r="C248" s="128" t="s">
        <v>551</v>
      </c>
      <c r="D248" s="121" t="s">
        <v>552</v>
      </c>
      <c r="E248" s="123">
        <f t="shared" si="16"/>
        <v>0</v>
      </c>
      <c r="F248" s="122"/>
      <c r="G248" s="122"/>
      <c r="H248" s="123">
        <f t="shared" si="20"/>
        <v>0</v>
      </c>
      <c r="I248" s="122"/>
      <c r="J248" s="122"/>
      <c r="K248" s="122">
        <f t="shared" si="19"/>
        <v>0</v>
      </c>
    </row>
    <row r="249" spans="1:11" ht="25.5">
      <c r="A249" s="92"/>
      <c r="B249" s="92" t="e">
        <f>IF(OR(#REF!&lt;&gt;0,#REF!&lt;&gt;0,#REF!&lt;&gt;0,#REF!&lt;&gt;0,E249&lt;&gt;0,H249&lt;&gt;0),"a","b")</f>
        <v>#REF!</v>
      </c>
      <c r="C249" s="128" t="s">
        <v>553</v>
      </c>
      <c r="D249" s="121" t="s">
        <v>554</v>
      </c>
      <c r="E249" s="123">
        <f t="shared" si="16"/>
        <v>0</v>
      </c>
      <c r="F249" s="122"/>
      <c r="G249" s="122"/>
      <c r="H249" s="123">
        <f t="shared" si="20"/>
        <v>0</v>
      </c>
      <c r="I249" s="122"/>
      <c r="J249" s="122"/>
      <c r="K249" s="122">
        <f t="shared" si="19"/>
        <v>0</v>
      </c>
    </row>
    <row r="250" spans="1:11" ht="25.5">
      <c r="A250" s="92"/>
      <c r="B250" s="92" t="e">
        <f>IF(OR(#REF!&lt;&gt;0,#REF!&lt;&gt;0,#REF!&lt;&gt;0,#REF!&lt;&gt;0,E250&lt;&gt;0,H250&lt;&gt;0),"a","b")</f>
        <v>#REF!</v>
      </c>
      <c r="C250" s="126" t="s">
        <v>555</v>
      </c>
      <c r="D250" s="117" t="s">
        <v>556</v>
      </c>
      <c r="E250" s="119">
        <f t="shared" si="16"/>
        <v>0</v>
      </c>
      <c r="F250" s="118">
        <v>0</v>
      </c>
      <c r="G250" s="118">
        <v>0</v>
      </c>
      <c r="H250" s="119">
        <f t="shared" si="20"/>
        <v>0</v>
      </c>
      <c r="I250" s="118">
        <v>0</v>
      </c>
      <c r="J250" s="118">
        <v>0</v>
      </c>
      <c r="K250" s="118">
        <v>0</v>
      </c>
    </row>
    <row r="251" spans="1:11" ht="15">
      <c r="A251" s="92"/>
      <c r="B251" s="92" t="e">
        <f>IF(OR(#REF!&lt;&gt;0,#REF!&lt;&gt;0,#REF!&lt;&gt;0,#REF!&lt;&gt;0,E251&lt;&gt;0,H251&lt;&gt;0),"a","b")</f>
        <v>#REF!</v>
      </c>
      <c r="C251" s="125" t="s">
        <v>557</v>
      </c>
      <c r="D251" s="113" t="s">
        <v>558</v>
      </c>
      <c r="E251" s="115">
        <f t="shared" si="16"/>
        <v>0</v>
      </c>
      <c r="F251" s="114">
        <v>0</v>
      </c>
      <c r="G251" s="114">
        <v>0</v>
      </c>
      <c r="H251" s="115">
        <f t="shared" si="20"/>
        <v>0</v>
      </c>
      <c r="I251" s="114">
        <v>0</v>
      </c>
      <c r="J251" s="114">
        <v>0</v>
      </c>
      <c r="K251" s="114">
        <v>0</v>
      </c>
    </row>
    <row r="252" spans="1:11" ht="15">
      <c r="A252" s="92"/>
      <c r="B252" s="92" t="e">
        <f>IF(OR(#REF!&lt;&gt;0,#REF!&lt;&gt;0,#REF!&lt;&gt;0,#REF!&lt;&gt;0,E252&lt;&gt;0,H252&lt;&gt;0),"a","b")</f>
        <v>#REF!</v>
      </c>
      <c r="C252" s="124" t="s">
        <v>559</v>
      </c>
      <c r="D252" s="109" t="s">
        <v>560</v>
      </c>
      <c r="E252" s="111">
        <f t="shared" si="16"/>
        <v>0</v>
      </c>
      <c r="F252" s="110">
        <f>SUM(F253:F257)</f>
        <v>0</v>
      </c>
      <c r="G252" s="110">
        <f>SUM(G253:G257)</f>
        <v>0</v>
      </c>
      <c r="H252" s="111">
        <f t="shared" si="20"/>
        <v>0</v>
      </c>
      <c r="I252" s="110">
        <f>SUM(I253:I257)</f>
        <v>0</v>
      </c>
      <c r="J252" s="110">
        <f>SUM(J253:J257)</f>
        <v>0</v>
      </c>
      <c r="K252" s="110">
        <f t="shared" ref="K252:K264" si="21">I252-F252</f>
        <v>0</v>
      </c>
    </row>
    <row r="253" spans="1:11" ht="15">
      <c r="A253" s="92"/>
      <c r="B253" s="92" t="e">
        <f>IF(OR(#REF!&lt;&gt;0,#REF!&lt;&gt;0,#REF!&lt;&gt;0,#REF!&lt;&gt;0,E253&lt;&gt;0,H253&lt;&gt;0),"a","b")</f>
        <v>#REF!</v>
      </c>
      <c r="C253" s="125" t="s">
        <v>561</v>
      </c>
      <c r="D253" s="113" t="s">
        <v>562</v>
      </c>
      <c r="E253" s="115">
        <f t="shared" si="16"/>
        <v>0</v>
      </c>
      <c r="F253" s="114"/>
      <c r="G253" s="114"/>
      <c r="H253" s="115">
        <f t="shared" si="20"/>
        <v>0</v>
      </c>
      <c r="I253" s="114"/>
      <c r="J253" s="114"/>
      <c r="K253" s="114">
        <f t="shared" si="21"/>
        <v>0</v>
      </c>
    </row>
    <row r="254" spans="1:11" ht="15">
      <c r="A254" s="92"/>
      <c r="B254" s="92" t="e">
        <f>IF(OR(#REF!&lt;&gt;0,#REF!&lt;&gt;0,#REF!&lt;&gt;0,#REF!&lt;&gt;0,E254&lt;&gt;0,H254&lt;&gt;0),"a","b")</f>
        <v>#REF!</v>
      </c>
      <c r="C254" s="125" t="s">
        <v>563</v>
      </c>
      <c r="D254" s="113" t="s">
        <v>564</v>
      </c>
      <c r="E254" s="115">
        <f t="shared" si="16"/>
        <v>0</v>
      </c>
      <c r="F254" s="114"/>
      <c r="G254" s="114"/>
      <c r="H254" s="115">
        <f t="shared" si="20"/>
        <v>0</v>
      </c>
      <c r="I254" s="114"/>
      <c r="J254" s="114"/>
      <c r="K254" s="114">
        <f t="shared" si="21"/>
        <v>0</v>
      </c>
    </row>
    <row r="255" spans="1:11" ht="15">
      <c r="A255" s="92"/>
      <c r="B255" s="92" t="e">
        <f>IF(OR(#REF!&lt;&gt;0,#REF!&lt;&gt;0,#REF!&lt;&gt;0,#REF!&lt;&gt;0,E255&lt;&gt;0,H255&lt;&gt;0),"a","b")</f>
        <v>#REF!</v>
      </c>
      <c r="C255" s="125" t="s">
        <v>565</v>
      </c>
      <c r="D255" s="113" t="s">
        <v>566</v>
      </c>
      <c r="E255" s="115">
        <f t="shared" si="16"/>
        <v>0</v>
      </c>
      <c r="F255" s="114"/>
      <c r="G255" s="114"/>
      <c r="H255" s="115">
        <f t="shared" si="20"/>
        <v>0</v>
      </c>
      <c r="I255" s="114"/>
      <c r="J255" s="114"/>
      <c r="K255" s="114">
        <f t="shared" si="21"/>
        <v>0</v>
      </c>
    </row>
    <row r="256" spans="1:11" ht="15">
      <c r="A256" s="92"/>
      <c r="B256" s="92" t="e">
        <f>IF(OR(#REF!&lt;&gt;0,#REF!&lt;&gt;0,#REF!&lt;&gt;0,#REF!&lt;&gt;0,E256&lt;&gt;0,H256&lt;&gt;0),"a","b")</f>
        <v>#REF!</v>
      </c>
      <c r="C256" s="125" t="s">
        <v>567</v>
      </c>
      <c r="D256" s="113" t="s">
        <v>568</v>
      </c>
      <c r="E256" s="115">
        <f t="shared" si="16"/>
        <v>0</v>
      </c>
      <c r="F256" s="114"/>
      <c r="G256" s="114"/>
      <c r="H256" s="115">
        <f t="shared" si="20"/>
        <v>0</v>
      </c>
      <c r="I256" s="114"/>
      <c r="J256" s="114"/>
      <c r="K256" s="114">
        <f t="shared" si="21"/>
        <v>0</v>
      </c>
    </row>
    <row r="257" spans="1:11" ht="15">
      <c r="A257" s="92"/>
      <c r="B257" s="92" t="e">
        <f>IF(OR(#REF!&lt;&gt;0,#REF!&lt;&gt;0,#REF!&lt;&gt;0,#REF!&lt;&gt;0,E257&lt;&gt;0,H257&lt;&gt;0),"a","b")</f>
        <v>#REF!</v>
      </c>
      <c r="C257" s="125" t="s">
        <v>569</v>
      </c>
      <c r="D257" s="113" t="s">
        <v>570</v>
      </c>
      <c r="E257" s="115">
        <f t="shared" si="16"/>
        <v>0</v>
      </c>
      <c r="F257" s="114"/>
      <c r="G257" s="114"/>
      <c r="H257" s="115">
        <f t="shared" si="20"/>
        <v>0</v>
      </c>
      <c r="I257" s="114"/>
      <c r="J257" s="114"/>
      <c r="K257" s="114">
        <f t="shared" si="21"/>
        <v>0</v>
      </c>
    </row>
    <row r="258" spans="1:11" ht="15">
      <c r="A258" s="92"/>
      <c r="B258" s="92" t="e">
        <f>IF(OR(#REF!&lt;&gt;0,#REF!&lt;&gt;0,#REF!&lt;&gt;0,#REF!&lt;&gt;0,E258&lt;&gt;0,H258&lt;&gt;0),"a","b")</f>
        <v>#REF!</v>
      </c>
      <c r="C258" s="124">
        <v>31.3</v>
      </c>
      <c r="D258" s="109" t="s">
        <v>571</v>
      </c>
      <c r="E258" s="111">
        <f t="shared" si="16"/>
        <v>0</v>
      </c>
      <c r="F258" s="110">
        <v>0</v>
      </c>
      <c r="G258" s="110">
        <v>0</v>
      </c>
      <c r="H258" s="111">
        <f t="shared" si="20"/>
        <v>0</v>
      </c>
      <c r="I258" s="110">
        <v>0</v>
      </c>
      <c r="J258" s="110">
        <v>0</v>
      </c>
      <c r="K258" s="110">
        <f t="shared" si="21"/>
        <v>0</v>
      </c>
    </row>
    <row r="259" spans="1:11" ht="15">
      <c r="A259" s="92"/>
      <c r="B259" s="92" t="e">
        <f>IF(OR(#REF!&lt;&gt;0,#REF!&lt;&gt;0,#REF!&lt;&gt;0,#REF!&lt;&gt;0,E259&lt;&gt;0,H259&lt;&gt;0),"a","b")</f>
        <v>#REF!</v>
      </c>
      <c r="C259" s="124">
        <v>31.4</v>
      </c>
      <c r="D259" s="109" t="s">
        <v>572</v>
      </c>
      <c r="E259" s="111">
        <f t="shared" si="16"/>
        <v>0</v>
      </c>
      <c r="F259" s="110">
        <f>F260+F261+F262+F268</f>
        <v>0</v>
      </c>
      <c r="G259" s="110">
        <f>G260+G261+G262+G268</f>
        <v>0</v>
      </c>
      <c r="H259" s="111">
        <f t="shared" si="20"/>
        <v>0</v>
      </c>
      <c r="I259" s="110">
        <f>I260+I261+I262+I268</f>
        <v>0</v>
      </c>
      <c r="J259" s="110">
        <f>J260+J261+J262+J268</f>
        <v>0</v>
      </c>
      <c r="K259" s="110">
        <f t="shared" si="21"/>
        <v>0</v>
      </c>
    </row>
    <row r="260" spans="1:11" ht="15">
      <c r="A260" s="92"/>
      <c r="B260" s="92" t="e">
        <f>IF(OR(#REF!&lt;&gt;0,#REF!&lt;&gt;0,#REF!&lt;&gt;0,#REF!&lt;&gt;0,E260&lt;&gt;0,H260&lt;&gt;0),"a","b")</f>
        <v>#REF!</v>
      </c>
      <c r="C260" s="125" t="s">
        <v>573</v>
      </c>
      <c r="D260" s="113" t="s">
        <v>574</v>
      </c>
      <c r="E260" s="115">
        <f t="shared" ref="E260:E323" si="22">F260+G260</f>
        <v>0</v>
      </c>
      <c r="F260" s="114"/>
      <c r="G260" s="114"/>
      <c r="H260" s="115">
        <f t="shared" si="20"/>
        <v>0</v>
      </c>
      <c r="I260" s="114"/>
      <c r="J260" s="114"/>
      <c r="K260" s="114">
        <f t="shared" si="21"/>
        <v>0</v>
      </c>
    </row>
    <row r="261" spans="1:11" ht="15">
      <c r="A261" s="92"/>
      <c r="B261" s="92" t="e">
        <f>IF(OR(#REF!&lt;&gt;0,#REF!&lt;&gt;0,#REF!&lt;&gt;0,#REF!&lt;&gt;0,E261&lt;&gt;0,H261&lt;&gt;0),"a","b")</f>
        <v>#REF!</v>
      </c>
      <c r="C261" s="125" t="s">
        <v>575</v>
      </c>
      <c r="D261" s="113" t="s">
        <v>576</v>
      </c>
      <c r="E261" s="115">
        <f t="shared" si="22"/>
        <v>0</v>
      </c>
      <c r="F261" s="114"/>
      <c r="G261" s="114"/>
      <c r="H261" s="115">
        <f t="shared" si="20"/>
        <v>0</v>
      </c>
      <c r="I261" s="114"/>
      <c r="J261" s="114"/>
      <c r="K261" s="114">
        <f t="shared" si="21"/>
        <v>0</v>
      </c>
    </row>
    <row r="262" spans="1:11" ht="15">
      <c r="A262" s="92"/>
      <c r="B262" s="92" t="e">
        <f>IF(OR(#REF!&lt;&gt;0,#REF!&lt;&gt;0,#REF!&lt;&gt;0,#REF!&lt;&gt;0,E262&lt;&gt;0,H262&lt;&gt;0),"a","b")</f>
        <v>#REF!</v>
      </c>
      <c r="C262" s="125" t="s">
        <v>577</v>
      </c>
      <c r="D262" s="113" t="s">
        <v>578</v>
      </c>
      <c r="E262" s="115">
        <f t="shared" si="22"/>
        <v>0</v>
      </c>
      <c r="F262" s="114"/>
      <c r="G262" s="114"/>
      <c r="H262" s="115">
        <f t="shared" ref="H262:H293" si="23">H265+H450+H533+H576</f>
        <v>0</v>
      </c>
      <c r="I262" s="114"/>
      <c r="J262" s="114"/>
      <c r="K262" s="114">
        <f t="shared" si="21"/>
        <v>0</v>
      </c>
    </row>
    <row r="263" spans="1:11" ht="15">
      <c r="A263" s="92"/>
      <c r="B263" s="92" t="e">
        <f>IF(OR(#REF!&lt;&gt;0,#REF!&lt;&gt;0,#REF!&lt;&gt;0,#REF!&lt;&gt;0,E263&lt;&gt;0,H263&lt;&gt;0),"a","b")</f>
        <v>#REF!</v>
      </c>
      <c r="C263" s="126" t="s">
        <v>579</v>
      </c>
      <c r="D263" s="117" t="s">
        <v>580</v>
      </c>
      <c r="E263" s="119">
        <f t="shared" si="22"/>
        <v>0</v>
      </c>
      <c r="F263" s="118">
        <v>0</v>
      </c>
      <c r="G263" s="118">
        <v>0</v>
      </c>
      <c r="H263" s="119">
        <f t="shared" si="23"/>
        <v>0</v>
      </c>
      <c r="I263" s="118">
        <v>0</v>
      </c>
      <c r="J263" s="118">
        <v>0</v>
      </c>
      <c r="K263" s="118">
        <f t="shared" si="21"/>
        <v>0</v>
      </c>
    </row>
    <row r="264" spans="1:11" ht="15">
      <c r="A264" s="92"/>
      <c r="B264" s="92" t="e">
        <f>IF(OR(#REF!&lt;&gt;0,#REF!&lt;&gt;0,#REF!&lt;&gt;0,#REF!&lt;&gt;0,E264&lt;&gt;0,H264&lt;&gt;0),"a","b")</f>
        <v>#REF!</v>
      </c>
      <c r="C264" s="126" t="s">
        <v>581</v>
      </c>
      <c r="D264" s="117" t="s">
        <v>582</v>
      </c>
      <c r="E264" s="119">
        <f t="shared" si="22"/>
        <v>0</v>
      </c>
      <c r="F264" s="118">
        <v>0</v>
      </c>
      <c r="G264" s="118">
        <v>0</v>
      </c>
      <c r="H264" s="119">
        <f t="shared" si="23"/>
        <v>0</v>
      </c>
      <c r="I264" s="118">
        <v>0</v>
      </c>
      <c r="J264" s="118">
        <v>0</v>
      </c>
      <c r="K264" s="118">
        <f t="shared" si="21"/>
        <v>0</v>
      </c>
    </row>
    <row r="265" spans="1:11" ht="15">
      <c r="A265" s="92"/>
      <c r="B265" s="92" t="e">
        <f>IF(OR(#REF!&lt;&gt;0,#REF!&lt;&gt;0,#REF!&lt;&gt;0,#REF!&lt;&gt;0,E265&lt;&gt;0,H265&lt;&gt;0),"a","b")</f>
        <v>#REF!</v>
      </c>
      <c r="C265" s="126" t="s">
        <v>583</v>
      </c>
      <c r="D265" s="117" t="s">
        <v>578</v>
      </c>
      <c r="E265" s="119">
        <f t="shared" si="22"/>
        <v>0</v>
      </c>
      <c r="F265" s="118">
        <f>SUM(F266:F267)</f>
        <v>0</v>
      </c>
      <c r="G265" s="118">
        <f>SUM(G266:G267)</f>
        <v>0</v>
      </c>
      <c r="H265" s="119">
        <f t="shared" si="23"/>
        <v>0</v>
      </c>
      <c r="I265" s="118">
        <f>SUM(I266:I267)</f>
        <v>0</v>
      </c>
      <c r="J265" s="118">
        <f>SUM(J266:J267)</f>
        <v>0</v>
      </c>
      <c r="K265" s="118">
        <f>SUM(K266:K267)</f>
        <v>0</v>
      </c>
    </row>
    <row r="266" spans="1:11" ht="25.5">
      <c r="A266" s="92"/>
      <c r="B266" s="92" t="e">
        <f>IF(OR(#REF!&lt;&gt;0,#REF!&lt;&gt;0,#REF!&lt;&gt;0,#REF!&lt;&gt;0,E266&lt;&gt;0,H266&lt;&gt;0),"a","b")</f>
        <v>#REF!</v>
      </c>
      <c r="C266" s="128" t="s">
        <v>584</v>
      </c>
      <c r="D266" s="121" t="s">
        <v>585</v>
      </c>
      <c r="E266" s="123">
        <f t="shared" si="22"/>
        <v>0</v>
      </c>
      <c r="F266" s="122"/>
      <c r="G266" s="122"/>
      <c r="H266" s="123">
        <f t="shared" si="23"/>
        <v>0</v>
      </c>
      <c r="I266" s="122"/>
      <c r="J266" s="122"/>
      <c r="K266" s="122">
        <f>I266-F266</f>
        <v>0</v>
      </c>
    </row>
    <row r="267" spans="1:11" ht="25.5">
      <c r="A267" s="92"/>
      <c r="B267" s="92" t="e">
        <f>IF(OR(#REF!&lt;&gt;0,#REF!&lt;&gt;0,#REF!&lt;&gt;0,#REF!&lt;&gt;0,E267&lt;&gt;0,H267&lt;&gt;0),"a","b")</f>
        <v>#REF!</v>
      </c>
      <c r="C267" s="128" t="s">
        <v>586</v>
      </c>
      <c r="D267" s="121" t="s">
        <v>587</v>
      </c>
      <c r="E267" s="123">
        <f t="shared" si="22"/>
        <v>0</v>
      </c>
      <c r="F267" s="122"/>
      <c r="G267" s="122"/>
      <c r="H267" s="123">
        <f t="shared" si="23"/>
        <v>0</v>
      </c>
      <c r="I267" s="122"/>
      <c r="J267" s="122"/>
      <c r="K267" s="122">
        <f>I267-F267</f>
        <v>0</v>
      </c>
    </row>
    <row r="268" spans="1:11" ht="15">
      <c r="A268" s="92"/>
      <c r="B268" s="92" t="e">
        <f>IF(OR(#REF!&lt;&gt;0,#REF!&lt;&gt;0,#REF!&lt;&gt;0,#REF!&lt;&gt;0,E268&lt;&gt;0,H268&lt;&gt;0),"a","b")</f>
        <v>#REF!</v>
      </c>
      <c r="C268" s="125" t="s">
        <v>588</v>
      </c>
      <c r="D268" s="113" t="s">
        <v>589</v>
      </c>
      <c r="E268" s="115">
        <f t="shared" si="22"/>
        <v>0</v>
      </c>
      <c r="F268" s="114">
        <f>F269+F274</f>
        <v>0</v>
      </c>
      <c r="G268" s="114">
        <f>G269+G274</f>
        <v>0</v>
      </c>
      <c r="H268" s="115">
        <f t="shared" si="23"/>
        <v>0</v>
      </c>
      <c r="I268" s="114">
        <f>I269+I274</f>
        <v>0</v>
      </c>
      <c r="J268" s="114">
        <f>J269+J274</f>
        <v>0</v>
      </c>
      <c r="K268" s="114">
        <f>I268-F268</f>
        <v>0</v>
      </c>
    </row>
    <row r="269" spans="1:11" ht="15">
      <c r="A269" s="92"/>
      <c r="B269" s="92" t="e">
        <f>IF(OR(#REF!&lt;&gt;0,#REF!&lt;&gt;0,#REF!&lt;&gt;0,#REF!&lt;&gt;0,E269&lt;&gt;0,H269&lt;&gt;0),"a","b")</f>
        <v>#REF!</v>
      </c>
      <c r="C269" s="126" t="s">
        <v>590</v>
      </c>
      <c r="D269" s="117" t="s">
        <v>591</v>
      </c>
      <c r="E269" s="119">
        <f t="shared" si="22"/>
        <v>0</v>
      </c>
      <c r="F269" s="118">
        <f>SUM(F270:F273)</f>
        <v>0</v>
      </c>
      <c r="G269" s="118">
        <f>SUM(G270:G273)</f>
        <v>0</v>
      </c>
      <c r="H269" s="119">
        <f t="shared" si="23"/>
        <v>0</v>
      </c>
      <c r="I269" s="118">
        <f>SUM(I270:I273)</f>
        <v>0</v>
      </c>
      <c r="J269" s="118">
        <f>SUM(J270:J273)</f>
        <v>0</v>
      </c>
      <c r="K269" s="118">
        <f>SUM(K270:K273)</f>
        <v>0</v>
      </c>
    </row>
    <row r="270" spans="1:11" ht="25.5">
      <c r="A270" s="92"/>
      <c r="B270" s="92" t="e">
        <f>IF(OR(#REF!&lt;&gt;0,#REF!&lt;&gt;0,#REF!&lt;&gt;0,#REF!&lt;&gt;0,E270&lt;&gt;0,H270&lt;&gt;0),"a","b")</f>
        <v>#REF!</v>
      </c>
      <c r="C270" s="128" t="s">
        <v>592</v>
      </c>
      <c r="D270" s="121" t="s">
        <v>593</v>
      </c>
      <c r="E270" s="123">
        <f t="shared" si="22"/>
        <v>0</v>
      </c>
      <c r="F270" s="122"/>
      <c r="G270" s="122"/>
      <c r="H270" s="123">
        <f t="shared" si="23"/>
        <v>0</v>
      </c>
      <c r="I270" s="122"/>
      <c r="J270" s="122"/>
      <c r="K270" s="122">
        <f>I270-F270</f>
        <v>0</v>
      </c>
    </row>
    <row r="271" spans="1:11" ht="15">
      <c r="A271" s="92"/>
      <c r="B271" s="92" t="e">
        <f>IF(OR(#REF!&lt;&gt;0,#REF!&lt;&gt;0,#REF!&lt;&gt;0,#REF!&lt;&gt;0,E271&lt;&gt;0,H271&lt;&gt;0),"a","b")</f>
        <v>#REF!</v>
      </c>
      <c r="C271" s="128" t="s">
        <v>594</v>
      </c>
      <c r="D271" s="121" t="s">
        <v>595</v>
      </c>
      <c r="E271" s="123">
        <f t="shared" si="22"/>
        <v>0</v>
      </c>
      <c r="F271" s="122"/>
      <c r="G271" s="122"/>
      <c r="H271" s="123">
        <f t="shared" si="23"/>
        <v>0</v>
      </c>
      <c r="I271" s="122"/>
      <c r="J271" s="122"/>
      <c r="K271" s="122">
        <f>I271-F271</f>
        <v>0</v>
      </c>
    </row>
    <row r="272" spans="1:11" ht="25.5">
      <c r="A272" s="92"/>
      <c r="B272" s="92" t="e">
        <f>IF(OR(#REF!&lt;&gt;0,#REF!&lt;&gt;0,#REF!&lt;&gt;0,#REF!&lt;&gt;0,E272&lt;&gt;0,H272&lt;&gt;0),"a","b")</f>
        <v>#REF!</v>
      </c>
      <c r="C272" s="128" t="s">
        <v>596</v>
      </c>
      <c r="D272" s="121" t="s">
        <v>597</v>
      </c>
      <c r="E272" s="123">
        <f t="shared" si="22"/>
        <v>0</v>
      </c>
      <c r="F272" s="122"/>
      <c r="G272" s="122"/>
      <c r="H272" s="123">
        <f t="shared" si="23"/>
        <v>0</v>
      </c>
      <c r="I272" s="122"/>
      <c r="J272" s="122"/>
      <c r="K272" s="122">
        <f>I272-F272</f>
        <v>0</v>
      </c>
    </row>
    <row r="273" spans="1:11" ht="25.5">
      <c r="A273" s="92"/>
      <c r="B273" s="92" t="e">
        <f>IF(OR(#REF!&lt;&gt;0,#REF!&lt;&gt;0,#REF!&lt;&gt;0,#REF!&lt;&gt;0,E273&lt;&gt;0,H273&lt;&gt;0),"a","b")</f>
        <v>#REF!</v>
      </c>
      <c r="C273" s="128" t="s">
        <v>598</v>
      </c>
      <c r="D273" s="121" t="s">
        <v>599</v>
      </c>
      <c r="E273" s="123">
        <f t="shared" si="22"/>
        <v>0</v>
      </c>
      <c r="F273" s="122"/>
      <c r="G273" s="122"/>
      <c r="H273" s="123">
        <f t="shared" si="23"/>
        <v>0</v>
      </c>
      <c r="I273" s="122"/>
      <c r="J273" s="122"/>
      <c r="K273" s="122">
        <f>I273-F273</f>
        <v>0</v>
      </c>
    </row>
    <row r="274" spans="1:11" ht="15">
      <c r="A274" s="92"/>
      <c r="B274" s="92" t="e">
        <f>IF(OR(#REF!&lt;&gt;0,#REF!&lt;&gt;0,#REF!&lt;&gt;0,#REF!&lt;&gt;0,E274&lt;&gt;0,H274&lt;&gt;0),"a","b")</f>
        <v>#REF!</v>
      </c>
      <c r="C274" s="126" t="s">
        <v>600</v>
      </c>
      <c r="D274" s="117" t="s">
        <v>601</v>
      </c>
      <c r="E274" s="119">
        <f t="shared" si="22"/>
        <v>0</v>
      </c>
      <c r="F274" s="118">
        <v>0</v>
      </c>
      <c r="G274" s="118">
        <v>0</v>
      </c>
      <c r="H274" s="119">
        <f t="shared" si="23"/>
        <v>0</v>
      </c>
      <c r="I274" s="118">
        <v>0</v>
      </c>
      <c r="J274" s="118">
        <v>0</v>
      </c>
      <c r="K274" s="118">
        <v>0</v>
      </c>
    </row>
    <row r="275" spans="1:11" ht="15">
      <c r="A275" s="129" t="s">
        <v>107</v>
      </c>
      <c r="B275" s="92" t="e">
        <f>IF(OR(#REF!&lt;&gt;0,#REF!&lt;&gt;0,#REF!&lt;&gt;0,#REF!&lt;&gt;0,E275&lt;&gt;0,H275&lt;&gt;0),"a","b")</f>
        <v>#REF!</v>
      </c>
      <c r="C275" s="146">
        <v>32</v>
      </c>
      <c r="D275" s="105" t="s">
        <v>602</v>
      </c>
      <c r="E275" s="107">
        <f t="shared" si="22"/>
        <v>0</v>
      </c>
      <c r="F275" s="106">
        <f>F276+F296</f>
        <v>0</v>
      </c>
      <c r="G275" s="106">
        <f>G276+G296</f>
        <v>0</v>
      </c>
      <c r="H275" s="107">
        <f t="shared" si="23"/>
        <v>0</v>
      </c>
      <c r="I275" s="106">
        <f>I276+I296</f>
        <v>0</v>
      </c>
      <c r="J275" s="106">
        <f>J276+J296</f>
        <v>0</v>
      </c>
      <c r="K275" s="106">
        <f t="shared" ref="K275:K284" si="24">I275-F275</f>
        <v>0</v>
      </c>
    </row>
    <row r="276" spans="1:11" ht="15">
      <c r="A276" s="147"/>
      <c r="B276" s="92" t="e">
        <f>IF(OR(#REF!&lt;&gt;0,#REF!&lt;&gt;0,#REF!&lt;&gt;0,#REF!&lt;&gt;0,E276&lt;&gt;0,H276&lt;&gt;0),"a","b")</f>
        <v>#REF!</v>
      </c>
      <c r="C276" s="124">
        <v>32.1</v>
      </c>
      <c r="D276" s="109" t="s">
        <v>603</v>
      </c>
      <c r="E276" s="111">
        <f t="shared" si="22"/>
        <v>0</v>
      </c>
      <c r="F276" s="110">
        <f>F277+F278+F279+F280+F281+F284+F290+F293</f>
        <v>0</v>
      </c>
      <c r="G276" s="110">
        <f>G277+G278+G279+G280+G281+G284+G290+G293</f>
        <v>0</v>
      </c>
      <c r="H276" s="111">
        <f t="shared" si="23"/>
        <v>0</v>
      </c>
      <c r="I276" s="110">
        <f>I277+I278+I279+I280+I281+I284+I290+I293</f>
        <v>0</v>
      </c>
      <c r="J276" s="110">
        <f>J277+J278+J279+J280+J281+J284+J290+J293</f>
        <v>0</v>
      </c>
      <c r="K276" s="110">
        <f t="shared" si="24"/>
        <v>0</v>
      </c>
    </row>
    <row r="277" spans="1:11" ht="15">
      <c r="A277" s="147"/>
      <c r="B277" s="92" t="e">
        <f>IF(OR(#REF!&lt;&gt;0,#REF!&lt;&gt;0,#REF!&lt;&gt;0,#REF!&lt;&gt;0,E277&lt;&gt;0,H277&lt;&gt;0),"a","b")</f>
        <v>#REF!</v>
      </c>
      <c r="C277" s="125" t="s">
        <v>604</v>
      </c>
      <c r="D277" s="113" t="s">
        <v>605</v>
      </c>
      <c r="E277" s="115">
        <f t="shared" si="22"/>
        <v>0</v>
      </c>
      <c r="F277" s="114"/>
      <c r="G277" s="114"/>
      <c r="H277" s="115">
        <f t="shared" si="23"/>
        <v>0</v>
      </c>
      <c r="I277" s="114"/>
      <c r="J277" s="114"/>
      <c r="K277" s="114">
        <f t="shared" si="24"/>
        <v>0</v>
      </c>
    </row>
    <row r="278" spans="1:11" ht="15">
      <c r="A278" s="92"/>
      <c r="B278" s="92" t="e">
        <f>IF(OR(#REF!&lt;&gt;0,#REF!&lt;&gt;0,#REF!&lt;&gt;0,#REF!&lt;&gt;0,E278&lt;&gt;0,H278&lt;&gt;0),"a","b")</f>
        <v>#REF!</v>
      </c>
      <c r="C278" s="125" t="s">
        <v>606</v>
      </c>
      <c r="D278" s="113" t="s">
        <v>607</v>
      </c>
      <c r="E278" s="115">
        <f t="shared" si="22"/>
        <v>0</v>
      </c>
      <c r="F278" s="114"/>
      <c r="G278" s="114"/>
      <c r="H278" s="115">
        <f t="shared" si="23"/>
        <v>0</v>
      </c>
      <c r="I278" s="114"/>
      <c r="J278" s="114"/>
      <c r="K278" s="114">
        <f t="shared" si="24"/>
        <v>0</v>
      </c>
    </row>
    <row r="279" spans="1:11" ht="15">
      <c r="A279" s="92"/>
      <c r="B279" s="92" t="e">
        <f>IF(OR(#REF!&lt;&gt;0,#REF!&lt;&gt;0,#REF!&lt;&gt;0,#REF!&lt;&gt;0,E279&lt;&gt;0,H279&lt;&gt;0),"a","b")</f>
        <v>#REF!</v>
      </c>
      <c r="C279" s="125" t="s">
        <v>608</v>
      </c>
      <c r="D279" s="113" t="s">
        <v>609</v>
      </c>
      <c r="E279" s="115">
        <f t="shared" si="22"/>
        <v>0</v>
      </c>
      <c r="F279" s="114"/>
      <c r="G279" s="114"/>
      <c r="H279" s="115">
        <f t="shared" si="23"/>
        <v>0</v>
      </c>
      <c r="I279" s="114"/>
      <c r="J279" s="114"/>
      <c r="K279" s="114">
        <f t="shared" si="24"/>
        <v>0</v>
      </c>
    </row>
    <row r="280" spans="1:11" ht="15">
      <c r="A280" s="92"/>
      <c r="B280" s="92" t="e">
        <f>IF(OR(#REF!&lt;&gt;0,#REF!&lt;&gt;0,#REF!&lt;&gt;0,#REF!&lt;&gt;0,E280&lt;&gt;0,H280&lt;&gt;0),"a","b")</f>
        <v>#REF!</v>
      </c>
      <c r="C280" s="125" t="s">
        <v>610</v>
      </c>
      <c r="D280" s="113" t="s">
        <v>611</v>
      </c>
      <c r="E280" s="115">
        <f t="shared" si="22"/>
        <v>0</v>
      </c>
      <c r="F280" s="114"/>
      <c r="G280" s="114"/>
      <c r="H280" s="115">
        <f t="shared" si="23"/>
        <v>0</v>
      </c>
      <c r="I280" s="114"/>
      <c r="J280" s="114"/>
      <c r="K280" s="114">
        <f t="shared" si="24"/>
        <v>0</v>
      </c>
    </row>
    <row r="281" spans="1:11" ht="15">
      <c r="A281" s="92"/>
      <c r="B281" s="92" t="e">
        <f>IF(OR(#REF!&lt;&gt;0,#REF!&lt;&gt;0,#REF!&lt;&gt;0,#REF!&lt;&gt;0,E281&lt;&gt;0,H281&lt;&gt;0),"a","b")</f>
        <v>#REF!</v>
      </c>
      <c r="C281" s="125" t="s">
        <v>612</v>
      </c>
      <c r="D281" s="113" t="s">
        <v>613</v>
      </c>
      <c r="E281" s="115">
        <f t="shared" si="22"/>
        <v>0</v>
      </c>
      <c r="F281" s="114">
        <f>F282+F283</f>
        <v>0</v>
      </c>
      <c r="G281" s="114">
        <f>G282+G283</f>
        <v>0</v>
      </c>
      <c r="H281" s="115">
        <f t="shared" si="23"/>
        <v>0</v>
      </c>
      <c r="I281" s="114">
        <f>I282+I283</f>
        <v>0</v>
      </c>
      <c r="J281" s="114">
        <f>J282+J283</f>
        <v>0</v>
      </c>
      <c r="K281" s="114">
        <f t="shared" si="24"/>
        <v>0</v>
      </c>
    </row>
    <row r="282" spans="1:11" ht="15">
      <c r="A282" s="92"/>
      <c r="B282" s="92" t="e">
        <f>IF(OR(#REF!&lt;&gt;0,#REF!&lt;&gt;0,#REF!&lt;&gt;0,#REF!&lt;&gt;0,E282&lt;&gt;0,H282&lt;&gt;0),"a","b")</f>
        <v>#REF!</v>
      </c>
      <c r="C282" s="126" t="s">
        <v>614</v>
      </c>
      <c r="D282" s="117" t="s">
        <v>615</v>
      </c>
      <c r="E282" s="119">
        <f t="shared" si="22"/>
        <v>0</v>
      </c>
      <c r="F282" s="118"/>
      <c r="G282" s="118"/>
      <c r="H282" s="119">
        <f t="shared" si="23"/>
        <v>0</v>
      </c>
      <c r="I282" s="118"/>
      <c r="J282" s="118"/>
      <c r="K282" s="118">
        <f t="shared" si="24"/>
        <v>0</v>
      </c>
    </row>
    <row r="283" spans="1:11" ht="15">
      <c r="A283" s="92"/>
      <c r="B283" s="92" t="e">
        <f>IF(OR(#REF!&lt;&gt;0,#REF!&lt;&gt;0,#REF!&lt;&gt;0,#REF!&lt;&gt;0,E283&lt;&gt;0,H283&lt;&gt;0),"a","b")</f>
        <v>#REF!</v>
      </c>
      <c r="C283" s="126" t="s">
        <v>616</v>
      </c>
      <c r="D283" s="117" t="s">
        <v>617</v>
      </c>
      <c r="E283" s="119">
        <f t="shared" si="22"/>
        <v>0</v>
      </c>
      <c r="F283" s="118"/>
      <c r="G283" s="118"/>
      <c r="H283" s="119">
        <f t="shared" si="23"/>
        <v>0</v>
      </c>
      <c r="I283" s="118"/>
      <c r="J283" s="118"/>
      <c r="K283" s="118">
        <f t="shared" si="24"/>
        <v>0</v>
      </c>
    </row>
    <row r="284" spans="1:11" ht="25.5">
      <c r="A284" s="92"/>
      <c r="B284" s="92" t="e">
        <f>IF(OR(#REF!&lt;&gt;0,#REF!&lt;&gt;0,#REF!&lt;&gt;0,#REF!&lt;&gt;0,E284&lt;&gt;0,H284&lt;&gt;0),"a","b")</f>
        <v>#REF!</v>
      </c>
      <c r="C284" s="125" t="s">
        <v>618</v>
      </c>
      <c r="D284" s="113" t="s">
        <v>619</v>
      </c>
      <c r="E284" s="115">
        <f t="shared" si="22"/>
        <v>0</v>
      </c>
      <c r="F284" s="114">
        <f>SUM(F285:F289)</f>
        <v>0</v>
      </c>
      <c r="G284" s="114">
        <f>SUM(G285:G289)</f>
        <v>0</v>
      </c>
      <c r="H284" s="115">
        <f t="shared" si="23"/>
        <v>0</v>
      </c>
      <c r="I284" s="114">
        <f>SUM(I285:I289)</f>
        <v>0</v>
      </c>
      <c r="J284" s="114">
        <f>SUM(J285:J289)</f>
        <v>0</v>
      </c>
      <c r="K284" s="114">
        <f t="shared" si="24"/>
        <v>0</v>
      </c>
    </row>
    <row r="285" spans="1:11" ht="25.5">
      <c r="A285" s="92"/>
      <c r="B285" s="92" t="e">
        <f>IF(OR(#REF!&lt;&gt;0,#REF!&lt;&gt;0,#REF!&lt;&gt;0,#REF!&lt;&gt;0,E285&lt;&gt;0,H285&lt;&gt;0),"a","b")</f>
        <v>#REF!</v>
      </c>
      <c r="C285" s="126" t="s">
        <v>620</v>
      </c>
      <c r="D285" s="117" t="s">
        <v>621</v>
      </c>
      <c r="E285" s="119">
        <f t="shared" si="22"/>
        <v>0</v>
      </c>
      <c r="F285" s="118"/>
      <c r="G285" s="118"/>
      <c r="H285" s="119">
        <f t="shared" si="23"/>
        <v>0</v>
      </c>
      <c r="I285" s="118"/>
      <c r="J285" s="118"/>
      <c r="K285" s="118"/>
    </row>
    <row r="286" spans="1:11" ht="15">
      <c r="A286" s="92"/>
      <c r="B286" s="92" t="e">
        <f>IF(OR(#REF!&lt;&gt;0,#REF!&lt;&gt;0,#REF!&lt;&gt;0,#REF!&lt;&gt;0,E286&lt;&gt;0,H286&lt;&gt;0),"a","b")</f>
        <v>#REF!</v>
      </c>
      <c r="C286" s="126" t="s">
        <v>622</v>
      </c>
      <c r="D286" s="117" t="s">
        <v>623</v>
      </c>
      <c r="E286" s="119">
        <f t="shared" si="22"/>
        <v>0</v>
      </c>
      <c r="F286" s="118"/>
      <c r="G286" s="118"/>
      <c r="H286" s="119">
        <f t="shared" si="23"/>
        <v>0</v>
      </c>
      <c r="I286" s="118"/>
      <c r="J286" s="118"/>
      <c r="K286" s="118"/>
    </row>
    <row r="287" spans="1:11" ht="15">
      <c r="A287" s="92"/>
      <c r="B287" s="92" t="e">
        <f>IF(OR(#REF!&lt;&gt;0,#REF!&lt;&gt;0,#REF!&lt;&gt;0,#REF!&lt;&gt;0,E287&lt;&gt;0,H287&lt;&gt;0),"a","b")</f>
        <v>#REF!</v>
      </c>
      <c r="C287" s="126" t="s">
        <v>624</v>
      </c>
      <c r="D287" s="117" t="s">
        <v>625</v>
      </c>
      <c r="E287" s="119">
        <f t="shared" si="22"/>
        <v>0</v>
      </c>
      <c r="F287" s="118"/>
      <c r="G287" s="118"/>
      <c r="H287" s="119">
        <f t="shared" si="23"/>
        <v>0</v>
      </c>
      <c r="I287" s="118"/>
      <c r="J287" s="118"/>
      <c r="K287" s="118"/>
    </row>
    <row r="288" spans="1:11" ht="25.5">
      <c r="A288" s="92"/>
      <c r="B288" s="92" t="e">
        <f>IF(OR(#REF!&lt;&gt;0,#REF!&lt;&gt;0,#REF!&lt;&gt;0,#REF!&lt;&gt;0,E288&lt;&gt;0,H288&lt;&gt;0),"a","b")</f>
        <v>#REF!</v>
      </c>
      <c r="C288" s="126" t="s">
        <v>626</v>
      </c>
      <c r="D288" s="117" t="s">
        <v>627</v>
      </c>
      <c r="E288" s="119">
        <f t="shared" si="22"/>
        <v>0</v>
      </c>
      <c r="F288" s="118"/>
      <c r="G288" s="118"/>
      <c r="H288" s="119">
        <f t="shared" si="23"/>
        <v>0</v>
      </c>
      <c r="I288" s="118"/>
      <c r="J288" s="118"/>
      <c r="K288" s="118"/>
    </row>
    <row r="289" spans="1:11" ht="15">
      <c r="A289" s="92"/>
      <c r="B289" s="92" t="e">
        <f>IF(OR(#REF!&lt;&gt;0,#REF!&lt;&gt;0,#REF!&lt;&gt;0,#REF!&lt;&gt;0,E289&lt;&gt;0,H289&lt;&gt;0),"a","b")</f>
        <v>#REF!</v>
      </c>
      <c r="C289" s="126" t="s">
        <v>628</v>
      </c>
      <c r="D289" s="117" t="s">
        <v>629</v>
      </c>
      <c r="E289" s="119">
        <f t="shared" si="22"/>
        <v>0</v>
      </c>
      <c r="F289" s="118"/>
      <c r="G289" s="118"/>
      <c r="H289" s="119">
        <f t="shared" si="23"/>
        <v>0</v>
      </c>
      <c r="I289" s="118"/>
      <c r="J289" s="118"/>
      <c r="K289" s="118"/>
    </row>
    <row r="290" spans="1:11" ht="25.5">
      <c r="A290" s="92"/>
      <c r="B290" s="92" t="e">
        <f>IF(OR(#REF!&lt;&gt;0,#REF!&lt;&gt;0,#REF!&lt;&gt;0,#REF!&lt;&gt;0,E290&lt;&gt;0,H290&lt;&gt;0),"a","b")</f>
        <v>#REF!</v>
      </c>
      <c r="C290" s="125" t="s">
        <v>630</v>
      </c>
      <c r="D290" s="113" t="s">
        <v>631</v>
      </c>
      <c r="E290" s="115">
        <f t="shared" si="22"/>
        <v>0</v>
      </c>
      <c r="F290" s="114">
        <f>SUM(F291:F292)</f>
        <v>0</v>
      </c>
      <c r="G290" s="114">
        <f>SUM(G291:G292)</f>
        <v>0</v>
      </c>
      <c r="H290" s="115">
        <f t="shared" si="23"/>
        <v>0</v>
      </c>
      <c r="I290" s="114">
        <f>SUM(I291:I292)</f>
        <v>0</v>
      </c>
      <c r="J290" s="114">
        <f>SUM(J291:J292)</f>
        <v>0</v>
      </c>
      <c r="K290" s="114">
        <f>I290-F290</f>
        <v>0</v>
      </c>
    </row>
    <row r="291" spans="1:11" ht="15">
      <c r="A291" s="92"/>
      <c r="B291" s="92" t="e">
        <f>IF(OR(#REF!&lt;&gt;0,#REF!&lt;&gt;0,#REF!&lt;&gt;0,#REF!&lt;&gt;0,E291&lt;&gt;0,H291&lt;&gt;0),"a","b")</f>
        <v>#REF!</v>
      </c>
      <c r="C291" s="126" t="s">
        <v>632</v>
      </c>
      <c r="D291" s="117" t="s">
        <v>633</v>
      </c>
      <c r="E291" s="119">
        <f t="shared" si="22"/>
        <v>0</v>
      </c>
      <c r="F291" s="118"/>
      <c r="G291" s="118"/>
      <c r="H291" s="119">
        <f t="shared" si="23"/>
        <v>0</v>
      </c>
      <c r="I291" s="118"/>
      <c r="J291" s="118"/>
      <c r="K291" s="118"/>
    </row>
    <row r="292" spans="1:11" ht="15">
      <c r="A292" s="92"/>
      <c r="B292" s="92" t="e">
        <f>IF(OR(#REF!&lt;&gt;0,#REF!&lt;&gt;0,#REF!&lt;&gt;0,#REF!&lt;&gt;0,E292&lt;&gt;0,H292&lt;&gt;0),"a","b")</f>
        <v>#REF!</v>
      </c>
      <c r="C292" s="126" t="s">
        <v>634</v>
      </c>
      <c r="D292" s="117" t="s">
        <v>635</v>
      </c>
      <c r="E292" s="119">
        <f t="shared" si="22"/>
        <v>0</v>
      </c>
      <c r="F292" s="118"/>
      <c r="G292" s="118"/>
      <c r="H292" s="119">
        <f t="shared" si="23"/>
        <v>0</v>
      </c>
      <c r="I292" s="118"/>
      <c r="J292" s="118"/>
      <c r="K292" s="118"/>
    </row>
    <row r="293" spans="1:11" ht="15">
      <c r="A293" s="92"/>
      <c r="B293" s="92" t="e">
        <f>IF(OR(#REF!&lt;&gt;0,#REF!&lt;&gt;0,#REF!&lt;&gt;0,#REF!&lt;&gt;0,E293&lt;&gt;0,H293&lt;&gt;0),"a","b")</f>
        <v>#REF!</v>
      </c>
      <c r="C293" s="125" t="s">
        <v>636</v>
      </c>
      <c r="D293" s="113" t="s">
        <v>637</v>
      </c>
      <c r="E293" s="115">
        <f t="shared" si="22"/>
        <v>0</v>
      </c>
      <c r="F293" s="114">
        <f>SUM(F294:F295)</f>
        <v>0</v>
      </c>
      <c r="G293" s="114">
        <f>SUM(G294:G295)</f>
        <v>0</v>
      </c>
      <c r="H293" s="115">
        <f t="shared" si="23"/>
        <v>0</v>
      </c>
      <c r="I293" s="114">
        <f>SUM(I294:I295)</f>
        <v>0</v>
      </c>
      <c r="J293" s="114">
        <f>SUM(J294:J295)</f>
        <v>0</v>
      </c>
      <c r="K293" s="114">
        <f>I293-F293</f>
        <v>0</v>
      </c>
    </row>
    <row r="294" spans="1:11" ht="15">
      <c r="A294" s="92"/>
      <c r="B294" s="92" t="e">
        <f>IF(OR(#REF!&lt;&gt;0,#REF!&lt;&gt;0,#REF!&lt;&gt;0,#REF!&lt;&gt;0,E294&lt;&gt;0,H294&lt;&gt;0),"a","b")</f>
        <v>#REF!</v>
      </c>
      <c r="C294" s="126" t="s">
        <v>638</v>
      </c>
      <c r="D294" s="117" t="s">
        <v>639</v>
      </c>
      <c r="E294" s="119">
        <f t="shared" si="22"/>
        <v>0</v>
      </c>
      <c r="F294" s="118"/>
      <c r="G294" s="118"/>
      <c r="H294" s="119">
        <f t="shared" ref="H294:H325" si="25">H297+H482+H565+H608</f>
        <v>0</v>
      </c>
      <c r="I294" s="118"/>
      <c r="J294" s="118"/>
      <c r="K294" s="118"/>
    </row>
    <row r="295" spans="1:11" ht="15">
      <c r="A295" s="92"/>
      <c r="B295" s="92" t="e">
        <f>IF(OR(#REF!&lt;&gt;0,#REF!&lt;&gt;0,#REF!&lt;&gt;0,#REF!&lt;&gt;0,E295&lt;&gt;0,H295&lt;&gt;0),"a","b")</f>
        <v>#REF!</v>
      </c>
      <c r="C295" s="126" t="s">
        <v>640</v>
      </c>
      <c r="D295" s="117" t="s">
        <v>641</v>
      </c>
      <c r="E295" s="119">
        <f t="shared" si="22"/>
        <v>0</v>
      </c>
      <c r="F295" s="118"/>
      <c r="G295" s="118"/>
      <c r="H295" s="119">
        <f t="shared" si="25"/>
        <v>0</v>
      </c>
      <c r="I295" s="118"/>
      <c r="J295" s="118"/>
      <c r="K295" s="118"/>
    </row>
    <row r="296" spans="1:11" ht="15">
      <c r="A296" s="147"/>
      <c r="B296" s="92" t="e">
        <f>IF(OR(#REF!&lt;&gt;0,#REF!&lt;&gt;0,#REF!&lt;&gt;0,#REF!&lt;&gt;0,E296&lt;&gt;0,H296&lt;&gt;0),"a","b")</f>
        <v>#REF!</v>
      </c>
      <c r="C296" s="124">
        <v>32.200000000000003</v>
      </c>
      <c r="D296" s="109" t="s">
        <v>642</v>
      </c>
      <c r="E296" s="111">
        <f t="shared" si="22"/>
        <v>0</v>
      </c>
      <c r="F296" s="110">
        <f>F297+F300+F301+F302+F303+F306+F312+F315</f>
        <v>0</v>
      </c>
      <c r="G296" s="110">
        <f>G297+G300+G301+G302+G303+G306+G312+G315</f>
        <v>0</v>
      </c>
      <c r="H296" s="111">
        <f t="shared" si="25"/>
        <v>0</v>
      </c>
      <c r="I296" s="110">
        <f>I297+I300+I301+I302+I303+I306+I312+I315</f>
        <v>0</v>
      </c>
      <c r="J296" s="110">
        <f>J297+J300+J301+J302+J303+J306+J312+J315</f>
        <v>0</v>
      </c>
      <c r="K296" s="110">
        <f>I296-F296</f>
        <v>0</v>
      </c>
    </row>
    <row r="297" spans="1:11" ht="25.5">
      <c r="A297" s="147"/>
      <c r="B297" s="92" t="e">
        <f>IF(OR(#REF!&lt;&gt;0,#REF!&lt;&gt;0,#REF!&lt;&gt;0,#REF!&lt;&gt;0,E297&lt;&gt;0,H297&lt;&gt;0),"a","b")</f>
        <v>#REF!</v>
      </c>
      <c r="C297" s="125" t="s">
        <v>643</v>
      </c>
      <c r="D297" s="113" t="s">
        <v>644</v>
      </c>
      <c r="E297" s="115">
        <f t="shared" si="22"/>
        <v>0</v>
      </c>
      <c r="F297" s="114">
        <f>SUM(F298:F299)</f>
        <v>0</v>
      </c>
      <c r="G297" s="114">
        <f>SUM(G298:G299)</f>
        <v>0</v>
      </c>
      <c r="H297" s="115">
        <f t="shared" si="25"/>
        <v>0</v>
      </c>
      <c r="I297" s="114">
        <f>SUM(I298:I299)</f>
        <v>0</v>
      </c>
      <c r="J297" s="114">
        <f>SUM(J298:J299)</f>
        <v>0</v>
      </c>
      <c r="K297" s="114"/>
    </row>
    <row r="298" spans="1:11" ht="15">
      <c r="A298" s="147"/>
      <c r="B298" s="92" t="e">
        <f>IF(OR(#REF!&lt;&gt;0,#REF!&lt;&gt;0,#REF!&lt;&gt;0,#REF!&lt;&gt;0,E298&lt;&gt;0,H298&lt;&gt;0),"a","b")</f>
        <v>#REF!</v>
      </c>
      <c r="C298" s="126" t="s">
        <v>645</v>
      </c>
      <c r="D298" s="117" t="s">
        <v>646</v>
      </c>
      <c r="E298" s="119">
        <f t="shared" si="22"/>
        <v>0</v>
      </c>
      <c r="F298" s="118"/>
      <c r="G298" s="118"/>
      <c r="H298" s="119">
        <f t="shared" si="25"/>
        <v>0</v>
      </c>
      <c r="I298" s="118"/>
      <c r="J298" s="118"/>
      <c r="K298" s="118"/>
    </row>
    <row r="299" spans="1:11" ht="15">
      <c r="A299" s="147"/>
      <c r="B299" s="92" t="e">
        <f>IF(OR(#REF!&lt;&gt;0,#REF!&lt;&gt;0,#REF!&lt;&gt;0,#REF!&lt;&gt;0,E299&lt;&gt;0,H299&lt;&gt;0),"a","b")</f>
        <v>#REF!</v>
      </c>
      <c r="C299" s="126" t="s">
        <v>647</v>
      </c>
      <c r="D299" s="117" t="s">
        <v>648</v>
      </c>
      <c r="E299" s="119">
        <f t="shared" si="22"/>
        <v>0</v>
      </c>
      <c r="F299" s="118"/>
      <c r="G299" s="118"/>
      <c r="H299" s="119">
        <f t="shared" si="25"/>
        <v>0</v>
      </c>
      <c r="I299" s="118"/>
      <c r="J299" s="118"/>
      <c r="K299" s="118"/>
    </row>
    <row r="300" spans="1:11" ht="15">
      <c r="A300" s="92"/>
      <c r="B300" s="92" t="e">
        <f>IF(OR(#REF!&lt;&gt;0,#REF!&lt;&gt;0,#REF!&lt;&gt;0,#REF!&lt;&gt;0,E300&lt;&gt;0,H300&lt;&gt;0),"a","b")</f>
        <v>#REF!</v>
      </c>
      <c r="C300" s="125" t="s">
        <v>649</v>
      </c>
      <c r="D300" s="113" t="s">
        <v>607</v>
      </c>
      <c r="E300" s="115">
        <f t="shared" si="22"/>
        <v>0</v>
      </c>
      <c r="F300" s="114"/>
      <c r="G300" s="114"/>
      <c r="H300" s="115">
        <f t="shared" si="25"/>
        <v>0</v>
      </c>
      <c r="I300" s="114"/>
      <c r="J300" s="114"/>
      <c r="K300" s="114">
        <f t="shared" ref="K300:K306" si="26">I300-F300</f>
        <v>0</v>
      </c>
    </row>
    <row r="301" spans="1:11" ht="15">
      <c r="A301" s="92"/>
      <c r="B301" s="92" t="e">
        <f>IF(OR(#REF!&lt;&gt;0,#REF!&lt;&gt;0,#REF!&lt;&gt;0,#REF!&lt;&gt;0,E301&lt;&gt;0,H301&lt;&gt;0),"a","b")</f>
        <v>#REF!</v>
      </c>
      <c r="C301" s="125" t="s">
        <v>650</v>
      </c>
      <c r="D301" s="113" t="s">
        <v>609</v>
      </c>
      <c r="E301" s="115">
        <f t="shared" si="22"/>
        <v>0</v>
      </c>
      <c r="F301" s="114"/>
      <c r="G301" s="114"/>
      <c r="H301" s="115">
        <f t="shared" si="25"/>
        <v>0</v>
      </c>
      <c r="I301" s="114"/>
      <c r="J301" s="114"/>
      <c r="K301" s="114">
        <f t="shared" si="26"/>
        <v>0</v>
      </c>
    </row>
    <row r="302" spans="1:11" ht="15">
      <c r="A302" s="92"/>
      <c r="B302" s="92" t="e">
        <f>IF(OR(#REF!&lt;&gt;0,#REF!&lt;&gt;0,#REF!&lt;&gt;0,#REF!&lt;&gt;0,E302&lt;&gt;0,H302&lt;&gt;0),"a","b")</f>
        <v>#REF!</v>
      </c>
      <c r="C302" s="125" t="s">
        <v>651</v>
      </c>
      <c r="D302" s="113" t="s">
        <v>652</v>
      </c>
      <c r="E302" s="115">
        <f t="shared" si="22"/>
        <v>0</v>
      </c>
      <c r="F302" s="114"/>
      <c r="G302" s="114"/>
      <c r="H302" s="115">
        <f t="shared" si="25"/>
        <v>0</v>
      </c>
      <c r="I302" s="114"/>
      <c r="J302" s="114"/>
      <c r="K302" s="114">
        <f t="shared" si="26"/>
        <v>0</v>
      </c>
    </row>
    <row r="303" spans="1:11" ht="15">
      <c r="A303" s="92"/>
      <c r="B303" s="92" t="e">
        <f>IF(OR(#REF!&lt;&gt;0,#REF!&lt;&gt;0,#REF!&lt;&gt;0,#REF!&lt;&gt;0,E303&lt;&gt;0,H303&lt;&gt;0),"a","b")</f>
        <v>#REF!</v>
      </c>
      <c r="C303" s="125" t="s">
        <v>653</v>
      </c>
      <c r="D303" s="113" t="s">
        <v>654</v>
      </c>
      <c r="E303" s="115">
        <f t="shared" si="22"/>
        <v>0</v>
      </c>
      <c r="F303" s="114">
        <f>SUM(F304:F305)</f>
        <v>0</v>
      </c>
      <c r="G303" s="114">
        <f>SUM(G304:G305)</f>
        <v>0</v>
      </c>
      <c r="H303" s="115">
        <f t="shared" si="25"/>
        <v>0</v>
      </c>
      <c r="I303" s="114">
        <f>SUM(I304:I305)</f>
        <v>0</v>
      </c>
      <c r="J303" s="114">
        <f>SUM(J304:J305)</f>
        <v>0</v>
      </c>
      <c r="K303" s="114">
        <f t="shared" si="26"/>
        <v>0</v>
      </c>
    </row>
    <row r="304" spans="1:11" ht="15">
      <c r="A304" s="92"/>
      <c r="B304" s="92" t="e">
        <f>IF(OR(#REF!&lt;&gt;0,#REF!&lt;&gt;0,#REF!&lt;&gt;0,#REF!&lt;&gt;0,E304&lt;&gt;0,H304&lt;&gt;0),"a","b")</f>
        <v>#REF!</v>
      </c>
      <c r="C304" s="126" t="s">
        <v>655</v>
      </c>
      <c r="D304" s="117" t="s">
        <v>615</v>
      </c>
      <c r="E304" s="119">
        <f t="shared" si="22"/>
        <v>0</v>
      </c>
      <c r="F304" s="118"/>
      <c r="G304" s="118"/>
      <c r="H304" s="119">
        <f t="shared" si="25"/>
        <v>0</v>
      </c>
      <c r="I304" s="118"/>
      <c r="J304" s="118"/>
      <c r="K304" s="118">
        <f t="shared" si="26"/>
        <v>0</v>
      </c>
    </row>
    <row r="305" spans="1:11" ht="15">
      <c r="A305" s="92"/>
      <c r="B305" s="92" t="e">
        <f>IF(OR(#REF!&lt;&gt;0,#REF!&lt;&gt;0,#REF!&lt;&gt;0,#REF!&lt;&gt;0,E305&lt;&gt;0,H305&lt;&gt;0),"a","b")</f>
        <v>#REF!</v>
      </c>
      <c r="C305" s="126" t="s">
        <v>656</v>
      </c>
      <c r="D305" s="117" t="s">
        <v>617</v>
      </c>
      <c r="E305" s="119">
        <f t="shared" si="22"/>
        <v>0</v>
      </c>
      <c r="F305" s="118"/>
      <c r="G305" s="118"/>
      <c r="H305" s="119">
        <f t="shared" si="25"/>
        <v>0</v>
      </c>
      <c r="I305" s="118"/>
      <c r="J305" s="118"/>
      <c r="K305" s="118">
        <f t="shared" si="26"/>
        <v>0</v>
      </c>
    </row>
    <row r="306" spans="1:11" ht="38.25">
      <c r="A306" s="92"/>
      <c r="B306" s="92" t="e">
        <f>IF(OR(#REF!&lt;&gt;0,#REF!&lt;&gt;0,#REF!&lt;&gt;0,#REF!&lt;&gt;0,E306&lt;&gt;0,H306&lt;&gt;0),"a","b")</f>
        <v>#REF!</v>
      </c>
      <c r="C306" s="125" t="s">
        <v>657</v>
      </c>
      <c r="D306" s="113" t="s">
        <v>658</v>
      </c>
      <c r="E306" s="115">
        <f t="shared" si="22"/>
        <v>0</v>
      </c>
      <c r="F306" s="114">
        <f>SUM(F307:F311)</f>
        <v>0</v>
      </c>
      <c r="G306" s="114">
        <f>SUM(G307:G311)</f>
        <v>0</v>
      </c>
      <c r="H306" s="115">
        <f t="shared" si="25"/>
        <v>0</v>
      </c>
      <c r="I306" s="114">
        <f>SUM(I307:I311)</f>
        <v>0</v>
      </c>
      <c r="J306" s="114">
        <f>SUM(J307:J311)</f>
        <v>0</v>
      </c>
      <c r="K306" s="114">
        <f t="shared" si="26"/>
        <v>0</v>
      </c>
    </row>
    <row r="307" spans="1:11" ht="25.5">
      <c r="A307" s="92"/>
      <c r="B307" s="92" t="e">
        <f>IF(OR(#REF!&lt;&gt;0,#REF!&lt;&gt;0,#REF!&lt;&gt;0,#REF!&lt;&gt;0,E307&lt;&gt;0,H307&lt;&gt;0),"a","b")</f>
        <v>#REF!</v>
      </c>
      <c r="C307" s="126" t="s">
        <v>659</v>
      </c>
      <c r="D307" s="117" t="s">
        <v>621</v>
      </c>
      <c r="E307" s="119">
        <f t="shared" si="22"/>
        <v>0</v>
      </c>
      <c r="F307" s="118"/>
      <c r="G307" s="118"/>
      <c r="H307" s="119">
        <f t="shared" si="25"/>
        <v>0</v>
      </c>
      <c r="I307" s="118"/>
      <c r="J307" s="118"/>
      <c r="K307" s="118"/>
    </row>
    <row r="308" spans="1:11" ht="15">
      <c r="A308" s="92"/>
      <c r="B308" s="92" t="e">
        <f>IF(OR(#REF!&lt;&gt;0,#REF!&lt;&gt;0,#REF!&lt;&gt;0,#REF!&lt;&gt;0,E308&lt;&gt;0,H308&lt;&gt;0),"a","b")</f>
        <v>#REF!</v>
      </c>
      <c r="C308" s="126" t="s">
        <v>660</v>
      </c>
      <c r="D308" s="117" t="s">
        <v>623</v>
      </c>
      <c r="E308" s="119">
        <f t="shared" si="22"/>
        <v>0</v>
      </c>
      <c r="F308" s="118"/>
      <c r="G308" s="118"/>
      <c r="H308" s="119">
        <f t="shared" si="25"/>
        <v>0</v>
      </c>
      <c r="I308" s="118"/>
      <c r="J308" s="118"/>
      <c r="K308" s="118"/>
    </row>
    <row r="309" spans="1:11" ht="15">
      <c r="A309" s="92"/>
      <c r="B309" s="92" t="e">
        <f>IF(OR(#REF!&lt;&gt;0,#REF!&lt;&gt;0,#REF!&lt;&gt;0,#REF!&lt;&gt;0,E309&lt;&gt;0,H309&lt;&gt;0),"a","b")</f>
        <v>#REF!</v>
      </c>
      <c r="C309" s="126" t="s">
        <v>661</v>
      </c>
      <c r="D309" s="117" t="s">
        <v>625</v>
      </c>
      <c r="E309" s="119">
        <f t="shared" si="22"/>
        <v>0</v>
      </c>
      <c r="F309" s="118"/>
      <c r="G309" s="118"/>
      <c r="H309" s="119">
        <f t="shared" si="25"/>
        <v>0</v>
      </c>
      <c r="I309" s="118"/>
      <c r="J309" s="118"/>
      <c r="K309" s="118"/>
    </row>
    <row r="310" spans="1:11" ht="25.5">
      <c r="A310" s="92"/>
      <c r="B310" s="92" t="e">
        <f>IF(OR(#REF!&lt;&gt;0,#REF!&lt;&gt;0,#REF!&lt;&gt;0,#REF!&lt;&gt;0,E310&lt;&gt;0,H310&lt;&gt;0),"a","b")</f>
        <v>#REF!</v>
      </c>
      <c r="C310" s="126" t="s">
        <v>662</v>
      </c>
      <c r="D310" s="117" t="s">
        <v>627</v>
      </c>
      <c r="E310" s="119">
        <f t="shared" si="22"/>
        <v>0</v>
      </c>
      <c r="F310" s="118"/>
      <c r="G310" s="118"/>
      <c r="H310" s="119">
        <f t="shared" si="25"/>
        <v>0</v>
      </c>
      <c r="I310" s="118"/>
      <c r="J310" s="118"/>
      <c r="K310" s="118"/>
    </row>
    <row r="311" spans="1:11" ht="25.5">
      <c r="A311" s="92"/>
      <c r="B311" s="92" t="e">
        <f>IF(OR(#REF!&lt;&gt;0,#REF!&lt;&gt;0,#REF!&lt;&gt;0,#REF!&lt;&gt;0,E311&lt;&gt;0,H311&lt;&gt;0),"a","b")</f>
        <v>#REF!</v>
      </c>
      <c r="C311" s="126" t="s">
        <v>663</v>
      </c>
      <c r="D311" s="117" t="s">
        <v>664</v>
      </c>
      <c r="E311" s="119">
        <f t="shared" si="22"/>
        <v>0</v>
      </c>
      <c r="F311" s="118"/>
      <c r="G311" s="118"/>
      <c r="H311" s="119">
        <f t="shared" si="25"/>
        <v>0</v>
      </c>
      <c r="I311" s="118"/>
      <c r="J311" s="118"/>
      <c r="K311" s="118"/>
    </row>
    <row r="312" spans="1:11" ht="15">
      <c r="A312" s="92"/>
      <c r="B312" s="92" t="e">
        <f>IF(OR(#REF!&lt;&gt;0,#REF!&lt;&gt;0,#REF!&lt;&gt;0,#REF!&lt;&gt;0,E312&lt;&gt;0,H312&lt;&gt;0),"a","b")</f>
        <v>#REF!</v>
      </c>
      <c r="C312" s="125" t="s">
        <v>665</v>
      </c>
      <c r="D312" s="113" t="s">
        <v>633</v>
      </c>
      <c r="E312" s="115">
        <f t="shared" si="22"/>
        <v>0</v>
      </c>
      <c r="F312" s="114">
        <f>SUM(F313:F314)</f>
        <v>0</v>
      </c>
      <c r="G312" s="114">
        <f>SUM(G313:G314)</f>
        <v>0</v>
      </c>
      <c r="H312" s="115">
        <f t="shared" si="25"/>
        <v>0</v>
      </c>
      <c r="I312" s="114">
        <f>SUM(I313:I314)</f>
        <v>0</v>
      </c>
      <c r="J312" s="114">
        <f>SUM(J313:J314)</f>
        <v>0</v>
      </c>
      <c r="K312" s="114">
        <f>I312-F312</f>
        <v>0</v>
      </c>
    </row>
    <row r="313" spans="1:11" ht="15">
      <c r="A313" s="92"/>
      <c r="B313" s="92" t="e">
        <f>IF(OR(#REF!&lt;&gt;0,#REF!&lt;&gt;0,#REF!&lt;&gt;0,#REF!&lt;&gt;0,E313&lt;&gt;0,H313&lt;&gt;0),"a","b")</f>
        <v>#REF!</v>
      </c>
      <c r="C313" s="126" t="s">
        <v>666</v>
      </c>
      <c r="D313" s="117" t="s">
        <v>633</v>
      </c>
      <c r="E313" s="119">
        <f t="shared" si="22"/>
        <v>0</v>
      </c>
      <c r="F313" s="118"/>
      <c r="G313" s="118"/>
      <c r="H313" s="119">
        <f t="shared" si="25"/>
        <v>0</v>
      </c>
      <c r="I313" s="118"/>
      <c r="J313" s="118"/>
      <c r="K313" s="118"/>
    </row>
    <row r="314" spans="1:11" ht="15">
      <c r="A314" s="92"/>
      <c r="B314" s="92" t="e">
        <f>IF(OR(#REF!&lt;&gt;0,#REF!&lt;&gt;0,#REF!&lt;&gt;0,#REF!&lt;&gt;0,E314&lt;&gt;0,H314&lt;&gt;0),"a","b")</f>
        <v>#REF!</v>
      </c>
      <c r="C314" s="126" t="s">
        <v>667</v>
      </c>
      <c r="D314" s="117" t="s">
        <v>635</v>
      </c>
      <c r="E314" s="119">
        <f t="shared" si="22"/>
        <v>0</v>
      </c>
      <c r="F314" s="118"/>
      <c r="G314" s="118"/>
      <c r="H314" s="119">
        <f t="shared" si="25"/>
        <v>0</v>
      </c>
      <c r="I314" s="118"/>
      <c r="J314" s="118"/>
      <c r="K314" s="118"/>
    </row>
    <row r="315" spans="1:11" ht="15">
      <c r="A315" s="92"/>
      <c r="B315" s="92" t="e">
        <f>IF(OR(#REF!&lt;&gt;0,#REF!&lt;&gt;0,#REF!&lt;&gt;0,#REF!&lt;&gt;0,E315&lt;&gt;0,H315&lt;&gt;0),"a","b")</f>
        <v>#REF!</v>
      </c>
      <c r="C315" s="125" t="s">
        <v>668</v>
      </c>
      <c r="D315" s="113" t="s">
        <v>637</v>
      </c>
      <c r="E315" s="115">
        <f t="shared" si="22"/>
        <v>0</v>
      </c>
      <c r="F315" s="114">
        <f>SUM(F316:F317)</f>
        <v>0</v>
      </c>
      <c r="G315" s="114">
        <f>SUM(G316:G317)</f>
        <v>0</v>
      </c>
      <c r="H315" s="115">
        <f t="shared" si="25"/>
        <v>0</v>
      </c>
      <c r="I315" s="114">
        <f>SUM(I316:I317)</f>
        <v>0</v>
      </c>
      <c r="J315" s="114">
        <f>SUM(J316:J317)</f>
        <v>0</v>
      </c>
      <c r="K315" s="114">
        <f>I315-F315</f>
        <v>0</v>
      </c>
    </row>
    <row r="316" spans="1:11" ht="15">
      <c r="A316" s="92"/>
      <c r="B316" s="92" t="e">
        <f>IF(OR(#REF!&lt;&gt;0,#REF!&lt;&gt;0,#REF!&lt;&gt;0,#REF!&lt;&gt;0,E316&lt;&gt;0,H316&lt;&gt;0),"a","b")</f>
        <v>#REF!</v>
      </c>
      <c r="C316" s="126" t="s">
        <v>638</v>
      </c>
      <c r="D316" s="117" t="s">
        <v>639</v>
      </c>
      <c r="E316" s="119">
        <f t="shared" si="22"/>
        <v>0</v>
      </c>
      <c r="F316" s="118"/>
      <c r="G316" s="118"/>
      <c r="H316" s="119">
        <f t="shared" si="25"/>
        <v>0</v>
      </c>
      <c r="I316" s="118"/>
      <c r="J316" s="118"/>
      <c r="K316" s="118"/>
    </row>
    <row r="317" spans="1:11" ht="15">
      <c r="A317" s="92"/>
      <c r="B317" s="92" t="e">
        <f>IF(OR(#REF!&lt;&gt;0,#REF!&lt;&gt;0,#REF!&lt;&gt;0,#REF!&lt;&gt;0,E317&lt;&gt;0,H317&lt;&gt;0),"a","b")</f>
        <v>#REF!</v>
      </c>
      <c r="C317" s="126" t="s">
        <v>640</v>
      </c>
      <c r="D317" s="117" t="s">
        <v>641</v>
      </c>
      <c r="E317" s="119">
        <f t="shared" si="22"/>
        <v>0</v>
      </c>
      <c r="F317" s="118"/>
      <c r="G317" s="118"/>
      <c r="H317" s="119">
        <f t="shared" si="25"/>
        <v>0</v>
      </c>
      <c r="I317" s="118"/>
      <c r="J317" s="118"/>
      <c r="K317" s="118"/>
    </row>
    <row r="318" spans="1:11" ht="15">
      <c r="A318" s="92" t="s">
        <v>107</v>
      </c>
      <c r="B318" s="92" t="e">
        <f>IF(OR(#REF!&lt;&gt;0,#REF!&lt;&gt;0,#REF!&lt;&gt;0,#REF!&lt;&gt;0,E318&lt;&gt;0,H318&lt;&gt;0),"a","b")</f>
        <v>#REF!</v>
      </c>
      <c r="C318" s="146">
        <v>33</v>
      </c>
      <c r="D318" s="105" t="s">
        <v>669</v>
      </c>
      <c r="E318" s="107">
        <f t="shared" si="22"/>
        <v>0</v>
      </c>
      <c r="F318" s="106">
        <f>F319+F338</f>
        <v>0</v>
      </c>
      <c r="G318" s="106">
        <f>G319+G338</f>
        <v>0</v>
      </c>
      <c r="H318" s="107">
        <f t="shared" si="25"/>
        <v>0</v>
      </c>
      <c r="I318" s="106">
        <f>I319+I338</f>
        <v>0</v>
      </c>
      <c r="J318" s="106">
        <f>J319+J338</f>
        <v>0</v>
      </c>
      <c r="K318" s="106">
        <f t="shared" ref="K318:K326" si="27">I318-F318</f>
        <v>0</v>
      </c>
    </row>
    <row r="319" spans="1:11" ht="15">
      <c r="A319" s="147"/>
      <c r="B319" s="92" t="e">
        <f>IF(OR(#REF!&lt;&gt;0,#REF!&lt;&gt;0,#REF!&lt;&gt;0,#REF!&lt;&gt;0,E319&lt;&gt;0,H319&lt;&gt;0),"a","b")</f>
        <v>#REF!</v>
      </c>
      <c r="C319" s="124">
        <v>33.1</v>
      </c>
      <c r="D319" s="109" t="s">
        <v>670</v>
      </c>
      <c r="E319" s="111">
        <f t="shared" si="22"/>
        <v>0</v>
      </c>
      <c r="F319" s="110">
        <f>F320+F321+F322+F323+F326+F332+F335</f>
        <v>0</v>
      </c>
      <c r="G319" s="110">
        <f>G320+G321+G322+G323+G326+G332+G335</f>
        <v>0</v>
      </c>
      <c r="H319" s="111">
        <f t="shared" si="25"/>
        <v>0</v>
      </c>
      <c r="I319" s="110">
        <f>I320+I321+I322+I323+I326+I332+I335</f>
        <v>0</v>
      </c>
      <c r="J319" s="110">
        <f>J320+J321+J322+J323+J326+J332+J335</f>
        <v>0</v>
      </c>
      <c r="K319" s="110">
        <f t="shared" si="27"/>
        <v>0</v>
      </c>
    </row>
    <row r="320" spans="1:11" ht="15">
      <c r="A320" s="92"/>
      <c r="B320" s="92" t="e">
        <f>IF(OR(#REF!&lt;&gt;0,#REF!&lt;&gt;0,#REF!&lt;&gt;0,#REF!&lt;&gt;0,E320&lt;&gt;0,H320&lt;&gt;0),"a","b")</f>
        <v>#REF!</v>
      </c>
      <c r="C320" s="125" t="s">
        <v>671</v>
      </c>
      <c r="D320" s="113" t="s">
        <v>607</v>
      </c>
      <c r="E320" s="115">
        <f t="shared" si="22"/>
        <v>0</v>
      </c>
      <c r="F320" s="114"/>
      <c r="G320" s="114"/>
      <c r="H320" s="115">
        <f t="shared" si="25"/>
        <v>0</v>
      </c>
      <c r="I320" s="114"/>
      <c r="J320" s="114"/>
      <c r="K320" s="114">
        <f t="shared" si="27"/>
        <v>0</v>
      </c>
    </row>
    <row r="321" spans="1:11" ht="15">
      <c r="A321" s="92"/>
      <c r="B321" s="92" t="e">
        <f>IF(OR(#REF!&lt;&gt;0,#REF!&lt;&gt;0,#REF!&lt;&gt;0,#REF!&lt;&gt;0,E321&lt;&gt;0,H321&lt;&gt;0),"a","b")</f>
        <v>#REF!</v>
      </c>
      <c r="C321" s="125" t="s">
        <v>672</v>
      </c>
      <c r="D321" s="113" t="s">
        <v>673</v>
      </c>
      <c r="E321" s="115">
        <f t="shared" si="22"/>
        <v>0</v>
      </c>
      <c r="F321" s="114"/>
      <c r="G321" s="114"/>
      <c r="H321" s="115">
        <f t="shared" si="25"/>
        <v>0</v>
      </c>
      <c r="I321" s="114"/>
      <c r="J321" s="114"/>
      <c r="K321" s="114">
        <f t="shared" si="27"/>
        <v>0</v>
      </c>
    </row>
    <row r="322" spans="1:11" ht="15">
      <c r="A322" s="92"/>
      <c r="B322" s="92" t="e">
        <f>IF(OR(#REF!&lt;&gt;0,#REF!&lt;&gt;0,#REF!&lt;&gt;0,#REF!&lt;&gt;0,E322&lt;&gt;0,H322&lt;&gt;0),"a","b")</f>
        <v>#REF!</v>
      </c>
      <c r="C322" s="125" t="s">
        <v>674</v>
      </c>
      <c r="D322" s="113" t="s">
        <v>652</v>
      </c>
      <c r="E322" s="115">
        <f t="shared" si="22"/>
        <v>0</v>
      </c>
      <c r="F322" s="114"/>
      <c r="G322" s="114"/>
      <c r="H322" s="115">
        <f t="shared" si="25"/>
        <v>0</v>
      </c>
      <c r="I322" s="114"/>
      <c r="J322" s="114"/>
      <c r="K322" s="114">
        <f t="shared" si="27"/>
        <v>0</v>
      </c>
    </row>
    <row r="323" spans="1:11" ht="15">
      <c r="A323" s="92"/>
      <c r="B323" s="92" t="e">
        <f>IF(OR(#REF!&lt;&gt;0,#REF!&lt;&gt;0,#REF!&lt;&gt;0,#REF!&lt;&gt;0,E323&lt;&gt;0,H323&lt;&gt;0),"a","b")</f>
        <v>#REF!</v>
      </c>
      <c r="C323" s="125" t="s">
        <v>675</v>
      </c>
      <c r="D323" s="113" t="s">
        <v>613</v>
      </c>
      <c r="E323" s="115">
        <f t="shared" si="22"/>
        <v>0</v>
      </c>
      <c r="F323" s="114">
        <f>SUM(F324:F325)</f>
        <v>0</v>
      </c>
      <c r="G323" s="114">
        <f>SUM(G324:G325)</f>
        <v>0</v>
      </c>
      <c r="H323" s="115">
        <f t="shared" si="25"/>
        <v>0</v>
      </c>
      <c r="I323" s="114">
        <f>SUM(I324:I325)</f>
        <v>0</v>
      </c>
      <c r="J323" s="114">
        <f>SUM(J324:J325)</f>
        <v>0</v>
      </c>
      <c r="K323" s="114">
        <f t="shared" si="27"/>
        <v>0</v>
      </c>
    </row>
    <row r="324" spans="1:11" ht="15">
      <c r="A324" s="92"/>
      <c r="B324" s="92" t="e">
        <f>IF(OR(#REF!&lt;&gt;0,#REF!&lt;&gt;0,#REF!&lt;&gt;0,#REF!&lt;&gt;0,E324&lt;&gt;0,H324&lt;&gt;0),"a","b")</f>
        <v>#REF!</v>
      </c>
      <c r="C324" s="126" t="s">
        <v>676</v>
      </c>
      <c r="D324" s="117" t="s">
        <v>615</v>
      </c>
      <c r="E324" s="119">
        <f t="shared" ref="E324:E387" si="28">F324+G324</f>
        <v>0</v>
      </c>
      <c r="F324" s="118"/>
      <c r="G324" s="118"/>
      <c r="H324" s="119">
        <f t="shared" si="25"/>
        <v>0</v>
      </c>
      <c r="I324" s="118"/>
      <c r="J324" s="118"/>
      <c r="K324" s="118">
        <f t="shared" si="27"/>
        <v>0</v>
      </c>
    </row>
    <row r="325" spans="1:11" ht="15">
      <c r="A325" s="92"/>
      <c r="B325" s="92" t="e">
        <f>IF(OR(#REF!&lt;&gt;0,#REF!&lt;&gt;0,#REF!&lt;&gt;0,#REF!&lt;&gt;0,E325&lt;&gt;0,H325&lt;&gt;0),"a","b")</f>
        <v>#REF!</v>
      </c>
      <c r="C325" s="126" t="s">
        <v>677</v>
      </c>
      <c r="D325" s="117" t="s">
        <v>678</v>
      </c>
      <c r="E325" s="119">
        <f t="shared" si="28"/>
        <v>0</v>
      </c>
      <c r="F325" s="118"/>
      <c r="G325" s="118"/>
      <c r="H325" s="119">
        <f t="shared" si="25"/>
        <v>0</v>
      </c>
      <c r="I325" s="118"/>
      <c r="J325" s="118"/>
      <c r="K325" s="118">
        <f t="shared" si="27"/>
        <v>0</v>
      </c>
    </row>
    <row r="326" spans="1:11" ht="25.5">
      <c r="A326" s="92"/>
      <c r="B326" s="92" t="e">
        <f>IF(OR(#REF!&lt;&gt;0,#REF!&lt;&gt;0,#REF!&lt;&gt;0,#REF!&lt;&gt;0,E326&lt;&gt;0,H326&lt;&gt;0),"a","b")</f>
        <v>#REF!</v>
      </c>
      <c r="C326" s="125" t="s">
        <v>679</v>
      </c>
      <c r="D326" s="113" t="s">
        <v>619</v>
      </c>
      <c r="E326" s="115">
        <f t="shared" si="28"/>
        <v>0</v>
      </c>
      <c r="F326" s="114">
        <f>SUM(F327:F331)</f>
        <v>0</v>
      </c>
      <c r="G326" s="114">
        <f>SUM(G327:G331)</f>
        <v>0</v>
      </c>
      <c r="H326" s="115">
        <f t="shared" ref="H326:H357" si="29">H329+H514+H597+H640</f>
        <v>0</v>
      </c>
      <c r="I326" s="114">
        <f>SUM(I327:I331)</f>
        <v>0</v>
      </c>
      <c r="J326" s="114">
        <f>SUM(J327:J331)</f>
        <v>0</v>
      </c>
      <c r="K326" s="114">
        <f t="shared" si="27"/>
        <v>0</v>
      </c>
    </row>
    <row r="327" spans="1:11" ht="25.5">
      <c r="A327" s="92"/>
      <c r="B327" s="92" t="e">
        <f>IF(OR(#REF!&lt;&gt;0,#REF!&lt;&gt;0,#REF!&lt;&gt;0,#REF!&lt;&gt;0,E327&lt;&gt;0,H327&lt;&gt;0),"a","b")</f>
        <v>#REF!</v>
      </c>
      <c r="C327" s="126" t="s">
        <v>680</v>
      </c>
      <c r="D327" s="117" t="s">
        <v>621</v>
      </c>
      <c r="E327" s="119">
        <f t="shared" si="28"/>
        <v>0</v>
      </c>
      <c r="F327" s="118"/>
      <c r="G327" s="118"/>
      <c r="H327" s="119">
        <f t="shared" si="29"/>
        <v>0</v>
      </c>
      <c r="I327" s="118"/>
      <c r="J327" s="118"/>
      <c r="K327" s="118"/>
    </row>
    <row r="328" spans="1:11" ht="15">
      <c r="A328" s="92"/>
      <c r="B328" s="92" t="e">
        <f>IF(OR(#REF!&lt;&gt;0,#REF!&lt;&gt;0,#REF!&lt;&gt;0,#REF!&lt;&gt;0,E328&lt;&gt;0,H328&lt;&gt;0),"a","b")</f>
        <v>#REF!</v>
      </c>
      <c r="C328" s="126" t="s">
        <v>681</v>
      </c>
      <c r="D328" s="117" t="s">
        <v>623</v>
      </c>
      <c r="E328" s="119">
        <f t="shared" si="28"/>
        <v>0</v>
      </c>
      <c r="F328" s="118"/>
      <c r="G328" s="118"/>
      <c r="H328" s="119">
        <f t="shared" si="29"/>
        <v>0</v>
      </c>
      <c r="I328" s="118"/>
      <c r="J328" s="118"/>
      <c r="K328" s="118"/>
    </row>
    <row r="329" spans="1:11" ht="15">
      <c r="A329" s="92"/>
      <c r="B329" s="92" t="e">
        <f>IF(OR(#REF!&lt;&gt;0,#REF!&lt;&gt;0,#REF!&lt;&gt;0,#REF!&lt;&gt;0,E329&lt;&gt;0,H329&lt;&gt;0),"a","b")</f>
        <v>#REF!</v>
      </c>
      <c r="C329" s="126" t="s">
        <v>682</v>
      </c>
      <c r="D329" s="117" t="s">
        <v>683</v>
      </c>
      <c r="E329" s="119">
        <f t="shared" si="28"/>
        <v>0</v>
      </c>
      <c r="F329" s="118"/>
      <c r="G329" s="118"/>
      <c r="H329" s="119">
        <f t="shared" si="29"/>
        <v>0</v>
      </c>
      <c r="I329" s="118"/>
      <c r="J329" s="118"/>
      <c r="K329" s="118"/>
    </row>
    <row r="330" spans="1:11" ht="25.5">
      <c r="A330" s="92"/>
      <c r="B330" s="92" t="e">
        <f>IF(OR(#REF!&lt;&gt;0,#REF!&lt;&gt;0,#REF!&lt;&gt;0,#REF!&lt;&gt;0,E330&lt;&gt;0,H330&lt;&gt;0),"a","b")</f>
        <v>#REF!</v>
      </c>
      <c r="C330" s="126" t="s">
        <v>684</v>
      </c>
      <c r="D330" s="117" t="s">
        <v>627</v>
      </c>
      <c r="E330" s="119">
        <f t="shared" si="28"/>
        <v>0</v>
      </c>
      <c r="F330" s="118"/>
      <c r="G330" s="118"/>
      <c r="H330" s="119">
        <f t="shared" si="29"/>
        <v>0</v>
      </c>
      <c r="I330" s="118"/>
      <c r="J330" s="118"/>
      <c r="K330" s="118"/>
    </row>
    <row r="331" spans="1:11" ht="25.5">
      <c r="A331" s="92"/>
      <c r="B331" s="92" t="e">
        <f>IF(OR(#REF!&lt;&gt;0,#REF!&lt;&gt;0,#REF!&lt;&gt;0,#REF!&lt;&gt;0,E331&lt;&gt;0,H331&lt;&gt;0),"a","b")</f>
        <v>#REF!</v>
      </c>
      <c r="C331" s="126" t="s">
        <v>685</v>
      </c>
      <c r="D331" s="117" t="s">
        <v>664</v>
      </c>
      <c r="E331" s="119">
        <f t="shared" si="28"/>
        <v>0</v>
      </c>
      <c r="F331" s="118"/>
      <c r="G331" s="118"/>
      <c r="H331" s="119">
        <f t="shared" si="29"/>
        <v>0</v>
      </c>
      <c r="I331" s="118"/>
      <c r="J331" s="118"/>
      <c r="K331" s="118"/>
    </row>
    <row r="332" spans="1:11" ht="25.5">
      <c r="A332" s="92"/>
      <c r="B332" s="92" t="e">
        <f>IF(OR(#REF!&lt;&gt;0,#REF!&lt;&gt;0,#REF!&lt;&gt;0,#REF!&lt;&gt;0,E332&lt;&gt;0,H332&lt;&gt;0),"a","b")</f>
        <v>#REF!</v>
      </c>
      <c r="C332" s="125" t="s">
        <v>686</v>
      </c>
      <c r="D332" s="113" t="s">
        <v>687</v>
      </c>
      <c r="E332" s="115">
        <f t="shared" si="28"/>
        <v>0</v>
      </c>
      <c r="F332" s="114">
        <f>SUM(F333:F334)</f>
        <v>0</v>
      </c>
      <c r="G332" s="114">
        <f>SUM(G333:G334)</f>
        <v>0</v>
      </c>
      <c r="H332" s="115">
        <f t="shared" si="29"/>
        <v>0</v>
      </c>
      <c r="I332" s="114">
        <f>SUM(I333:I334)</f>
        <v>0</v>
      </c>
      <c r="J332" s="114">
        <f>SUM(J333:J334)</f>
        <v>0</v>
      </c>
      <c r="K332" s="114">
        <f>I332-F332</f>
        <v>0</v>
      </c>
    </row>
    <row r="333" spans="1:11" ht="15">
      <c r="A333" s="92"/>
      <c r="B333" s="92" t="e">
        <f>IF(OR(#REF!&lt;&gt;0,#REF!&lt;&gt;0,#REF!&lt;&gt;0,#REF!&lt;&gt;0,E333&lt;&gt;0,H333&lt;&gt;0),"a","b")</f>
        <v>#REF!</v>
      </c>
      <c r="C333" s="126" t="s">
        <v>688</v>
      </c>
      <c r="D333" s="117" t="s">
        <v>633</v>
      </c>
      <c r="E333" s="119">
        <f t="shared" si="28"/>
        <v>0</v>
      </c>
      <c r="F333" s="118"/>
      <c r="G333" s="118"/>
      <c r="H333" s="119">
        <f t="shared" si="29"/>
        <v>0</v>
      </c>
      <c r="I333" s="118"/>
      <c r="J333" s="118"/>
      <c r="K333" s="118"/>
    </row>
    <row r="334" spans="1:11" ht="15">
      <c r="A334" s="92"/>
      <c r="B334" s="92" t="e">
        <f>IF(OR(#REF!&lt;&gt;0,#REF!&lt;&gt;0,#REF!&lt;&gt;0,#REF!&lt;&gt;0,E334&lt;&gt;0,H334&lt;&gt;0),"a","b")</f>
        <v>#REF!</v>
      </c>
      <c r="C334" s="126" t="s">
        <v>689</v>
      </c>
      <c r="D334" s="117" t="s">
        <v>635</v>
      </c>
      <c r="E334" s="119">
        <f t="shared" si="28"/>
        <v>0</v>
      </c>
      <c r="F334" s="118"/>
      <c r="G334" s="118"/>
      <c r="H334" s="119">
        <f t="shared" si="29"/>
        <v>0</v>
      </c>
      <c r="I334" s="118"/>
      <c r="J334" s="118"/>
      <c r="K334" s="118"/>
    </row>
    <row r="335" spans="1:11" ht="15">
      <c r="A335" s="92"/>
      <c r="B335" s="92" t="e">
        <f>IF(OR(#REF!&lt;&gt;0,#REF!&lt;&gt;0,#REF!&lt;&gt;0,#REF!&lt;&gt;0,E335&lt;&gt;0,H335&lt;&gt;0),"a","b")</f>
        <v>#REF!</v>
      </c>
      <c r="C335" s="125" t="s">
        <v>690</v>
      </c>
      <c r="D335" s="113" t="s">
        <v>691</v>
      </c>
      <c r="E335" s="115">
        <f t="shared" si="28"/>
        <v>0</v>
      </c>
      <c r="F335" s="114">
        <f>SUM(F336:F337)</f>
        <v>0</v>
      </c>
      <c r="G335" s="114">
        <f>SUM(G336:G337)</f>
        <v>0</v>
      </c>
      <c r="H335" s="115">
        <f t="shared" si="29"/>
        <v>0</v>
      </c>
      <c r="I335" s="114">
        <f>SUM(I336:I337)</f>
        <v>0</v>
      </c>
      <c r="J335" s="114">
        <f>SUM(J336:J337)</f>
        <v>0</v>
      </c>
      <c r="K335" s="114">
        <f>I335-F335</f>
        <v>0</v>
      </c>
    </row>
    <row r="336" spans="1:11" ht="15">
      <c r="A336" s="92"/>
      <c r="B336" s="92" t="e">
        <f>IF(OR(#REF!&lt;&gt;0,#REF!&lt;&gt;0,#REF!&lt;&gt;0,#REF!&lt;&gt;0,E336&lt;&gt;0,H336&lt;&gt;0),"a","b")</f>
        <v>#REF!</v>
      </c>
      <c r="C336" s="126" t="s">
        <v>692</v>
      </c>
      <c r="D336" s="117" t="s">
        <v>639</v>
      </c>
      <c r="E336" s="119">
        <f t="shared" si="28"/>
        <v>0</v>
      </c>
      <c r="F336" s="118"/>
      <c r="G336" s="118"/>
      <c r="H336" s="119">
        <f t="shared" si="29"/>
        <v>0</v>
      </c>
      <c r="I336" s="118"/>
      <c r="J336" s="118"/>
      <c r="K336" s="118"/>
    </row>
    <row r="337" spans="1:11" ht="15">
      <c r="A337" s="92"/>
      <c r="B337" s="92" t="e">
        <f>IF(OR(#REF!&lt;&gt;0,#REF!&lt;&gt;0,#REF!&lt;&gt;0,#REF!&lt;&gt;0,E337&lt;&gt;0,H337&lt;&gt;0),"a","b")</f>
        <v>#REF!</v>
      </c>
      <c r="C337" s="126" t="s">
        <v>693</v>
      </c>
      <c r="D337" s="117" t="s">
        <v>694</v>
      </c>
      <c r="E337" s="119">
        <f t="shared" si="28"/>
        <v>0</v>
      </c>
      <c r="F337" s="118"/>
      <c r="G337" s="118"/>
      <c r="H337" s="119">
        <f t="shared" si="29"/>
        <v>0</v>
      </c>
      <c r="I337" s="118"/>
      <c r="J337" s="118"/>
      <c r="K337" s="118"/>
    </row>
    <row r="338" spans="1:11" ht="15">
      <c r="A338" s="147"/>
      <c r="B338" s="92" t="e">
        <f>IF(OR(#REF!&lt;&gt;0,#REF!&lt;&gt;0,#REF!&lt;&gt;0,#REF!&lt;&gt;0,E338&lt;&gt;0,H338&lt;&gt;0),"a","b")</f>
        <v>#REF!</v>
      </c>
      <c r="C338" s="124">
        <v>33.200000000000003</v>
      </c>
      <c r="D338" s="109" t="s">
        <v>695</v>
      </c>
      <c r="E338" s="111">
        <f t="shared" si="28"/>
        <v>0</v>
      </c>
      <c r="F338" s="110">
        <f>F339+F340+F341+F342+F343+F346+F352+F355</f>
        <v>0</v>
      </c>
      <c r="G338" s="110">
        <f>G339+G340+G341+G342+G343+G346+G352+G355</f>
        <v>0</v>
      </c>
      <c r="H338" s="111">
        <f t="shared" si="29"/>
        <v>0</v>
      </c>
      <c r="I338" s="110">
        <f>I339+I340+I341+I342+I343+I346+I352+I355</f>
        <v>0</v>
      </c>
      <c r="J338" s="110">
        <f>J339+J340+J341+J342+J343+J346+J352+J355</f>
        <v>0</v>
      </c>
      <c r="K338" s="110">
        <f t="shared" ref="K338:K346" si="30">I338-F338</f>
        <v>0</v>
      </c>
    </row>
    <row r="339" spans="1:11" ht="15">
      <c r="A339" s="147"/>
      <c r="B339" s="92" t="e">
        <f>IF(OR(#REF!&lt;&gt;0,#REF!&lt;&gt;0,#REF!&lt;&gt;0,#REF!&lt;&gt;0,E339&lt;&gt;0,H339&lt;&gt;0),"a","b")</f>
        <v>#REF!</v>
      </c>
      <c r="C339" s="125" t="s">
        <v>696</v>
      </c>
      <c r="D339" s="113" t="s">
        <v>605</v>
      </c>
      <c r="E339" s="115">
        <f t="shared" si="28"/>
        <v>0</v>
      </c>
      <c r="F339" s="114"/>
      <c r="G339" s="114"/>
      <c r="H339" s="115">
        <f t="shared" si="29"/>
        <v>0</v>
      </c>
      <c r="I339" s="114"/>
      <c r="J339" s="114"/>
      <c r="K339" s="114">
        <f t="shared" si="30"/>
        <v>0</v>
      </c>
    </row>
    <row r="340" spans="1:11" ht="15">
      <c r="A340" s="92"/>
      <c r="B340" s="92" t="e">
        <f>IF(OR(#REF!&lt;&gt;0,#REF!&lt;&gt;0,#REF!&lt;&gt;0,#REF!&lt;&gt;0,E340&lt;&gt;0,H340&lt;&gt;0),"a","b")</f>
        <v>#REF!</v>
      </c>
      <c r="C340" s="125" t="s">
        <v>697</v>
      </c>
      <c r="D340" s="113" t="s">
        <v>698</v>
      </c>
      <c r="E340" s="115">
        <f t="shared" si="28"/>
        <v>0</v>
      </c>
      <c r="F340" s="114"/>
      <c r="G340" s="114"/>
      <c r="H340" s="115">
        <f t="shared" si="29"/>
        <v>0</v>
      </c>
      <c r="I340" s="114"/>
      <c r="J340" s="114"/>
      <c r="K340" s="114">
        <f t="shared" si="30"/>
        <v>0</v>
      </c>
    </row>
    <row r="341" spans="1:11" ht="15">
      <c r="A341" s="92"/>
      <c r="B341" s="92" t="e">
        <f>IF(OR(#REF!&lt;&gt;0,#REF!&lt;&gt;0,#REF!&lt;&gt;0,#REF!&lt;&gt;0,E341&lt;&gt;0,H341&lt;&gt;0),"a","b")</f>
        <v>#REF!</v>
      </c>
      <c r="C341" s="125" t="s">
        <v>699</v>
      </c>
      <c r="D341" s="113" t="s">
        <v>673</v>
      </c>
      <c r="E341" s="115">
        <f t="shared" si="28"/>
        <v>0</v>
      </c>
      <c r="F341" s="114"/>
      <c r="G341" s="114"/>
      <c r="H341" s="115">
        <f t="shared" si="29"/>
        <v>0</v>
      </c>
      <c r="I341" s="114"/>
      <c r="J341" s="114"/>
      <c r="K341" s="114">
        <f t="shared" si="30"/>
        <v>0</v>
      </c>
    </row>
    <row r="342" spans="1:11" ht="15">
      <c r="A342" s="92"/>
      <c r="B342" s="92" t="e">
        <f>IF(OR(#REF!&lt;&gt;0,#REF!&lt;&gt;0,#REF!&lt;&gt;0,#REF!&lt;&gt;0,E342&lt;&gt;0,H342&lt;&gt;0),"a","b")</f>
        <v>#REF!</v>
      </c>
      <c r="C342" s="125" t="s">
        <v>700</v>
      </c>
      <c r="D342" s="113" t="s">
        <v>652</v>
      </c>
      <c r="E342" s="115">
        <f t="shared" si="28"/>
        <v>0</v>
      </c>
      <c r="F342" s="114"/>
      <c r="G342" s="114"/>
      <c r="H342" s="115">
        <f t="shared" si="29"/>
        <v>0</v>
      </c>
      <c r="I342" s="114"/>
      <c r="J342" s="114"/>
      <c r="K342" s="114">
        <f t="shared" si="30"/>
        <v>0</v>
      </c>
    </row>
    <row r="343" spans="1:11" ht="15">
      <c r="A343" s="92"/>
      <c r="B343" s="92" t="e">
        <f>IF(OR(#REF!&lt;&gt;0,#REF!&lt;&gt;0,#REF!&lt;&gt;0,#REF!&lt;&gt;0,E343&lt;&gt;0,H343&lt;&gt;0),"a","b")</f>
        <v>#REF!</v>
      </c>
      <c r="C343" s="125" t="s">
        <v>701</v>
      </c>
      <c r="D343" s="113" t="s">
        <v>613</v>
      </c>
      <c r="E343" s="115">
        <f t="shared" si="28"/>
        <v>0</v>
      </c>
      <c r="F343" s="114">
        <f>SUM(F344:F345)</f>
        <v>0</v>
      </c>
      <c r="G343" s="114">
        <f>SUM(G344:G345)</f>
        <v>0</v>
      </c>
      <c r="H343" s="115">
        <f t="shared" si="29"/>
        <v>0</v>
      </c>
      <c r="I343" s="114">
        <f>SUM(I344:I345)</f>
        <v>0</v>
      </c>
      <c r="J343" s="114">
        <f>SUM(J344:J345)</f>
        <v>0</v>
      </c>
      <c r="K343" s="114">
        <f t="shared" si="30"/>
        <v>0</v>
      </c>
    </row>
    <row r="344" spans="1:11" ht="15">
      <c r="A344" s="92"/>
      <c r="B344" s="92" t="e">
        <f>IF(OR(#REF!&lt;&gt;0,#REF!&lt;&gt;0,#REF!&lt;&gt;0,#REF!&lt;&gt;0,E344&lt;&gt;0,H344&lt;&gt;0),"a","b")</f>
        <v>#REF!</v>
      </c>
      <c r="C344" s="126" t="s">
        <v>702</v>
      </c>
      <c r="D344" s="117" t="s">
        <v>615</v>
      </c>
      <c r="E344" s="119">
        <f t="shared" si="28"/>
        <v>0</v>
      </c>
      <c r="F344" s="118"/>
      <c r="G344" s="118"/>
      <c r="H344" s="119">
        <f t="shared" si="29"/>
        <v>0</v>
      </c>
      <c r="I344" s="118"/>
      <c r="J344" s="118"/>
      <c r="K344" s="118">
        <f t="shared" si="30"/>
        <v>0</v>
      </c>
    </row>
    <row r="345" spans="1:11" ht="15">
      <c r="A345" s="92"/>
      <c r="B345" s="92" t="e">
        <f>IF(OR(#REF!&lt;&gt;0,#REF!&lt;&gt;0,#REF!&lt;&gt;0,#REF!&lt;&gt;0,E345&lt;&gt;0,H345&lt;&gt;0),"a","b")</f>
        <v>#REF!</v>
      </c>
      <c r="C345" s="126" t="s">
        <v>703</v>
      </c>
      <c r="D345" s="117" t="s">
        <v>704</v>
      </c>
      <c r="E345" s="119">
        <f t="shared" si="28"/>
        <v>0</v>
      </c>
      <c r="F345" s="118"/>
      <c r="G345" s="118"/>
      <c r="H345" s="119">
        <f t="shared" si="29"/>
        <v>0</v>
      </c>
      <c r="I345" s="118"/>
      <c r="J345" s="118"/>
      <c r="K345" s="118">
        <f t="shared" si="30"/>
        <v>0</v>
      </c>
    </row>
    <row r="346" spans="1:11" ht="25.5">
      <c r="A346" s="92"/>
      <c r="B346" s="92" t="e">
        <f>IF(OR(#REF!&lt;&gt;0,#REF!&lt;&gt;0,#REF!&lt;&gt;0,#REF!&lt;&gt;0,E346&lt;&gt;0,H346&lt;&gt;0),"a","b")</f>
        <v>#REF!</v>
      </c>
      <c r="C346" s="125" t="s">
        <v>705</v>
      </c>
      <c r="D346" s="113" t="s">
        <v>619</v>
      </c>
      <c r="E346" s="115">
        <f t="shared" si="28"/>
        <v>0</v>
      </c>
      <c r="F346" s="114">
        <f>SUM(F347:F351)</f>
        <v>0</v>
      </c>
      <c r="G346" s="114">
        <f>SUM(G347:G351)</f>
        <v>0</v>
      </c>
      <c r="H346" s="115">
        <f t="shared" si="29"/>
        <v>0</v>
      </c>
      <c r="I346" s="114">
        <f>SUM(I347:I351)</f>
        <v>0</v>
      </c>
      <c r="J346" s="114">
        <f>SUM(J347:J351)</f>
        <v>0</v>
      </c>
      <c r="K346" s="114">
        <f t="shared" si="30"/>
        <v>0</v>
      </c>
    </row>
    <row r="347" spans="1:11" ht="25.5">
      <c r="A347" s="92"/>
      <c r="B347" s="92" t="e">
        <f>IF(OR(#REF!&lt;&gt;0,#REF!&lt;&gt;0,#REF!&lt;&gt;0,#REF!&lt;&gt;0,E347&lt;&gt;0,H347&lt;&gt;0),"a","b")</f>
        <v>#REF!</v>
      </c>
      <c r="C347" s="126" t="s">
        <v>706</v>
      </c>
      <c r="D347" s="117" t="s">
        <v>621</v>
      </c>
      <c r="E347" s="119">
        <f t="shared" si="28"/>
        <v>0</v>
      </c>
      <c r="F347" s="118"/>
      <c r="G347" s="118"/>
      <c r="H347" s="119">
        <f t="shared" si="29"/>
        <v>0</v>
      </c>
      <c r="I347" s="118"/>
      <c r="J347" s="118"/>
      <c r="K347" s="118"/>
    </row>
    <row r="348" spans="1:11" ht="15">
      <c r="A348" s="92"/>
      <c r="B348" s="92" t="e">
        <f>IF(OR(#REF!&lt;&gt;0,#REF!&lt;&gt;0,#REF!&lt;&gt;0,#REF!&lt;&gt;0,E348&lt;&gt;0,H348&lt;&gt;0),"a","b")</f>
        <v>#REF!</v>
      </c>
      <c r="C348" s="126" t="s">
        <v>707</v>
      </c>
      <c r="D348" s="117" t="s">
        <v>623</v>
      </c>
      <c r="E348" s="119">
        <f t="shared" si="28"/>
        <v>0</v>
      </c>
      <c r="F348" s="118"/>
      <c r="G348" s="118"/>
      <c r="H348" s="119">
        <f t="shared" si="29"/>
        <v>0</v>
      </c>
      <c r="I348" s="118"/>
      <c r="J348" s="118"/>
      <c r="K348" s="118"/>
    </row>
    <row r="349" spans="1:11" ht="15">
      <c r="A349" s="92"/>
      <c r="B349" s="92" t="e">
        <f>IF(OR(#REF!&lt;&gt;0,#REF!&lt;&gt;0,#REF!&lt;&gt;0,#REF!&lt;&gt;0,E349&lt;&gt;0,H349&lt;&gt;0),"a","b")</f>
        <v>#REF!</v>
      </c>
      <c r="C349" s="126" t="s">
        <v>708</v>
      </c>
      <c r="D349" s="117" t="s">
        <v>683</v>
      </c>
      <c r="E349" s="119">
        <f t="shared" si="28"/>
        <v>0</v>
      </c>
      <c r="F349" s="118"/>
      <c r="G349" s="118"/>
      <c r="H349" s="119">
        <f t="shared" si="29"/>
        <v>0</v>
      </c>
      <c r="I349" s="118"/>
      <c r="J349" s="118"/>
      <c r="K349" s="118"/>
    </row>
    <row r="350" spans="1:11" ht="15">
      <c r="A350" s="92"/>
      <c r="B350" s="92" t="e">
        <f>IF(OR(#REF!&lt;&gt;0,#REF!&lt;&gt;0,#REF!&lt;&gt;0,#REF!&lt;&gt;0,E350&lt;&gt;0,H350&lt;&gt;0),"a","b")</f>
        <v>#REF!</v>
      </c>
      <c r="C350" s="126" t="s">
        <v>709</v>
      </c>
      <c r="D350" s="117" t="s">
        <v>710</v>
      </c>
      <c r="E350" s="119">
        <f t="shared" si="28"/>
        <v>0</v>
      </c>
      <c r="F350" s="118"/>
      <c r="G350" s="118"/>
      <c r="H350" s="119">
        <f t="shared" si="29"/>
        <v>0</v>
      </c>
      <c r="I350" s="118"/>
      <c r="J350" s="118"/>
      <c r="K350" s="118"/>
    </row>
    <row r="351" spans="1:11" ht="25.5">
      <c r="A351" s="92"/>
      <c r="B351" s="92" t="e">
        <f>IF(OR(#REF!&lt;&gt;0,#REF!&lt;&gt;0,#REF!&lt;&gt;0,#REF!&lt;&gt;0,E351&lt;&gt;0,H351&lt;&gt;0),"a","b")</f>
        <v>#REF!</v>
      </c>
      <c r="C351" s="126" t="s">
        <v>711</v>
      </c>
      <c r="D351" s="117" t="s">
        <v>664</v>
      </c>
      <c r="E351" s="119">
        <f t="shared" si="28"/>
        <v>0</v>
      </c>
      <c r="F351" s="118"/>
      <c r="G351" s="118"/>
      <c r="H351" s="119">
        <f t="shared" si="29"/>
        <v>0</v>
      </c>
      <c r="I351" s="118"/>
      <c r="J351" s="118"/>
      <c r="K351" s="118"/>
    </row>
    <row r="352" spans="1:11" ht="25.5">
      <c r="A352" s="92"/>
      <c r="B352" s="92" t="e">
        <f>IF(OR(#REF!&lt;&gt;0,#REF!&lt;&gt;0,#REF!&lt;&gt;0,#REF!&lt;&gt;0,E352&lt;&gt;0,H352&lt;&gt;0),"a","b")</f>
        <v>#REF!</v>
      </c>
      <c r="C352" s="125" t="s">
        <v>712</v>
      </c>
      <c r="D352" s="113" t="s">
        <v>687</v>
      </c>
      <c r="E352" s="115">
        <f t="shared" si="28"/>
        <v>0</v>
      </c>
      <c r="F352" s="114">
        <f>SUM(F353:F354)</f>
        <v>0</v>
      </c>
      <c r="G352" s="114">
        <f>SUM(G353:G354)</f>
        <v>0</v>
      </c>
      <c r="H352" s="115">
        <f t="shared" si="29"/>
        <v>0</v>
      </c>
      <c r="I352" s="114">
        <f>SUM(I353:I354)</f>
        <v>0</v>
      </c>
      <c r="J352" s="114">
        <f>SUM(J353:J354)</f>
        <v>0</v>
      </c>
      <c r="K352" s="114">
        <f>I352-F352</f>
        <v>0</v>
      </c>
    </row>
    <row r="353" spans="1:11" ht="15">
      <c r="A353" s="92"/>
      <c r="B353" s="92" t="e">
        <f>IF(OR(#REF!&lt;&gt;0,#REF!&lt;&gt;0,#REF!&lt;&gt;0,#REF!&lt;&gt;0,E353&lt;&gt;0,H353&lt;&gt;0),"a","b")</f>
        <v>#REF!</v>
      </c>
      <c r="C353" s="126" t="s">
        <v>713</v>
      </c>
      <c r="D353" s="117" t="s">
        <v>633</v>
      </c>
      <c r="E353" s="119">
        <f t="shared" si="28"/>
        <v>0</v>
      </c>
      <c r="F353" s="118"/>
      <c r="G353" s="118"/>
      <c r="H353" s="119">
        <f t="shared" si="29"/>
        <v>0</v>
      </c>
      <c r="I353" s="118"/>
      <c r="J353" s="118"/>
      <c r="K353" s="118"/>
    </row>
    <row r="354" spans="1:11" ht="15">
      <c r="A354" s="92"/>
      <c r="B354" s="92" t="e">
        <f>IF(OR(#REF!&lt;&gt;0,#REF!&lt;&gt;0,#REF!&lt;&gt;0,#REF!&lt;&gt;0,E354&lt;&gt;0,H354&lt;&gt;0),"a","b")</f>
        <v>#REF!</v>
      </c>
      <c r="C354" s="126" t="s">
        <v>714</v>
      </c>
      <c r="D354" s="117" t="s">
        <v>635</v>
      </c>
      <c r="E354" s="119">
        <f t="shared" si="28"/>
        <v>0</v>
      </c>
      <c r="F354" s="118"/>
      <c r="G354" s="118"/>
      <c r="H354" s="119">
        <f t="shared" si="29"/>
        <v>0</v>
      </c>
      <c r="I354" s="118"/>
      <c r="J354" s="118"/>
      <c r="K354" s="118"/>
    </row>
    <row r="355" spans="1:11" ht="15">
      <c r="A355" s="92"/>
      <c r="B355" s="92" t="e">
        <f>IF(OR(#REF!&lt;&gt;0,#REF!&lt;&gt;0,#REF!&lt;&gt;0,#REF!&lt;&gt;0,E355&lt;&gt;0,H355&lt;&gt;0),"a","b")</f>
        <v>#REF!</v>
      </c>
      <c r="C355" s="125" t="s">
        <v>715</v>
      </c>
      <c r="D355" s="113" t="s">
        <v>691</v>
      </c>
      <c r="E355" s="115">
        <f t="shared" si="28"/>
        <v>0</v>
      </c>
      <c r="F355" s="114">
        <f>SUM(F356:F357)</f>
        <v>0</v>
      </c>
      <c r="G355" s="114">
        <f>SUM(G356:G357)</f>
        <v>0</v>
      </c>
      <c r="H355" s="115">
        <f t="shared" si="29"/>
        <v>0</v>
      </c>
      <c r="I355" s="114">
        <f>SUM(I356:I357)</f>
        <v>0</v>
      </c>
      <c r="J355" s="114">
        <f>SUM(J356:J357)</f>
        <v>0</v>
      </c>
      <c r="K355" s="114">
        <f>I355-F355</f>
        <v>0</v>
      </c>
    </row>
    <row r="356" spans="1:11" ht="15">
      <c r="A356" s="92"/>
      <c r="B356" s="92" t="e">
        <f>IF(OR(#REF!&lt;&gt;0,#REF!&lt;&gt;0,#REF!&lt;&gt;0,#REF!&lt;&gt;0,E356&lt;&gt;0,H356&lt;&gt;0),"a","b")</f>
        <v>#REF!</v>
      </c>
      <c r="C356" s="126" t="s">
        <v>716</v>
      </c>
      <c r="D356" s="117" t="s">
        <v>639</v>
      </c>
      <c r="E356" s="119">
        <f t="shared" si="28"/>
        <v>0</v>
      </c>
      <c r="F356" s="118"/>
      <c r="G356" s="118"/>
      <c r="H356" s="119">
        <f t="shared" si="29"/>
        <v>0</v>
      </c>
      <c r="I356" s="118"/>
      <c r="J356" s="118"/>
      <c r="K356" s="118"/>
    </row>
    <row r="357" spans="1:11" ht="15">
      <c r="A357" s="92"/>
      <c r="B357" s="92" t="e">
        <f>IF(OR(#REF!&lt;&gt;0,#REF!&lt;&gt;0,#REF!&lt;&gt;0,#REF!&lt;&gt;0,E357&lt;&gt;0,H357&lt;&gt;0),"a","b")</f>
        <v>#REF!</v>
      </c>
      <c r="C357" s="126" t="s">
        <v>717</v>
      </c>
      <c r="D357" s="117" t="s">
        <v>694</v>
      </c>
      <c r="E357" s="119">
        <f t="shared" si="28"/>
        <v>0</v>
      </c>
      <c r="F357" s="118"/>
      <c r="G357" s="118"/>
      <c r="H357" s="119">
        <f t="shared" si="29"/>
        <v>0</v>
      </c>
      <c r="I357" s="118"/>
      <c r="J357" s="118"/>
      <c r="K357" s="118"/>
    </row>
  </sheetData>
  <autoFilter ref="A4:K357"/>
  <mergeCells count="6">
    <mergeCell ref="J1:K1"/>
    <mergeCell ref="C2:C3"/>
    <mergeCell ref="D2:D3"/>
    <mergeCell ref="E2:G2"/>
    <mergeCell ref="H2:J2"/>
    <mergeCell ref="K2:K3"/>
  </mergeCells>
  <pageMargins left="0.25" right="0.25" top="0.75" bottom="0.75" header="0.3" footer="0.3"/>
  <pageSetup paperSize="9" scale="58" orientation="landscape"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O357"/>
  <sheetViews>
    <sheetView view="pageBreakPreview" zoomScale="70" zoomScaleNormal="100" zoomScaleSheetLayoutView="70" workbookViewId="0">
      <pane xSplit="4" ySplit="3" topLeftCell="E4" activePane="bottomRight" state="frozen"/>
      <selection pane="topRight" activeCell="E1" sqref="E1"/>
      <selection pane="bottomLeft" activeCell="A3" sqref="A3"/>
      <selection pane="bottomRight" activeCell="K34" sqref="K34"/>
    </sheetView>
  </sheetViews>
  <sheetFormatPr defaultRowHeight="12.75"/>
  <cols>
    <col min="1" max="2" width="3.42578125" style="85" customWidth="1"/>
    <col min="3" max="3" width="24" style="86" customWidth="1"/>
    <col min="4" max="4" width="47.85546875" style="85" customWidth="1"/>
    <col min="5" max="5" width="15.140625" style="87" customWidth="1"/>
    <col min="6" max="6" width="16.85546875" style="87" customWidth="1"/>
    <col min="7" max="7" width="16.5703125" style="87" customWidth="1"/>
    <col min="8" max="8" width="14.85546875" style="87" customWidth="1"/>
    <col min="9" max="9" width="23.5703125" style="87" customWidth="1"/>
    <col min="10" max="10" width="19.85546875" style="87" customWidth="1"/>
    <col min="11" max="11" width="13" style="87" customWidth="1"/>
    <col min="12" max="12" width="20" style="87" customWidth="1"/>
    <col min="13" max="13" width="21" style="87" customWidth="1"/>
    <col min="14" max="14" width="13.42578125" style="87" customWidth="1"/>
    <col min="15" max="15" width="32.85546875" style="87" customWidth="1"/>
    <col min="16" max="255" width="9.140625" style="85"/>
    <col min="256" max="257" width="3.42578125" style="85" customWidth="1"/>
    <col min="258" max="258" width="24" style="85" customWidth="1"/>
    <col min="259" max="259" width="47.85546875" style="85" customWidth="1"/>
    <col min="260" max="260" width="15.140625" style="85" customWidth="1"/>
    <col min="261" max="261" width="16.85546875" style="85" customWidth="1"/>
    <col min="262" max="262" width="16.5703125" style="85" customWidth="1"/>
    <col min="263" max="263" width="14.85546875" style="85" customWidth="1"/>
    <col min="264" max="264" width="23.5703125" style="85" customWidth="1"/>
    <col min="265" max="265" width="19.85546875" style="85" customWidth="1"/>
    <col min="266" max="266" width="13" style="85" customWidth="1"/>
    <col min="267" max="267" width="20" style="85" customWidth="1"/>
    <col min="268" max="268" width="21" style="85" customWidth="1"/>
    <col min="269" max="269" width="13.42578125" style="85" customWidth="1"/>
    <col min="270" max="270" width="32.85546875" style="85" customWidth="1"/>
    <col min="271" max="271" width="36" style="85" customWidth="1"/>
    <col min="272" max="511" width="9.140625" style="85"/>
    <col min="512" max="513" width="3.42578125" style="85" customWidth="1"/>
    <col min="514" max="514" width="24" style="85" customWidth="1"/>
    <col min="515" max="515" width="47.85546875" style="85" customWidth="1"/>
    <col min="516" max="516" width="15.140625" style="85" customWidth="1"/>
    <col min="517" max="517" width="16.85546875" style="85" customWidth="1"/>
    <col min="518" max="518" width="16.5703125" style="85" customWidth="1"/>
    <col min="519" max="519" width="14.85546875" style="85" customWidth="1"/>
    <col min="520" max="520" width="23.5703125" style="85" customWidth="1"/>
    <col min="521" max="521" width="19.85546875" style="85" customWidth="1"/>
    <col min="522" max="522" width="13" style="85" customWidth="1"/>
    <col min="523" max="523" width="20" style="85" customWidth="1"/>
    <col min="524" max="524" width="21" style="85" customWidth="1"/>
    <col min="525" max="525" width="13.42578125" style="85" customWidth="1"/>
    <col min="526" max="526" width="32.85546875" style="85" customWidth="1"/>
    <col min="527" max="527" width="36" style="85" customWidth="1"/>
    <col min="528" max="767" width="9.140625" style="85"/>
    <col min="768" max="769" width="3.42578125" style="85" customWidth="1"/>
    <col min="770" max="770" width="24" style="85" customWidth="1"/>
    <col min="771" max="771" width="47.85546875" style="85" customWidth="1"/>
    <col min="772" max="772" width="15.140625" style="85" customWidth="1"/>
    <col min="773" max="773" width="16.85546875" style="85" customWidth="1"/>
    <col min="774" max="774" width="16.5703125" style="85" customWidth="1"/>
    <col min="775" max="775" width="14.85546875" style="85" customWidth="1"/>
    <col min="776" max="776" width="23.5703125" style="85" customWidth="1"/>
    <col min="777" max="777" width="19.85546875" style="85" customWidth="1"/>
    <col min="778" max="778" width="13" style="85" customWidth="1"/>
    <col min="779" max="779" width="20" style="85" customWidth="1"/>
    <col min="780" max="780" width="21" style="85" customWidth="1"/>
    <col min="781" max="781" width="13.42578125" style="85" customWidth="1"/>
    <col min="782" max="782" width="32.85546875" style="85" customWidth="1"/>
    <col min="783" max="783" width="36" style="85" customWidth="1"/>
    <col min="784" max="1023" width="9.140625" style="85"/>
    <col min="1024" max="1025" width="3.42578125" style="85" customWidth="1"/>
    <col min="1026" max="1026" width="24" style="85" customWidth="1"/>
    <col min="1027" max="1027" width="47.85546875" style="85" customWidth="1"/>
    <col min="1028" max="1028" width="15.140625" style="85" customWidth="1"/>
    <col min="1029" max="1029" width="16.85546875" style="85" customWidth="1"/>
    <col min="1030" max="1030" width="16.5703125" style="85" customWidth="1"/>
    <col min="1031" max="1031" width="14.85546875" style="85" customWidth="1"/>
    <col min="1032" max="1032" width="23.5703125" style="85" customWidth="1"/>
    <col min="1033" max="1033" width="19.85546875" style="85" customWidth="1"/>
    <col min="1034" max="1034" width="13" style="85" customWidth="1"/>
    <col min="1035" max="1035" width="20" style="85" customWidth="1"/>
    <col min="1036" max="1036" width="21" style="85" customWidth="1"/>
    <col min="1037" max="1037" width="13.42578125" style="85" customWidth="1"/>
    <col min="1038" max="1038" width="32.85546875" style="85" customWidth="1"/>
    <col min="1039" max="1039" width="36" style="85" customWidth="1"/>
    <col min="1040" max="1279" width="9.140625" style="85"/>
    <col min="1280" max="1281" width="3.42578125" style="85" customWidth="1"/>
    <col min="1282" max="1282" width="24" style="85" customWidth="1"/>
    <col min="1283" max="1283" width="47.85546875" style="85" customWidth="1"/>
    <col min="1284" max="1284" width="15.140625" style="85" customWidth="1"/>
    <col min="1285" max="1285" width="16.85546875" style="85" customWidth="1"/>
    <col min="1286" max="1286" width="16.5703125" style="85" customWidth="1"/>
    <col min="1287" max="1287" width="14.85546875" style="85" customWidth="1"/>
    <col min="1288" max="1288" width="23.5703125" style="85" customWidth="1"/>
    <col min="1289" max="1289" width="19.85546875" style="85" customWidth="1"/>
    <col min="1290" max="1290" width="13" style="85" customWidth="1"/>
    <col min="1291" max="1291" width="20" style="85" customWidth="1"/>
    <col min="1292" max="1292" width="21" style="85" customWidth="1"/>
    <col min="1293" max="1293" width="13.42578125" style="85" customWidth="1"/>
    <col min="1294" max="1294" width="32.85546875" style="85" customWidth="1"/>
    <col min="1295" max="1295" width="36" style="85" customWidth="1"/>
    <col min="1296" max="1535" width="9.140625" style="85"/>
    <col min="1536" max="1537" width="3.42578125" style="85" customWidth="1"/>
    <col min="1538" max="1538" width="24" style="85" customWidth="1"/>
    <col min="1539" max="1539" width="47.85546875" style="85" customWidth="1"/>
    <col min="1540" max="1540" width="15.140625" style="85" customWidth="1"/>
    <col min="1541" max="1541" width="16.85546875" style="85" customWidth="1"/>
    <col min="1542" max="1542" width="16.5703125" style="85" customWidth="1"/>
    <col min="1543" max="1543" width="14.85546875" style="85" customWidth="1"/>
    <col min="1544" max="1544" width="23.5703125" style="85" customWidth="1"/>
    <col min="1545" max="1545" width="19.85546875" style="85" customWidth="1"/>
    <col min="1546" max="1546" width="13" style="85" customWidth="1"/>
    <col min="1547" max="1547" width="20" style="85" customWidth="1"/>
    <col min="1548" max="1548" width="21" style="85" customWidth="1"/>
    <col min="1549" max="1549" width="13.42578125" style="85" customWidth="1"/>
    <col min="1550" max="1550" width="32.85546875" style="85" customWidth="1"/>
    <col min="1551" max="1551" width="36" style="85" customWidth="1"/>
    <col min="1552" max="1791" width="9.140625" style="85"/>
    <col min="1792" max="1793" width="3.42578125" style="85" customWidth="1"/>
    <col min="1794" max="1794" width="24" style="85" customWidth="1"/>
    <col min="1795" max="1795" width="47.85546875" style="85" customWidth="1"/>
    <col min="1796" max="1796" width="15.140625" style="85" customWidth="1"/>
    <col min="1797" max="1797" width="16.85546875" style="85" customWidth="1"/>
    <col min="1798" max="1798" width="16.5703125" style="85" customWidth="1"/>
    <col min="1799" max="1799" width="14.85546875" style="85" customWidth="1"/>
    <col min="1800" max="1800" width="23.5703125" style="85" customWidth="1"/>
    <col min="1801" max="1801" width="19.85546875" style="85" customWidth="1"/>
    <col min="1802" max="1802" width="13" style="85" customWidth="1"/>
    <col min="1803" max="1803" width="20" style="85" customWidth="1"/>
    <col min="1804" max="1804" width="21" style="85" customWidth="1"/>
    <col min="1805" max="1805" width="13.42578125" style="85" customWidth="1"/>
    <col min="1806" max="1806" width="32.85546875" style="85" customWidth="1"/>
    <col min="1807" max="1807" width="36" style="85" customWidth="1"/>
    <col min="1808" max="2047" width="9.140625" style="85"/>
    <col min="2048" max="2049" width="3.42578125" style="85" customWidth="1"/>
    <col min="2050" max="2050" width="24" style="85" customWidth="1"/>
    <col min="2051" max="2051" width="47.85546875" style="85" customWidth="1"/>
    <col min="2052" max="2052" width="15.140625" style="85" customWidth="1"/>
    <col min="2053" max="2053" width="16.85546875" style="85" customWidth="1"/>
    <col min="2054" max="2054" width="16.5703125" style="85" customWidth="1"/>
    <col min="2055" max="2055" width="14.85546875" style="85" customWidth="1"/>
    <col min="2056" max="2056" width="23.5703125" style="85" customWidth="1"/>
    <col min="2057" max="2057" width="19.85546875" style="85" customWidth="1"/>
    <col min="2058" max="2058" width="13" style="85" customWidth="1"/>
    <col min="2059" max="2059" width="20" style="85" customWidth="1"/>
    <col min="2060" max="2060" width="21" style="85" customWidth="1"/>
    <col min="2061" max="2061" width="13.42578125" style="85" customWidth="1"/>
    <col min="2062" max="2062" width="32.85546875" style="85" customWidth="1"/>
    <col min="2063" max="2063" width="36" style="85" customWidth="1"/>
    <col min="2064" max="2303" width="9.140625" style="85"/>
    <col min="2304" max="2305" width="3.42578125" style="85" customWidth="1"/>
    <col min="2306" max="2306" width="24" style="85" customWidth="1"/>
    <col min="2307" max="2307" width="47.85546875" style="85" customWidth="1"/>
    <col min="2308" max="2308" width="15.140625" style="85" customWidth="1"/>
    <col min="2309" max="2309" width="16.85546875" style="85" customWidth="1"/>
    <col min="2310" max="2310" width="16.5703125" style="85" customWidth="1"/>
    <col min="2311" max="2311" width="14.85546875" style="85" customWidth="1"/>
    <col min="2312" max="2312" width="23.5703125" style="85" customWidth="1"/>
    <col min="2313" max="2313" width="19.85546875" style="85" customWidth="1"/>
    <col min="2314" max="2314" width="13" style="85" customWidth="1"/>
    <col min="2315" max="2315" width="20" style="85" customWidth="1"/>
    <col min="2316" max="2316" width="21" style="85" customWidth="1"/>
    <col min="2317" max="2317" width="13.42578125" style="85" customWidth="1"/>
    <col min="2318" max="2318" width="32.85546875" style="85" customWidth="1"/>
    <col min="2319" max="2319" width="36" style="85" customWidth="1"/>
    <col min="2320" max="2559" width="9.140625" style="85"/>
    <col min="2560" max="2561" width="3.42578125" style="85" customWidth="1"/>
    <col min="2562" max="2562" width="24" style="85" customWidth="1"/>
    <col min="2563" max="2563" width="47.85546875" style="85" customWidth="1"/>
    <col min="2564" max="2564" width="15.140625" style="85" customWidth="1"/>
    <col min="2565" max="2565" width="16.85546875" style="85" customWidth="1"/>
    <col min="2566" max="2566" width="16.5703125" style="85" customWidth="1"/>
    <col min="2567" max="2567" width="14.85546875" style="85" customWidth="1"/>
    <col min="2568" max="2568" width="23.5703125" style="85" customWidth="1"/>
    <col min="2569" max="2569" width="19.85546875" style="85" customWidth="1"/>
    <col min="2570" max="2570" width="13" style="85" customWidth="1"/>
    <col min="2571" max="2571" width="20" style="85" customWidth="1"/>
    <col min="2572" max="2572" width="21" style="85" customWidth="1"/>
    <col min="2573" max="2573" width="13.42578125" style="85" customWidth="1"/>
    <col min="2574" max="2574" width="32.85546875" style="85" customWidth="1"/>
    <col min="2575" max="2575" width="36" style="85" customWidth="1"/>
    <col min="2576" max="2815" width="9.140625" style="85"/>
    <col min="2816" max="2817" width="3.42578125" style="85" customWidth="1"/>
    <col min="2818" max="2818" width="24" style="85" customWidth="1"/>
    <col min="2819" max="2819" width="47.85546875" style="85" customWidth="1"/>
    <col min="2820" max="2820" width="15.140625" style="85" customWidth="1"/>
    <col min="2821" max="2821" width="16.85546875" style="85" customWidth="1"/>
    <col min="2822" max="2822" width="16.5703125" style="85" customWidth="1"/>
    <col min="2823" max="2823" width="14.85546875" style="85" customWidth="1"/>
    <col min="2824" max="2824" width="23.5703125" style="85" customWidth="1"/>
    <col min="2825" max="2825" width="19.85546875" style="85" customWidth="1"/>
    <col min="2826" max="2826" width="13" style="85" customWidth="1"/>
    <col min="2827" max="2827" width="20" style="85" customWidth="1"/>
    <col min="2828" max="2828" width="21" style="85" customWidth="1"/>
    <col min="2829" max="2829" width="13.42578125" style="85" customWidth="1"/>
    <col min="2830" max="2830" width="32.85546875" style="85" customWidth="1"/>
    <col min="2831" max="2831" width="36" style="85" customWidth="1"/>
    <col min="2832" max="3071" width="9.140625" style="85"/>
    <col min="3072" max="3073" width="3.42578125" style="85" customWidth="1"/>
    <col min="3074" max="3074" width="24" style="85" customWidth="1"/>
    <col min="3075" max="3075" width="47.85546875" style="85" customWidth="1"/>
    <col min="3076" max="3076" width="15.140625" style="85" customWidth="1"/>
    <col min="3077" max="3077" width="16.85546875" style="85" customWidth="1"/>
    <col min="3078" max="3078" width="16.5703125" style="85" customWidth="1"/>
    <col min="3079" max="3079" width="14.85546875" style="85" customWidth="1"/>
    <col min="3080" max="3080" width="23.5703125" style="85" customWidth="1"/>
    <col min="3081" max="3081" width="19.85546875" style="85" customWidth="1"/>
    <col min="3082" max="3082" width="13" style="85" customWidth="1"/>
    <col min="3083" max="3083" width="20" style="85" customWidth="1"/>
    <col min="3084" max="3084" width="21" style="85" customWidth="1"/>
    <col min="3085" max="3085" width="13.42578125" style="85" customWidth="1"/>
    <col min="3086" max="3086" width="32.85546875" style="85" customWidth="1"/>
    <col min="3087" max="3087" width="36" style="85" customWidth="1"/>
    <col min="3088" max="3327" width="9.140625" style="85"/>
    <col min="3328" max="3329" width="3.42578125" style="85" customWidth="1"/>
    <col min="3330" max="3330" width="24" style="85" customWidth="1"/>
    <col min="3331" max="3331" width="47.85546875" style="85" customWidth="1"/>
    <col min="3332" max="3332" width="15.140625" style="85" customWidth="1"/>
    <col min="3333" max="3333" width="16.85546875" style="85" customWidth="1"/>
    <col min="3334" max="3334" width="16.5703125" style="85" customWidth="1"/>
    <col min="3335" max="3335" width="14.85546875" style="85" customWidth="1"/>
    <col min="3336" max="3336" width="23.5703125" style="85" customWidth="1"/>
    <col min="3337" max="3337" width="19.85546875" style="85" customWidth="1"/>
    <col min="3338" max="3338" width="13" style="85" customWidth="1"/>
    <col min="3339" max="3339" width="20" style="85" customWidth="1"/>
    <col min="3340" max="3340" width="21" style="85" customWidth="1"/>
    <col min="3341" max="3341" width="13.42578125" style="85" customWidth="1"/>
    <col min="3342" max="3342" width="32.85546875" style="85" customWidth="1"/>
    <col min="3343" max="3343" width="36" style="85" customWidth="1"/>
    <col min="3344" max="3583" width="9.140625" style="85"/>
    <col min="3584" max="3585" width="3.42578125" style="85" customWidth="1"/>
    <col min="3586" max="3586" width="24" style="85" customWidth="1"/>
    <col min="3587" max="3587" width="47.85546875" style="85" customWidth="1"/>
    <col min="3588" max="3588" width="15.140625" style="85" customWidth="1"/>
    <col min="3589" max="3589" width="16.85546875" style="85" customWidth="1"/>
    <col min="3590" max="3590" width="16.5703125" style="85" customWidth="1"/>
    <col min="3591" max="3591" width="14.85546875" style="85" customWidth="1"/>
    <col min="3592" max="3592" width="23.5703125" style="85" customWidth="1"/>
    <col min="3593" max="3593" width="19.85546875" style="85" customWidth="1"/>
    <col min="3594" max="3594" width="13" style="85" customWidth="1"/>
    <col min="3595" max="3595" width="20" style="85" customWidth="1"/>
    <col min="3596" max="3596" width="21" style="85" customWidth="1"/>
    <col min="3597" max="3597" width="13.42578125" style="85" customWidth="1"/>
    <col min="3598" max="3598" width="32.85546875" style="85" customWidth="1"/>
    <col min="3599" max="3599" width="36" style="85" customWidth="1"/>
    <col min="3600" max="3839" width="9.140625" style="85"/>
    <col min="3840" max="3841" width="3.42578125" style="85" customWidth="1"/>
    <col min="3842" max="3842" width="24" style="85" customWidth="1"/>
    <col min="3843" max="3843" width="47.85546875" style="85" customWidth="1"/>
    <col min="3844" max="3844" width="15.140625" style="85" customWidth="1"/>
    <col min="3845" max="3845" width="16.85546875" style="85" customWidth="1"/>
    <col min="3846" max="3846" width="16.5703125" style="85" customWidth="1"/>
    <col min="3847" max="3847" width="14.85546875" style="85" customWidth="1"/>
    <col min="3848" max="3848" width="23.5703125" style="85" customWidth="1"/>
    <col min="3849" max="3849" width="19.85546875" style="85" customWidth="1"/>
    <col min="3850" max="3850" width="13" style="85" customWidth="1"/>
    <col min="3851" max="3851" width="20" style="85" customWidth="1"/>
    <col min="3852" max="3852" width="21" style="85" customWidth="1"/>
    <col min="3853" max="3853" width="13.42578125" style="85" customWidth="1"/>
    <col min="3854" max="3854" width="32.85546875" style="85" customWidth="1"/>
    <col min="3855" max="3855" width="36" style="85" customWidth="1"/>
    <col min="3856" max="4095" width="9.140625" style="85"/>
    <col min="4096" max="4097" width="3.42578125" style="85" customWidth="1"/>
    <col min="4098" max="4098" width="24" style="85" customWidth="1"/>
    <col min="4099" max="4099" width="47.85546875" style="85" customWidth="1"/>
    <col min="4100" max="4100" width="15.140625" style="85" customWidth="1"/>
    <col min="4101" max="4101" width="16.85546875" style="85" customWidth="1"/>
    <col min="4102" max="4102" width="16.5703125" style="85" customWidth="1"/>
    <col min="4103" max="4103" width="14.85546875" style="85" customWidth="1"/>
    <col min="4104" max="4104" width="23.5703125" style="85" customWidth="1"/>
    <col min="4105" max="4105" width="19.85546875" style="85" customWidth="1"/>
    <col min="4106" max="4106" width="13" style="85" customWidth="1"/>
    <col min="4107" max="4107" width="20" style="85" customWidth="1"/>
    <col min="4108" max="4108" width="21" style="85" customWidth="1"/>
    <col min="4109" max="4109" width="13.42578125" style="85" customWidth="1"/>
    <col min="4110" max="4110" width="32.85546875" style="85" customWidth="1"/>
    <col min="4111" max="4111" width="36" style="85" customWidth="1"/>
    <col min="4112" max="4351" width="9.140625" style="85"/>
    <col min="4352" max="4353" width="3.42578125" style="85" customWidth="1"/>
    <col min="4354" max="4354" width="24" style="85" customWidth="1"/>
    <col min="4355" max="4355" width="47.85546875" style="85" customWidth="1"/>
    <col min="4356" max="4356" width="15.140625" style="85" customWidth="1"/>
    <col min="4357" max="4357" width="16.85546875" style="85" customWidth="1"/>
    <col min="4358" max="4358" width="16.5703125" style="85" customWidth="1"/>
    <col min="4359" max="4359" width="14.85546875" style="85" customWidth="1"/>
    <col min="4360" max="4360" width="23.5703125" style="85" customWidth="1"/>
    <col min="4361" max="4361" width="19.85546875" style="85" customWidth="1"/>
    <col min="4362" max="4362" width="13" style="85" customWidth="1"/>
    <col min="4363" max="4363" width="20" style="85" customWidth="1"/>
    <col min="4364" max="4364" width="21" style="85" customWidth="1"/>
    <col min="4365" max="4365" width="13.42578125" style="85" customWidth="1"/>
    <col min="4366" max="4366" width="32.85546875" style="85" customWidth="1"/>
    <col min="4367" max="4367" width="36" style="85" customWidth="1"/>
    <col min="4368" max="4607" width="9.140625" style="85"/>
    <col min="4608" max="4609" width="3.42578125" style="85" customWidth="1"/>
    <col min="4610" max="4610" width="24" style="85" customWidth="1"/>
    <col min="4611" max="4611" width="47.85546875" style="85" customWidth="1"/>
    <col min="4612" max="4612" width="15.140625" style="85" customWidth="1"/>
    <col min="4613" max="4613" width="16.85546875" style="85" customWidth="1"/>
    <col min="4614" max="4614" width="16.5703125" style="85" customWidth="1"/>
    <col min="4615" max="4615" width="14.85546875" style="85" customWidth="1"/>
    <col min="4616" max="4616" width="23.5703125" style="85" customWidth="1"/>
    <col min="4617" max="4617" width="19.85546875" style="85" customWidth="1"/>
    <col min="4618" max="4618" width="13" style="85" customWidth="1"/>
    <col min="4619" max="4619" width="20" style="85" customWidth="1"/>
    <col min="4620" max="4620" width="21" style="85" customWidth="1"/>
    <col min="4621" max="4621" width="13.42578125" style="85" customWidth="1"/>
    <col min="4622" max="4622" width="32.85546875" style="85" customWidth="1"/>
    <col min="4623" max="4623" width="36" style="85" customWidth="1"/>
    <col min="4624" max="4863" width="9.140625" style="85"/>
    <col min="4864" max="4865" width="3.42578125" style="85" customWidth="1"/>
    <col min="4866" max="4866" width="24" style="85" customWidth="1"/>
    <col min="4867" max="4867" width="47.85546875" style="85" customWidth="1"/>
    <col min="4868" max="4868" width="15.140625" style="85" customWidth="1"/>
    <col min="4869" max="4869" width="16.85546875" style="85" customWidth="1"/>
    <col min="4870" max="4870" width="16.5703125" style="85" customWidth="1"/>
    <col min="4871" max="4871" width="14.85546875" style="85" customWidth="1"/>
    <col min="4872" max="4872" width="23.5703125" style="85" customWidth="1"/>
    <col min="4873" max="4873" width="19.85546875" style="85" customWidth="1"/>
    <col min="4874" max="4874" width="13" style="85" customWidth="1"/>
    <col min="4875" max="4875" width="20" style="85" customWidth="1"/>
    <col min="4876" max="4876" width="21" style="85" customWidth="1"/>
    <col min="4877" max="4877" width="13.42578125" style="85" customWidth="1"/>
    <col min="4878" max="4878" width="32.85546875" style="85" customWidth="1"/>
    <col min="4879" max="4879" width="36" style="85" customWidth="1"/>
    <col min="4880" max="5119" width="9.140625" style="85"/>
    <col min="5120" max="5121" width="3.42578125" style="85" customWidth="1"/>
    <col min="5122" max="5122" width="24" style="85" customWidth="1"/>
    <col min="5123" max="5123" width="47.85546875" style="85" customWidth="1"/>
    <col min="5124" max="5124" width="15.140625" style="85" customWidth="1"/>
    <col min="5125" max="5125" width="16.85546875" style="85" customWidth="1"/>
    <col min="5126" max="5126" width="16.5703125" style="85" customWidth="1"/>
    <col min="5127" max="5127" width="14.85546875" style="85" customWidth="1"/>
    <col min="5128" max="5128" width="23.5703125" style="85" customWidth="1"/>
    <col min="5129" max="5129" width="19.85546875" style="85" customWidth="1"/>
    <col min="5130" max="5130" width="13" style="85" customWidth="1"/>
    <col min="5131" max="5131" width="20" style="85" customWidth="1"/>
    <col min="5132" max="5132" width="21" style="85" customWidth="1"/>
    <col min="5133" max="5133" width="13.42578125" style="85" customWidth="1"/>
    <col min="5134" max="5134" width="32.85546875" style="85" customWidth="1"/>
    <col min="5135" max="5135" width="36" style="85" customWidth="1"/>
    <col min="5136" max="5375" width="9.140625" style="85"/>
    <col min="5376" max="5377" width="3.42578125" style="85" customWidth="1"/>
    <col min="5378" max="5378" width="24" style="85" customWidth="1"/>
    <col min="5379" max="5379" width="47.85546875" style="85" customWidth="1"/>
    <col min="5380" max="5380" width="15.140625" style="85" customWidth="1"/>
    <col min="5381" max="5381" width="16.85546875" style="85" customWidth="1"/>
    <col min="5382" max="5382" width="16.5703125" style="85" customWidth="1"/>
    <col min="5383" max="5383" width="14.85546875" style="85" customWidth="1"/>
    <col min="5384" max="5384" width="23.5703125" style="85" customWidth="1"/>
    <col min="5385" max="5385" width="19.85546875" style="85" customWidth="1"/>
    <col min="5386" max="5386" width="13" style="85" customWidth="1"/>
    <col min="5387" max="5387" width="20" style="85" customWidth="1"/>
    <col min="5388" max="5388" width="21" style="85" customWidth="1"/>
    <col min="5389" max="5389" width="13.42578125" style="85" customWidth="1"/>
    <col min="5390" max="5390" width="32.85546875" style="85" customWidth="1"/>
    <col min="5391" max="5391" width="36" style="85" customWidth="1"/>
    <col min="5392" max="5631" width="9.140625" style="85"/>
    <col min="5632" max="5633" width="3.42578125" style="85" customWidth="1"/>
    <col min="5634" max="5634" width="24" style="85" customWidth="1"/>
    <col min="5635" max="5635" width="47.85546875" style="85" customWidth="1"/>
    <col min="5636" max="5636" width="15.140625" style="85" customWidth="1"/>
    <col min="5637" max="5637" width="16.85546875" style="85" customWidth="1"/>
    <col min="5638" max="5638" width="16.5703125" style="85" customWidth="1"/>
    <col min="5639" max="5639" width="14.85546875" style="85" customWidth="1"/>
    <col min="5640" max="5640" width="23.5703125" style="85" customWidth="1"/>
    <col min="5641" max="5641" width="19.85546875" style="85" customWidth="1"/>
    <col min="5642" max="5642" width="13" style="85" customWidth="1"/>
    <col min="5643" max="5643" width="20" style="85" customWidth="1"/>
    <col min="5644" max="5644" width="21" style="85" customWidth="1"/>
    <col min="5645" max="5645" width="13.42578125" style="85" customWidth="1"/>
    <col min="5646" max="5646" width="32.85546875" style="85" customWidth="1"/>
    <col min="5647" max="5647" width="36" style="85" customWidth="1"/>
    <col min="5648" max="5887" width="9.140625" style="85"/>
    <col min="5888" max="5889" width="3.42578125" style="85" customWidth="1"/>
    <col min="5890" max="5890" width="24" style="85" customWidth="1"/>
    <col min="5891" max="5891" width="47.85546875" style="85" customWidth="1"/>
    <col min="5892" max="5892" width="15.140625" style="85" customWidth="1"/>
    <col min="5893" max="5893" width="16.85546875" style="85" customWidth="1"/>
    <col min="5894" max="5894" width="16.5703125" style="85" customWidth="1"/>
    <col min="5895" max="5895" width="14.85546875" style="85" customWidth="1"/>
    <col min="5896" max="5896" width="23.5703125" style="85" customWidth="1"/>
    <col min="5897" max="5897" width="19.85546875" style="85" customWidth="1"/>
    <col min="5898" max="5898" width="13" style="85" customWidth="1"/>
    <col min="5899" max="5899" width="20" style="85" customWidth="1"/>
    <col min="5900" max="5900" width="21" style="85" customWidth="1"/>
    <col min="5901" max="5901" width="13.42578125" style="85" customWidth="1"/>
    <col min="5902" max="5902" width="32.85546875" style="85" customWidth="1"/>
    <col min="5903" max="5903" width="36" style="85" customWidth="1"/>
    <col min="5904" max="6143" width="9.140625" style="85"/>
    <col min="6144" max="6145" width="3.42578125" style="85" customWidth="1"/>
    <col min="6146" max="6146" width="24" style="85" customWidth="1"/>
    <col min="6147" max="6147" width="47.85546875" style="85" customWidth="1"/>
    <col min="6148" max="6148" width="15.140625" style="85" customWidth="1"/>
    <col min="6149" max="6149" width="16.85546875" style="85" customWidth="1"/>
    <col min="6150" max="6150" width="16.5703125" style="85" customWidth="1"/>
    <col min="6151" max="6151" width="14.85546875" style="85" customWidth="1"/>
    <col min="6152" max="6152" width="23.5703125" style="85" customWidth="1"/>
    <col min="6153" max="6153" width="19.85546875" style="85" customWidth="1"/>
    <col min="6154" max="6154" width="13" style="85" customWidth="1"/>
    <col min="6155" max="6155" width="20" style="85" customWidth="1"/>
    <col min="6156" max="6156" width="21" style="85" customWidth="1"/>
    <col min="6157" max="6157" width="13.42578125" style="85" customWidth="1"/>
    <col min="6158" max="6158" width="32.85546875" style="85" customWidth="1"/>
    <col min="6159" max="6159" width="36" style="85" customWidth="1"/>
    <col min="6160" max="6399" width="9.140625" style="85"/>
    <col min="6400" max="6401" width="3.42578125" style="85" customWidth="1"/>
    <col min="6402" max="6402" width="24" style="85" customWidth="1"/>
    <col min="6403" max="6403" width="47.85546875" style="85" customWidth="1"/>
    <col min="6404" max="6404" width="15.140625" style="85" customWidth="1"/>
    <col min="6405" max="6405" width="16.85546875" style="85" customWidth="1"/>
    <col min="6406" max="6406" width="16.5703125" style="85" customWidth="1"/>
    <col min="6407" max="6407" width="14.85546875" style="85" customWidth="1"/>
    <col min="6408" max="6408" width="23.5703125" style="85" customWidth="1"/>
    <col min="6409" max="6409" width="19.85546875" style="85" customWidth="1"/>
    <col min="6410" max="6410" width="13" style="85" customWidth="1"/>
    <col min="6411" max="6411" width="20" style="85" customWidth="1"/>
    <col min="6412" max="6412" width="21" style="85" customWidth="1"/>
    <col min="6413" max="6413" width="13.42578125" style="85" customWidth="1"/>
    <col min="6414" max="6414" width="32.85546875" style="85" customWidth="1"/>
    <col min="6415" max="6415" width="36" style="85" customWidth="1"/>
    <col min="6416" max="6655" width="9.140625" style="85"/>
    <col min="6656" max="6657" width="3.42578125" style="85" customWidth="1"/>
    <col min="6658" max="6658" width="24" style="85" customWidth="1"/>
    <col min="6659" max="6659" width="47.85546875" style="85" customWidth="1"/>
    <col min="6660" max="6660" width="15.140625" style="85" customWidth="1"/>
    <col min="6661" max="6661" width="16.85546875" style="85" customWidth="1"/>
    <col min="6662" max="6662" width="16.5703125" style="85" customWidth="1"/>
    <col min="6663" max="6663" width="14.85546875" style="85" customWidth="1"/>
    <col min="6664" max="6664" width="23.5703125" style="85" customWidth="1"/>
    <col min="6665" max="6665" width="19.85546875" style="85" customWidth="1"/>
    <col min="6666" max="6666" width="13" style="85" customWidth="1"/>
    <col min="6667" max="6667" width="20" style="85" customWidth="1"/>
    <col min="6668" max="6668" width="21" style="85" customWidth="1"/>
    <col min="6669" max="6669" width="13.42578125" style="85" customWidth="1"/>
    <col min="6670" max="6670" width="32.85546875" style="85" customWidth="1"/>
    <col min="6671" max="6671" width="36" style="85" customWidth="1"/>
    <col min="6672" max="6911" width="9.140625" style="85"/>
    <col min="6912" max="6913" width="3.42578125" style="85" customWidth="1"/>
    <col min="6914" max="6914" width="24" style="85" customWidth="1"/>
    <col min="6915" max="6915" width="47.85546875" style="85" customWidth="1"/>
    <col min="6916" max="6916" width="15.140625" style="85" customWidth="1"/>
    <col min="6917" max="6917" width="16.85546875" style="85" customWidth="1"/>
    <col min="6918" max="6918" width="16.5703125" style="85" customWidth="1"/>
    <col min="6919" max="6919" width="14.85546875" style="85" customWidth="1"/>
    <col min="6920" max="6920" width="23.5703125" style="85" customWidth="1"/>
    <col min="6921" max="6921" width="19.85546875" style="85" customWidth="1"/>
    <col min="6922" max="6922" width="13" style="85" customWidth="1"/>
    <col min="6923" max="6923" width="20" style="85" customWidth="1"/>
    <col min="6924" max="6924" width="21" style="85" customWidth="1"/>
    <col min="6925" max="6925" width="13.42578125" style="85" customWidth="1"/>
    <col min="6926" max="6926" width="32.85546875" style="85" customWidth="1"/>
    <col min="6927" max="6927" width="36" style="85" customWidth="1"/>
    <col min="6928" max="7167" width="9.140625" style="85"/>
    <col min="7168" max="7169" width="3.42578125" style="85" customWidth="1"/>
    <col min="7170" max="7170" width="24" style="85" customWidth="1"/>
    <col min="7171" max="7171" width="47.85546875" style="85" customWidth="1"/>
    <col min="7172" max="7172" width="15.140625" style="85" customWidth="1"/>
    <col min="7173" max="7173" width="16.85546875" style="85" customWidth="1"/>
    <col min="7174" max="7174" width="16.5703125" style="85" customWidth="1"/>
    <col min="7175" max="7175" width="14.85546875" style="85" customWidth="1"/>
    <col min="7176" max="7176" width="23.5703125" style="85" customWidth="1"/>
    <col min="7177" max="7177" width="19.85546875" style="85" customWidth="1"/>
    <col min="7178" max="7178" width="13" style="85" customWidth="1"/>
    <col min="7179" max="7179" width="20" style="85" customWidth="1"/>
    <col min="7180" max="7180" width="21" style="85" customWidth="1"/>
    <col min="7181" max="7181" width="13.42578125" style="85" customWidth="1"/>
    <col min="7182" max="7182" width="32.85546875" style="85" customWidth="1"/>
    <col min="7183" max="7183" width="36" style="85" customWidth="1"/>
    <col min="7184" max="7423" width="9.140625" style="85"/>
    <col min="7424" max="7425" width="3.42578125" style="85" customWidth="1"/>
    <col min="7426" max="7426" width="24" style="85" customWidth="1"/>
    <col min="7427" max="7427" width="47.85546875" style="85" customWidth="1"/>
    <col min="7428" max="7428" width="15.140625" style="85" customWidth="1"/>
    <col min="7429" max="7429" width="16.85546875" style="85" customWidth="1"/>
    <col min="7430" max="7430" width="16.5703125" style="85" customWidth="1"/>
    <col min="7431" max="7431" width="14.85546875" style="85" customWidth="1"/>
    <col min="7432" max="7432" width="23.5703125" style="85" customWidth="1"/>
    <col min="7433" max="7433" width="19.85546875" style="85" customWidth="1"/>
    <col min="7434" max="7434" width="13" style="85" customWidth="1"/>
    <col min="7435" max="7435" width="20" style="85" customWidth="1"/>
    <col min="7436" max="7436" width="21" style="85" customWidth="1"/>
    <col min="7437" max="7437" width="13.42578125" style="85" customWidth="1"/>
    <col min="7438" max="7438" width="32.85546875" style="85" customWidth="1"/>
    <col min="7439" max="7439" width="36" style="85" customWidth="1"/>
    <col min="7440" max="7679" width="9.140625" style="85"/>
    <col min="7680" max="7681" width="3.42578125" style="85" customWidth="1"/>
    <col min="7682" max="7682" width="24" style="85" customWidth="1"/>
    <col min="7683" max="7683" width="47.85546875" style="85" customWidth="1"/>
    <col min="7684" max="7684" width="15.140625" style="85" customWidth="1"/>
    <col min="7685" max="7685" width="16.85546875" style="85" customWidth="1"/>
    <col min="7686" max="7686" width="16.5703125" style="85" customWidth="1"/>
    <col min="7687" max="7687" width="14.85546875" style="85" customWidth="1"/>
    <col min="7688" max="7688" width="23.5703125" style="85" customWidth="1"/>
    <col min="7689" max="7689" width="19.85546875" style="85" customWidth="1"/>
    <col min="7690" max="7690" width="13" style="85" customWidth="1"/>
    <col min="7691" max="7691" width="20" style="85" customWidth="1"/>
    <col min="7692" max="7692" width="21" style="85" customWidth="1"/>
    <col min="7693" max="7693" width="13.42578125" style="85" customWidth="1"/>
    <col min="7694" max="7694" width="32.85546875" style="85" customWidth="1"/>
    <col min="7695" max="7695" width="36" style="85" customWidth="1"/>
    <col min="7696" max="7935" width="9.140625" style="85"/>
    <col min="7936" max="7937" width="3.42578125" style="85" customWidth="1"/>
    <col min="7938" max="7938" width="24" style="85" customWidth="1"/>
    <col min="7939" max="7939" width="47.85546875" style="85" customWidth="1"/>
    <col min="7940" max="7940" width="15.140625" style="85" customWidth="1"/>
    <col min="7941" max="7941" width="16.85546875" style="85" customWidth="1"/>
    <col min="7942" max="7942" width="16.5703125" style="85" customWidth="1"/>
    <col min="7943" max="7943" width="14.85546875" style="85" customWidth="1"/>
    <col min="7944" max="7944" width="23.5703125" style="85" customWidth="1"/>
    <col min="7945" max="7945" width="19.85546875" style="85" customWidth="1"/>
    <col min="7946" max="7946" width="13" style="85" customWidth="1"/>
    <col min="7947" max="7947" width="20" style="85" customWidth="1"/>
    <col min="7948" max="7948" width="21" style="85" customWidth="1"/>
    <col min="7949" max="7949" width="13.42578125" style="85" customWidth="1"/>
    <col min="7950" max="7950" width="32.85546875" style="85" customWidth="1"/>
    <col min="7951" max="7951" width="36" style="85" customWidth="1"/>
    <col min="7952" max="8191" width="9.140625" style="85"/>
    <col min="8192" max="8193" width="3.42578125" style="85" customWidth="1"/>
    <col min="8194" max="8194" width="24" style="85" customWidth="1"/>
    <col min="8195" max="8195" width="47.85546875" style="85" customWidth="1"/>
    <col min="8196" max="8196" width="15.140625" style="85" customWidth="1"/>
    <col min="8197" max="8197" width="16.85546875" style="85" customWidth="1"/>
    <col min="8198" max="8198" width="16.5703125" style="85" customWidth="1"/>
    <col min="8199" max="8199" width="14.85546875" style="85" customWidth="1"/>
    <col min="8200" max="8200" width="23.5703125" style="85" customWidth="1"/>
    <col min="8201" max="8201" width="19.85546875" style="85" customWidth="1"/>
    <col min="8202" max="8202" width="13" style="85" customWidth="1"/>
    <col min="8203" max="8203" width="20" style="85" customWidth="1"/>
    <col min="8204" max="8204" width="21" style="85" customWidth="1"/>
    <col min="8205" max="8205" width="13.42578125" style="85" customWidth="1"/>
    <col min="8206" max="8206" width="32.85546875" style="85" customWidth="1"/>
    <col min="8207" max="8207" width="36" style="85" customWidth="1"/>
    <col min="8208" max="8447" width="9.140625" style="85"/>
    <col min="8448" max="8449" width="3.42578125" style="85" customWidth="1"/>
    <col min="8450" max="8450" width="24" style="85" customWidth="1"/>
    <col min="8451" max="8451" width="47.85546875" style="85" customWidth="1"/>
    <col min="8452" max="8452" width="15.140625" style="85" customWidth="1"/>
    <col min="8453" max="8453" width="16.85546875" style="85" customWidth="1"/>
    <col min="8454" max="8454" width="16.5703125" style="85" customWidth="1"/>
    <col min="8455" max="8455" width="14.85546875" style="85" customWidth="1"/>
    <col min="8456" max="8456" width="23.5703125" style="85" customWidth="1"/>
    <col min="8457" max="8457" width="19.85546875" style="85" customWidth="1"/>
    <col min="8458" max="8458" width="13" style="85" customWidth="1"/>
    <col min="8459" max="8459" width="20" style="85" customWidth="1"/>
    <col min="8460" max="8460" width="21" style="85" customWidth="1"/>
    <col min="8461" max="8461" width="13.42578125" style="85" customWidth="1"/>
    <col min="8462" max="8462" width="32.85546875" style="85" customWidth="1"/>
    <col min="8463" max="8463" width="36" style="85" customWidth="1"/>
    <col min="8464" max="8703" width="9.140625" style="85"/>
    <col min="8704" max="8705" width="3.42578125" style="85" customWidth="1"/>
    <col min="8706" max="8706" width="24" style="85" customWidth="1"/>
    <col min="8707" max="8707" width="47.85546875" style="85" customWidth="1"/>
    <col min="8708" max="8708" width="15.140625" style="85" customWidth="1"/>
    <col min="8709" max="8709" width="16.85546875" style="85" customWidth="1"/>
    <col min="8710" max="8710" width="16.5703125" style="85" customWidth="1"/>
    <col min="8711" max="8711" width="14.85546875" style="85" customWidth="1"/>
    <col min="8712" max="8712" width="23.5703125" style="85" customWidth="1"/>
    <col min="8713" max="8713" width="19.85546875" style="85" customWidth="1"/>
    <col min="8714" max="8714" width="13" style="85" customWidth="1"/>
    <col min="8715" max="8715" width="20" style="85" customWidth="1"/>
    <col min="8716" max="8716" width="21" style="85" customWidth="1"/>
    <col min="8717" max="8717" width="13.42578125" style="85" customWidth="1"/>
    <col min="8718" max="8718" width="32.85546875" style="85" customWidth="1"/>
    <col min="8719" max="8719" width="36" style="85" customWidth="1"/>
    <col min="8720" max="8959" width="9.140625" style="85"/>
    <col min="8960" max="8961" width="3.42578125" style="85" customWidth="1"/>
    <col min="8962" max="8962" width="24" style="85" customWidth="1"/>
    <col min="8963" max="8963" width="47.85546875" style="85" customWidth="1"/>
    <col min="8964" max="8964" width="15.140625" style="85" customWidth="1"/>
    <col min="8965" max="8965" width="16.85546875" style="85" customWidth="1"/>
    <col min="8966" max="8966" width="16.5703125" style="85" customWidth="1"/>
    <col min="8967" max="8967" width="14.85546875" style="85" customWidth="1"/>
    <col min="8968" max="8968" width="23.5703125" style="85" customWidth="1"/>
    <col min="8969" max="8969" width="19.85546875" style="85" customWidth="1"/>
    <col min="8970" max="8970" width="13" style="85" customWidth="1"/>
    <col min="8971" max="8971" width="20" style="85" customWidth="1"/>
    <col min="8972" max="8972" width="21" style="85" customWidth="1"/>
    <col min="8973" max="8973" width="13.42578125" style="85" customWidth="1"/>
    <col min="8974" max="8974" width="32.85546875" style="85" customWidth="1"/>
    <col min="8975" max="8975" width="36" style="85" customWidth="1"/>
    <col min="8976" max="9215" width="9.140625" style="85"/>
    <col min="9216" max="9217" width="3.42578125" style="85" customWidth="1"/>
    <col min="9218" max="9218" width="24" style="85" customWidth="1"/>
    <col min="9219" max="9219" width="47.85546875" style="85" customWidth="1"/>
    <col min="9220" max="9220" width="15.140625" style="85" customWidth="1"/>
    <col min="9221" max="9221" width="16.85546875" style="85" customWidth="1"/>
    <col min="9222" max="9222" width="16.5703125" style="85" customWidth="1"/>
    <col min="9223" max="9223" width="14.85546875" style="85" customWidth="1"/>
    <col min="9224" max="9224" width="23.5703125" style="85" customWidth="1"/>
    <col min="9225" max="9225" width="19.85546875" style="85" customWidth="1"/>
    <col min="9226" max="9226" width="13" style="85" customWidth="1"/>
    <col min="9227" max="9227" width="20" style="85" customWidth="1"/>
    <col min="9228" max="9228" width="21" style="85" customWidth="1"/>
    <col min="9229" max="9229" width="13.42578125" style="85" customWidth="1"/>
    <col min="9230" max="9230" width="32.85546875" style="85" customWidth="1"/>
    <col min="9231" max="9231" width="36" style="85" customWidth="1"/>
    <col min="9232" max="9471" width="9.140625" style="85"/>
    <col min="9472" max="9473" width="3.42578125" style="85" customWidth="1"/>
    <col min="9474" max="9474" width="24" style="85" customWidth="1"/>
    <col min="9475" max="9475" width="47.85546875" style="85" customWidth="1"/>
    <col min="9476" max="9476" width="15.140625" style="85" customWidth="1"/>
    <col min="9477" max="9477" width="16.85546875" style="85" customWidth="1"/>
    <col min="9478" max="9478" width="16.5703125" style="85" customWidth="1"/>
    <col min="9479" max="9479" width="14.85546875" style="85" customWidth="1"/>
    <col min="9480" max="9480" width="23.5703125" style="85" customWidth="1"/>
    <col min="9481" max="9481" width="19.85546875" style="85" customWidth="1"/>
    <col min="9482" max="9482" width="13" style="85" customWidth="1"/>
    <col min="9483" max="9483" width="20" style="85" customWidth="1"/>
    <col min="9484" max="9484" width="21" style="85" customWidth="1"/>
    <col min="9485" max="9485" width="13.42578125" style="85" customWidth="1"/>
    <col min="9486" max="9486" width="32.85546875" style="85" customWidth="1"/>
    <col min="9487" max="9487" width="36" style="85" customWidth="1"/>
    <col min="9488" max="9727" width="9.140625" style="85"/>
    <col min="9728" max="9729" width="3.42578125" style="85" customWidth="1"/>
    <col min="9730" max="9730" width="24" style="85" customWidth="1"/>
    <col min="9731" max="9731" width="47.85546875" style="85" customWidth="1"/>
    <col min="9732" max="9732" width="15.140625" style="85" customWidth="1"/>
    <col min="9733" max="9733" width="16.85546875" style="85" customWidth="1"/>
    <col min="9734" max="9734" width="16.5703125" style="85" customWidth="1"/>
    <col min="9735" max="9735" width="14.85546875" style="85" customWidth="1"/>
    <col min="9736" max="9736" width="23.5703125" style="85" customWidth="1"/>
    <col min="9737" max="9737" width="19.85546875" style="85" customWidth="1"/>
    <col min="9738" max="9738" width="13" style="85" customWidth="1"/>
    <col min="9739" max="9739" width="20" style="85" customWidth="1"/>
    <col min="9740" max="9740" width="21" style="85" customWidth="1"/>
    <col min="9741" max="9741" width="13.42578125" style="85" customWidth="1"/>
    <col min="9742" max="9742" width="32.85546875" style="85" customWidth="1"/>
    <col min="9743" max="9743" width="36" style="85" customWidth="1"/>
    <col min="9744" max="9983" width="9.140625" style="85"/>
    <col min="9984" max="9985" width="3.42578125" style="85" customWidth="1"/>
    <col min="9986" max="9986" width="24" style="85" customWidth="1"/>
    <col min="9987" max="9987" width="47.85546875" style="85" customWidth="1"/>
    <col min="9988" max="9988" width="15.140625" style="85" customWidth="1"/>
    <col min="9989" max="9989" width="16.85546875" style="85" customWidth="1"/>
    <col min="9990" max="9990" width="16.5703125" style="85" customWidth="1"/>
    <col min="9991" max="9991" width="14.85546875" style="85" customWidth="1"/>
    <col min="9992" max="9992" width="23.5703125" style="85" customWidth="1"/>
    <col min="9993" max="9993" width="19.85546875" style="85" customWidth="1"/>
    <col min="9994" max="9994" width="13" style="85" customWidth="1"/>
    <col min="9995" max="9995" width="20" style="85" customWidth="1"/>
    <col min="9996" max="9996" width="21" style="85" customWidth="1"/>
    <col min="9997" max="9997" width="13.42578125" style="85" customWidth="1"/>
    <col min="9998" max="9998" width="32.85546875" style="85" customWidth="1"/>
    <col min="9999" max="9999" width="36" style="85" customWidth="1"/>
    <col min="10000" max="10239" width="9.140625" style="85"/>
    <col min="10240" max="10241" width="3.42578125" style="85" customWidth="1"/>
    <col min="10242" max="10242" width="24" style="85" customWidth="1"/>
    <col min="10243" max="10243" width="47.85546875" style="85" customWidth="1"/>
    <col min="10244" max="10244" width="15.140625" style="85" customWidth="1"/>
    <col min="10245" max="10245" width="16.85546875" style="85" customWidth="1"/>
    <col min="10246" max="10246" width="16.5703125" style="85" customWidth="1"/>
    <col min="10247" max="10247" width="14.85546875" style="85" customWidth="1"/>
    <col min="10248" max="10248" width="23.5703125" style="85" customWidth="1"/>
    <col min="10249" max="10249" width="19.85546875" style="85" customWidth="1"/>
    <col min="10250" max="10250" width="13" style="85" customWidth="1"/>
    <col min="10251" max="10251" width="20" style="85" customWidth="1"/>
    <col min="10252" max="10252" width="21" style="85" customWidth="1"/>
    <col min="10253" max="10253" width="13.42578125" style="85" customWidth="1"/>
    <col min="10254" max="10254" width="32.85546875" style="85" customWidth="1"/>
    <col min="10255" max="10255" width="36" style="85" customWidth="1"/>
    <col min="10256" max="10495" width="9.140625" style="85"/>
    <col min="10496" max="10497" width="3.42578125" style="85" customWidth="1"/>
    <col min="10498" max="10498" width="24" style="85" customWidth="1"/>
    <col min="10499" max="10499" width="47.85546875" style="85" customWidth="1"/>
    <col min="10500" max="10500" width="15.140625" style="85" customWidth="1"/>
    <col min="10501" max="10501" width="16.85546875" style="85" customWidth="1"/>
    <col min="10502" max="10502" width="16.5703125" style="85" customWidth="1"/>
    <col min="10503" max="10503" width="14.85546875" style="85" customWidth="1"/>
    <col min="10504" max="10504" width="23.5703125" style="85" customWidth="1"/>
    <col min="10505" max="10505" width="19.85546875" style="85" customWidth="1"/>
    <col min="10506" max="10506" width="13" style="85" customWidth="1"/>
    <col min="10507" max="10507" width="20" style="85" customWidth="1"/>
    <col min="10508" max="10508" width="21" style="85" customWidth="1"/>
    <col min="10509" max="10509" width="13.42578125" style="85" customWidth="1"/>
    <col min="10510" max="10510" width="32.85546875" style="85" customWidth="1"/>
    <col min="10511" max="10511" width="36" style="85" customWidth="1"/>
    <col min="10512" max="10751" width="9.140625" style="85"/>
    <col min="10752" max="10753" width="3.42578125" style="85" customWidth="1"/>
    <col min="10754" max="10754" width="24" style="85" customWidth="1"/>
    <col min="10755" max="10755" width="47.85546875" style="85" customWidth="1"/>
    <col min="10756" max="10756" width="15.140625" style="85" customWidth="1"/>
    <col min="10757" max="10757" width="16.85546875" style="85" customWidth="1"/>
    <col min="10758" max="10758" width="16.5703125" style="85" customWidth="1"/>
    <col min="10759" max="10759" width="14.85546875" style="85" customWidth="1"/>
    <col min="10760" max="10760" width="23.5703125" style="85" customWidth="1"/>
    <col min="10761" max="10761" width="19.85546875" style="85" customWidth="1"/>
    <col min="10762" max="10762" width="13" style="85" customWidth="1"/>
    <col min="10763" max="10763" width="20" style="85" customWidth="1"/>
    <col min="10764" max="10764" width="21" style="85" customWidth="1"/>
    <col min="10765" max="10765" width="13.42578125" style="85" customWidth="1"/>
    <col min="10766" max="10766" width="32.85546875" style="85" customWidth="1"/>
    <col min="10767" max="10767" width="36" style="85" customWidth="1"/>
    <col min="10768" max="11007" width="9.140625" style="85"/>
    <col min="11008" max="11009" width="3.42578125" style="85" customWidth="1"/>
    <col min="11010" max="11010" width="24" style="85" customWidth="1"/>
    <col min="11011" max="11011" width="47.85546875" style="85" customWidth="1"/>
    <col min="11012" max="11012" width="15.140625" style="85" customWidth="1"/>
    <col min="11013" max="11013" width="16.85546875" style="85" customWidth="1"/>
    <col min="11014" max="11014" width="16.5703125" style="85" customWidth="1"/>
    <col min="11015" max="11015" width="14.85546875" style="85" customWidth="1"/>
    <col min="11016" max="11016" width="23.5703125" style="85" customWidth="1"/>
    <col min="11017" max="11017" width="19.85546875" style="85" customWidth="1"/>
    <col min="11018" max="11018" width="13" style="85" customWidth="1"/>
    <col min="11019" max="11019" width="20" style="85" customWidth="1"/>
    <col min="11020" max="11020" width="21" style="85" customWidth="1"/>
    <col min="11021" max="11021" width="13.42578125" style="85" customWidth="1"/>
    <col min="11022" max="11022" width="32.85546875" style="85" customWidth="1"/>
    <col min="11023" max="11023" width="36" style="85" customWidth="1"/>
    <col min="11024" max="11263" width="9.140625" style="85"/>
    <col min="11264" max="11265" width="3.42578125" style="85" customWidth="1"/>
    <col min="11266" max="11266" width="24" style="85" customWidth="1"/>
    <col min="11267" max="11267" width="47.85546875" style="85" customWidth="1"/>
    <col min="11268" max="11268" width="15.140625" style="85" customWidth="1"/>
    <col min="11269" max="11269" width="16.85546875" style="85" customWidth="1"/>
    <col min="11270" max="11270" width="16.5703125" style="85" customWidth="1"/>
    <col min="11271" max="11271" width="14.85546875" style="85" customWidth="1"/>
    <col min="11272" max="11272" width="23.5703125" style="85" customWidth="1"/>
    <col min="11273" max="11273" width="19.85546875" style="85" customWidth="1"/>
    <col min="11274" max="11274" width="13" style="85" customWidth="1"/>
    <col min="11275" max="11275" width="20" style="85" customWidth="1"/>
    <col min="11276" max="11276" width="21" style="85" customWidth="1"/>
    <col min="11277" max="11277" width="13.42578125" style="85" customWidth="1"/>
    <col min="11278" max="11278" width="32.85546875" style="85" customWidth="1"/>
    <col min="11279" max="11279" width="36" style="85" customWidth="1"/>
    <col min="11280" max="11519" width="9.140625" style="85"/>
    <col min="11520" max="11521" width="3.42578125" style="85" customWidth="1"/>
    <col min="11522" max="11522" width="24" style="85" customWidth="1"/>
    <col min="11523" max="11523" width="47.85546875" style="85" customWidth="1"/>
    <col min="11524" max="11524" width="15.140625" style="85" customWidth="1"/>
    <col min="11525" max="11525" width="16.85546875" style="85" customWidth="1"/>
    <col min="11526" max="11526" width="16.5703125" style="85" customWidth="1"/>
    <col min="11527" max="11527" width="14.85546875" style="85" customWidth="1"/>
    <col min="11528" max="11528" width="23.5703125" style="85" customWidth="1"/>
    <col min="11529" max="11529" width="19.85546875" style="85" customWidth="1"/>
    <col min="11530" max="11530" width="13" style="85" customWidth="1"/>
    <col min="11531" max="11531" width="20" style="85" customWidth="1"/>
    <col min="11532" max="11532" width="21" style="85" customWidth="1"/>
    <col min="11533" max="11533" width="13.42578125" style="85" customWidth="1"/>
    <col min="11534" max="11534" width="32.85546875" style="85" customWidth="1"/>
    <col min="11535" max="11535" width="36" style="85" customWidth="1"/>
    <col min="11536" max="11775" width="9.140625" style="85"/>
    <col min="11776" max="11777" width="3.42578125" style="85" customWidth="1"/>
    <col min="11778" max="11778" width="24" style="85" customWidth="1"/>
    <col min="11779" max="11779" width="47.85546875" style="85" customWidth="1"/>
    <col min="11780" max="11780" width="15.140625" style="85" customWidth="1"/>
    <col min="11781" max="11781" width="16.85546875" style="85" customWidth="1"/>
    <col min="11782" max="11782" width="16.5703125" style="85" customWidth="1"/>
    <col min="11783" max="11783" width="14.85546875" style="85" customWidth="1"/>
    <col min="11784" max="11784" width="23.5703125" style="85" customWidth="1"/>
    <col min="11785" max="11785" width="19.85546875" style="85" customWidth="1"/>
    <col min="11786" max="11786" width="13" style="85" customWidth="1"/>
    <col min="11787" max="11787" width="20" style="85" customWidth="1"/>
    <col min="11788" max="11788" width="21" style="85" customWidth="1"/>
    <col min="11789" max="11789" width="13.42578125" style="85" customWidth="1"/>
    <col min="11790" max="11790" width="32.85546875" style="85" customWidth="1"/>
    <col min="11791" max="11791" width="36" style="85" customWidth="1"/>
    <col min="11792" max="12031" width="9.140625" style="85"/>
    <col min="12032" max="12033" width="3.42578125" style="85" customWidth="1"/>
    <col min="12034" max="12034" width="24" style="85" customWidth="1"/>
    <col min="12035" max="12035" width="47.85546875" style="85" customWidth="1"/>
    <col min="12036" max="12036" width="15.140625" style="85" customWidth="1"/>
    <col min="12037" max="12037" width="16.85546875" style="85" customWidth="1"/>
    <col min="12038" max="12038" width="16.5703125" style="85" customWidth="1"/>
    <col min="12039" max="12039" width="14.85546875" style="85" customWidth="1"/>
    <col min="12040" max="12040" width="23.5703125" style="85" customWidth="1"/>
    <col min="12041" max="12041" width="19.85546875" style="85" customWidth="1"/>
    <col min="12042" max="12042" width="13" style="85" customWidth="1"/>
    <col min="12043" max="12043" width="20" style="85" customWidth="1"/>
    <col min="12044" max="12044" width="21" style="85" customWidth="1"/>
    <col min="12045" max="12045" width="13.42578125" style="85" customWidth="1"/>
    <col min="12046" max="12046" width="32.85546875" style="85" customWidth="1"/>
    <col min="12047" max="12047" width="36" style="85" customWidth="1"/>
    <col min="12048" max="12287" width="9.140625" style="85"/>
    <col min="12288" max="12289" width="3.42578125" style="85" customWidth="1"/>
    <col min="12290" max="12290" width="24" style="85" customWidth="1"/>
    <col min="12291" max="12291" width="47.85546875" style="85" customWidth="1"/>
    <col min="12292" max="12292" width="15.140625" style="85" customWidth="1"/>
    <col min="12293" max="12293" width="16.85546875" style="85" customWidth="1"/>
    <col min="12294" max="12294" width="16.5703125" style="85" customWidth="1"/>
    <col min="12295" max="12295" width="14.85546875" style="85" customWidth="1"/>
    <col min="12296" max="12296" width="23.5703125" style="85" customWidth="1"/>
    <col min="12297" max="12297" width="19.85546875" style="85" customWidth="1"/>
    <col min="12298" max="12298" width="13" style="85" customWidth="1"/>
    <col min="12299" max="12299" width="20" style="85" customWidth="1"/>
    <col min="12300" max="12300" width="21" style="85" customWidth="1"/>
    <col min="12301" max="12301" width="13.42578125" style="85" customWidth="1"/>
    <col min="12302" max="12302" width="32.85546875" style="85" customWidth="1"/>
    <col min="12303" max="12303" width="36" style="85" customWidth="1"/>
    <col min="12304" max="12543" width="9.140625" style="85"/>
    <col min="12544" max="12545" width="3.42578125" style="85" customWidth="1"/>
    <col min="12546" max="12546" width="24" style="85" customWidth="1"/>
    <col min="12547" max="12547" width="47.85546875" style="85" customWidth="1"/>
    <col min="12548" max="12548" width="15.140625" style="85" customWidth="1"/>
    <col min="12549" max="12549" width="16.85546875" style="85" customWidth="1"/>
    <col min="12550" max="12550" width="16.5703125" style="85" customWidth="1"/>
    <col min="12551" max="12551" width="14.85546875" style="85" customWidth="1"/>
    <col min="12552" max="12552" width="23.5703125" style="85" customWidth="1"/>
    <col min="12553" max="12553" width="19.85546875" style="85" customWidth="1"/>
    <col min="12554" max="12554" width="13" style="85" customWidth="1"/>
    <col min="12555" max="12555" width="20" style="85" customWidth="1"/>
    <col min="12556" max="12556" width="21" style="85" customWidth="1"/>
    <col min="12557" max="12557" width="13.42578125" style="85" customWidth="1"/>
    <col min="12558" max="12558" width="32.85546875" style="85" customWidth="1"/>
    <col min="12559" max="12559" width="36" style="85" customWidth="1"/>
    <col min="12560" max="12799" width="9.140625" style="85"/>
    <col min="12800" max="12801" width="3.42578125" style="85" customWidth="1"/>
    <col min="12802" max="12802" width="24" style="85" customWidth="1"/>
    <col min="12803" max="12803" width="47.85546875" style="85" customWidth="1"/>
    <col min="12804" max="12804" width="15.140625" style="85" customWidth="1"/>
    <col min="12805" max="12805" width="16.85546875" style="85" customWidth="1"/>
    <col min="12806" max="12806" width="16.5703125" style="85" customWidth="1"/>
    <col min="12807" max="12807" width="14.85546875" style="85" customWidth="1"/>
    <col min="12808" max="12808" width="23.5703125" style="85" customWidth="1"/>
    <col min="12809" max="12809" width="19.85546875" style="85" customWidth="1"/>
    <col min="12810" max="12810" width="13" style="85" customWidth="1"/>
    <col min="12811" max="12811" width="20" style="85" customWidth="1"/>
    <col min="12812" max="12812" width="21" style="85" customWidth="1"/>
    <col min="12813" max="12813" width="13.42578125" style="85" customWidth="1"/>
    <col min="12814" max="12814" width="32.85546875" style="85" customWidth="1"/>
    <col min="12815" max="12815" width="36" style="85" customWidth="1"/>
    <col min="12816" max="13055" width="9.140625" style="85"/>
    <col min="13056" max="13057" width="3.42578125" style="85" customWidth="1"/>
    <col min="13058" max="13058" width="24" style="85" customWidth="1"/>
    <col min="13059" max="13059" width="47.85546875" style="85" customWidth="1"/>
    <col min="13060" max="13060" width="15.140625" style="85" customWidth="1"/>
    <col min="13061" max="13061" width="16.85546875" style="85" customWidth="1"/>
    <col min="13062" max="13062" width="16.5703125" style="85" customWidth="1"/>
    <col min="13063" max="13063" width="14.85546875" style="85" customWidth="1"/>
    <col min="13064" max="13064" width="23.5703125" style="85" customWidth="1"/>
    <col min="13065" max="13065" width="19.85546875" style="85" customWidth="1"/>
    <col min="13066" max="13066" width="13" style="85" customWidth="1"/>
    <col min="13067" max="13067" width="20" style="85" customWidth="1"/>
    <col min="13068" max="13068" width="21" style="85" customWidth="1"/>
    <col min="13069" max="13069" width="13.42578125" style="85" customWidth="1"/>
    <col min="13070" max="13070" width="32.85546875" style="85" customWidth="1"/>
    <col min="13071" max="13071" width="36" style="85" customWidth="1"/>
    <col min="13072" max="13311" width="9.140625" style="85"/>
    <col min="13312" max="13313" width="3.42578125" style="85" customWidth="1"/>
    <col min="13314" max="13314" width="24" style="85" customWidth="1"/>
    <col min="13315" max="13315" width="47.85546875" style="85" customWidth="1"/>
    <col min="13316" max="13316" width="15.140625" style="85" customWidth="1"/>
    <col min="13317" max="13317" width="16.85546875" style="85" customWidth="1"/>
    <col min="13318" max="13318" width="16.5703125" style="85" customWidth="1"/>
    <col min="13319" max="13319" width="14.85546875" style="85" customWidth="1"/>
    <col min="13320" max="13320" width="23.5703125" style="85" customWidth="1"/>
    <col min="13321" max="13321" width="19.85546875" style="85" customWidth="1"/>
    <col min="13322" max="13322" width="13" style="85" customWidth="1"/>
    <col min="13323" max="13323" width="20" style="85" customWidth="1"/>
    <col min="13324" max="13324" width="21" style="85" customWidth="1"/>
    <col min="13325" max="13325" width="13.42578125" style="85" customWidth="1"/>
    <col min="13326" max="13326" width="32.85546875" style="85" customWidth="1"/>
    <col min="13327" max="13327" width="36" style="85" customWidth="1"/>
    <col min="13328" max="13567" width="9.140625" style="85"/>
    <col min="13568" max="13569" width="3.42578125" style="85" customWidth="1"/>
    <col min="13570" max="13570" width="24" style="85" customWidth="1"/>
    <col min="13571" max="13571" width="47.85546875" style="85" customWidth="1"/>
    <col min="13572" max="13572" width="15.140625" style="85" customWidth="1"/>
    <col min="13573" max="13573" width="16.85546875" style="85" customWidth="1"/>
    <col min="13574" max="13574" width="16.5703125" style="85" customWidth="1"/>
    <col min="13575" max="13575" width="14.85546875" style="85" customWidth="1"/>
    <col min="13576" max="13576" width="23.5703125" style="85" customWidth="1"/>
    <col min="13577" max="13577" width="19.85546875" style="85" customWidth="1"/>
    <col min="13578" max="13578" width="13" style="85" customWidth="1"/>
    <col min="13579" max="13579" width="20" style="85" customWidth="1"/>
    <col min="13580" max="13580" width="21" style="85" customWidth="1"/>
    <col min="13581" max="13581" width="13.42578125" style="85" customWidth="1"/>
    <col min="13582" max="13582" width="32.85546875" style="85" customWidth="1"/>
    <col min="13583" max="13583" width="36" style="85" customWidth="1"/>
    <col min="13584" max="13823" width="9.140625" style="85"/>
    <col min="13824" max="13825" width="3.42578125" style="85" customWidth="1"/>
    <col min="13826" max="13826" width="24" style="85" customWidth="1"/>
    <col min="13827" max="13827" width="47.85546875" style="85" customWidth="1"/>
    <col min="13828" max="13828" width="15.140625" style="85" customWidth="1"/>
    <col min="13829" max="13829" width="16.85546875" style="85" customWidth="1"/>
    <col min="13830" max="13830" width="16.5703125" style="85" customWidth="1"/>
    <col min="13831" max="13831" width="14.85546875" style="85" customWidth="1"/>
    <col min="13832" max="13832" width="23.5703125" style="85" customWidth="1"/>
    <col min="13833" max="13833" width="19.85546875" style="85" customWidth="1"/>
    <col min="13834" max="13834" width="13" style="85" customWidth="1"/>
    <col min="13835" max="13835" width="20" style="85" customWidth="1"/>
    <col min="13836" max="13836" width="21" style="85" customWidth="1"/>
    <col min="13837" max="13837" width="13.42578125" style="85" customWidth="1"/>
    <col min="13838" max="13838" width="32.85546875" style="85" customWidth="1"/>
    <col min="13839" max="13839" width="36" style="85" customWidth="1"/>
    <col min="13840" max="14079" width="9.140625" style="85"/>
    <col min="14080" max="14081" width="3.42578125" style="85" customWidth="1"/>
    <col min="14082" max="14082" width="24" style="85" customWidth="1"/>
    <col min="14083" max="14083" width="47.85546875" style="85" customWidth="1"/>
    <col min="14084" max="14084" width="15.140625" style="85" customWidth="1"/>
    <col min="14085" max="14085" width="16.85546875" style="85" customWidth="1"/>
    <col min="14086" max="14086" width="16.5703125" style="85" customWidth="1"/>
    <col min="14087" max="14087" width="14.85546875" style="85" customWidth="1"/>
    <col min="14088" max="14088" width="23.5703125" style="85" customWidth="1"/>
    <col min="14089" max="14089" width="19.85546875" style="85" customWidth="1"/>
    <col min="14090" max="14090" width="13" style="85" customWidth="1"/>
    <col min="14091" max="14091" width="20" style="85" customWidth="1"/>
    <col min="14092" max="14092" width="21" style="85" customWidth="1"/>
    <col min="14093" max="14093" width="13.42578125" style="85" customWidth="1"/>
    <col min="14094" max="14094" width="32.85546875" style="85" customWidth="1"/>
    <col min="14095" max="14095" width="36" style="85" customWidth="1"/>
    <col min="14096" max="14335" width="9.140625" style="85"/>
    <col min="14336" max="14337" width="3.42578125" style="85" customWidth="1"/>
    <col min="14338" max="14338" width="24" style="85" customWidth="1"/>
    <col min="14339" max="14339" width="47.85546875" style="85" customWidth="1"/>
    <col min="14340" max="14340" width="15.140625" style="85" customWidth="1"/>
    <col min="14341" max="14341" width="16.85546875" style="85" customWidth="1"/>
    <col min="14342" max="14342" width="16.5703125" style="85" customWidth="1"/>
    <col min="14343" max="14343" width="14.85546875" style="85" customWidth="1"/>
    <col min="14344" max="14344" width="23.5703125" style="85" customWidth="1"/>
    <col min="14345" max="14345" width="19.85546875" style="85" customWidth="1"/>
    <col min="14346" max="14346" width="13" style="85" customWidth="1"/>
    <col min="14347" max="14347" width="20" style="85" customWidth="1"/>
    <col min="14348" max="14348" width="21" style="85" customWidth="1"/>
    <col min="14349" max="14349" width="13.42578125" style="85" customWidth="1"/>
    <col min="14350" max="14350" width="32.85546875" style="85" customWidth="1"/>
    <col min="14351" max="14351" width="36" style="85" customWidth="1"/>
    <col min="14352" max="14591" width="9.140625" style="85"/>
    <col min="14592" max="14593" width="3.42578125" style="85" customWidth="1"/>
    <col min="14594" max="14594" width="24" style="85" customWidth="1"/>
    <col min="14595" max="14595" width="47.85546875" style="85" customWidth="1"/>
    <col min="14596" max="14596" width="15.140625" style="85" customWidth="1"/>
    <col min="14597" max="14597" width="16.85546875" style="85" customWidth="1"/>
    <col min="14598" max="14598" width="16.5703125" style="85" customWidth="1"/>
    <col min="14599" max="14599" width="14.85546875" style="85" customWidth="1"/>
    <col min="14600" max="14600" width="23.5703125" style="85" customWidth="1"/>
    <col min="14601" max="14601" width="19.85546875" style="85" customWidth="1"/>
    <col min="14602" max="14602" width="13" style="85" customWidth="1"/>
    <col min="14603" max="14603" width="20" style="85" customWidth="1"/>
    <col min="14604" max="14604" width="21" style="85" customWidth="1"/>
    <col min="14605" max="14605" width="13.42578125" style="85" customWidth="1"/>
    <col min="14606" max="14606" width="32.85546875" style="85" customWidth="1"/>
    <col min="14607" max="14607" width="36" style="85" customWidth="1"/>
    <col min="14608" max="14847" width="9.140625" style="85"/>
    <col min="14848" max="14849" width="3.42578125" style="85" customWidth="1"/>
    <col min="14850" max="14850" width="24" style="85" customWidth="1"/>
    <col min="14851" max="14851" width="47.85546875" style="85" customWidth="1"/>
    <col min="14852" max="14852" width="15.140625" style="85" customWidth="1"/>
    <col min="14853" max="14853" width="16.85546875" style="85" customWidth="1"/>
    <col min="14854" max="14854" width="16.5703125" style="85" customWidth="1"/>
    <col min="14855" max="14855" width="14.85546875" style="85" customWidth="1"/>
    <col min="14856" max="14856" width="23.5703125" style="85" customWidth="1"/>
    <col min="14857" max="14857" width="19.85546875" style="85" customWidth="1"/>
    <col min="14858" max="14858" width="13" style="85" customWidth="1"/>
    <col min="14859" max="14859" width="20" style="85" customWidth="1"/>
    <col min="14860" max="14860" width="21" style="85" customWidth="1"/>
    <col min="14861" max="14861" width="13.42578125" style="85" customWidth="1"/>
    <col min="14862" max="14862" width="32.85546875" style="85" customWidth="1"/>
    <col min="14863" max="14863" width="36" style="85" customWidth="1"/>
    <col min="14864" max="15103" width="9.140625" style="85"/>
    <col min="15104" max="15105" width="3.42578125" style="85" customWidth="1"/>
    <col min="15106" max="15106" width="24" style="85" customWidth="1"/>
    <col min="15107" max="15107" width="47.85546875" style="85" customWidth="1"/>
    <col min="15108" max="15108" width="15.140625" style="85" customWidth="1"/>
    <col min="15109" max="15109" width="16.85546875" style="85" customWidth="1"/>
    <col min="15110" max="15110" width="16.5703125" style="85" customWidth="1"/>
    <col min="15111" max="15111" width="14.85546875" style="85" customWidth="1"/>
    <col min="15112" max="15112" width="23.5703125" style="85" customWidth="1"/>
    <col min="15113" max="15113" width="19.85546875" style="85" customWidth="1"/>
    <col min="15114" max="15114" width="13" style="85" customWidth="1"/>
    <col min="15115" max="15115" width="20" style="85" customWidth="1"/>
    <col min="15116" max="15116" width="21" style="85" customWidth="1"/>
    <col min="15117" max="15117" width="13.42578125" style="85" customWidth="1"/>
    <col min="15118" max="15118" width="32.85546875" style="85" customWidth="1"/>
    <col min="15119" max="15119" width="36" style="85" customWidth="1"/>
    <col min="15120" max="15359" width="9.140625" style="85"/>
    <col min="15360" max="15361" width="3.42578125" style="85" customWidth="1"/>
    <col min="15362" max="15362" width="24" style="85" customWidth="1"/>
    <col min="15363" max="15363" width="47.85546875" style="85" customWidth="1"/>
    <col min="15364" max="15364" width="15.140625" style="85" customWidth="1"/>
    <col min="15365" max="15365" width="16.85546875" style="85" customWidth="1"/>
    <col min="15366" max="15366" width="16.5703125" style="85" customWidth="1"/>
    <col min="15367" max="15367" width="14.85546875" style="85" customWidth="1"/>
    <col min="15368" max="15368" width="23.5703125" style="85" customWidth="1"/>
    <col min="15369" max="15369" width="19.85546875" style="85" customWidth="1"/>
    <col min="15370" max="15370" width="13" style="85" customWidth="1"/>
    <col min="15371" max="15371" width="20" style="85" customWidth="1"/>
    <col min="15372" max="15372" width="21" style="85" customWidth="1"/>
    <col min="15373" max="15373" width="13.42578125" style="85" customWidth="1"/>
    <col min="15374" max="15374" width="32.85546875" style="85" customWidth="1"/>
    <col min="15375" max="15375" width="36" style="85" customWidth="1"/>
    <col min="15376" max="15615" width="9.140625" style="85"/>
    <col min="15616" max="15617" width="3.42578125" style="85" customWidth="1"/>
    <col min="15618" max="15618" width="24" style="85" customWidth="1"/>
    <col min="15619" max="15619" width="47.85546875" style="85" customWidth="1"/>
    <col min="15620" max="15620" width="15.140625" style="85" customWidth="1"/>
    <col min="15621" max="15621" width="16.85546875" style="85" customWidth="1"/>
    <col min="15622" max="15622" width="16.5703125" style="85" customWidth="1"/>
    <col min="15623" max="15623" width="14.85546875" style="85" customWidth="1"/>
    <col min="15624" max="15624" width="23.5703125" style="85" customWidth="1"/>
    <col min="15625" max="15625" width="19.85546875" style="85" customWidth="1"/>
    <col min="15626" max="15626" width="13" style="85" customWidth="1"/>
    <col min="15627" max="15627" width="20" style="85" customWidth="1"/>
    <col min="15628" max="15628" width="21" style="85" customWidth="1"/>
    <col min="15629" max="15629" width="13.42578125" style="85" customWidth="1"/>
    <col min="15630" max="15630" width="32.85546875" style="85" customWidth="1"/>
    <col min="15631" max="15631" width="36" style="85" customWidth="1"/>
    <col min="15632" max="15871" width="9.140625" style="85"/>
    <col min="15872" max="15873" width="3.42578125" style="85" customWidth="1"/>
    <col min="15874" max="15874" width="24" style="85" customWidth="1"/>
    <col min="15875" max="15875" width="47.85546875" style="85" customWidth="1"/>
    <col min="15876" max="15876" width="15.140625" style="85" customWidth="1"/>
    <col min="15877" max="15877" width="16.85546875" style="85" customWidth="1"/>
    <col min="15878" max="15878" width="16.5703125" style="85" customWidth="1"/>
    <col min="15879" max="15879" width="14.85546875" style="85" customWidth="1"/>
    <col min="15880" max="15880" width="23.5703125" style="85" customWidth="1"/>
    <col min="15881" max="15881" width="19.85546875" style="85" customWidth="1"/>
    <col min="15882" max="15882" width="13" style="85" customWidth="1"/>
    <col min="15883" max="15883" width="20" style="85" customWidth="1"/>
    <col min="15884" max="15884" width="21" style="85" customWidth="1"/>
    <col min="15885" max="15885" width="13.42578125" style="85" customWidth="1"/>
    <col min="15886" max="15886" width="32.85546875" style="85" customWidth="1"/>
    <col min="15887" max="15887" width="36" style="85" customWidth="1"/>
    <col min="15888" max="16127" width="9.140625" style="85"/>
    <col min="16128" max="16129" width="3.42578125" style="85" customWidth="1"/>
    <col min="16130" max="16130" width="24" style="85" customWidth="1"/>
    <col min="16131" max="16131" width="47.85546875" style="85" customWidth="1"/>
    <col min="16132" max="16132" width="15.140625" style="85" customWidth="1"/>
    <col min="16133" max="16133" width="16.85546875" style="85" customWidth="1"/>
    <col min="16134" max="16134" width="16.5703125" style="85" customWidth="1"/>
    <col min="16135" max="16135" width="14.85546875" style="85" customWidth="1"/>
    <col min="16136" max="16136" width="23.5703125" style="85" customWidth="1"/>
    <col min="16137" max="16137" width="19.85546875" style="85" customWidth="1"/>
    <col min="16138" max="16138" width="13" style="85" customWidth="1"/>
    <col min="16139" max="16139" width="20" style="85" customWidth="1"/>
    <col min="16140" max="16140" width="21" style="85" customWidth="1"/>
    <col min="16141" max="16141" width="13.42578125" style="85" customWidth="1"/>
    <col min="16142" max="16142" width="32.85546875" style="85" customWidth="1"/>
    <col min="16143" max="16143" width="36" style="85" customWidth="1"/>
    <col min="16144" max="16384" width="9.140625" style="85"/>
  </cols>
  <sheetData>
    <row r="1" spans="1:15" ht="30.6" hidden="1" customHeight="1">
      <c r="N1" s="161" t="s">
        <v>94</v>
      </c>
      <c r="O1" s="161"/>
    </row>
    <row r="2" spans="1:15" ht="49.5" customHeight="1">
      <c r="A2" s="88"/>
      <c r="B2" s="88"/>
      <c r="C2" s="162" t="s">
        <v>84</v>
      </c>
      <c r="D2" s="163" t="s">
        <v>95</v>
      </c>
      <c r="E2" s="164" t="s">
        <v>96</v>
      </c>
      <c r="F2" s="165" t="s">
        <v>97</v>
      </c>
      <c r="G2" s="165"/>
      <c r="H2" s="165"/>
      <c r="I2" s="165" t="s">
        <v>98</v>
      </c>
      <c r="J2" s="165"/>
      <c r="K2" s="165"/>
      <c r="L2" s="165" t="s">
        <v>99</v>
      </c>
      <c r="M2" s="165"/>
      <c r="N2" s="165"/>
      <c r="O2" s="164" t="s">
        <v>100</v>
      </c>
    </row>
    <row r="3" spans="1:15" ht="82.5" customHeight="1">
      <c r="A3" s="89"/>
      <c r="B3" s="89"/>
      <c r="C3" s="162"/>
      <c r="D3" s="163"/>
      <c r="E3" s="164"/>
      <c r="F3" s="90" t="s">
        <v>101</v>
      </c>
      <c r="G3" s="90" t="s">
        <v>102</v>
      </c>
      <c r="H3" s="90" t="s">
        <v>103</v>
      </c>
      <c r="I3" s="91" t="s">
        <v>24</v>
      </c>
      <c r="J3" s="90" t="s">
        <v>104</v>
      </c>
      <c r="K3" s="90" t="s">
        <v>105</v>
      </c>
      <c r="L3" s="91" t="s">
        <v>24</v>
      </c>
      <c r="M3" s="90" t="s">
        <v>104</v>
      </c>
      <c r="N3" s="90" t="s">
        <v>105</v>
      </c>
      <c r="O3" s="164" t="s">
        <v>106</v>
      </c>
    </row>
    <row r="4" spans="1:15" ht="42" customHeight="1">
      <c r="A4" s="92" t="s">
        <v>107</v>
      </c>
      <c r="B4" s="92" t="str">
        <f t="shared" ref="B4:B69" si="0">IF(OR(E4&lt;&gt;0,F4&lt;&gt;0,G4&lt;&gt;0,H4&lt;&gt;0,I4&lt;&gt;0,L4&lt;&gt;0),"a","b")</f>
        <v>a</v>
      </c>
      <c r="C4" s="93"/>
      <c r="D4" s="94"/>
      <c r="E4" s="95">
        <f>E7+E192+E275+E318</f>
        <v>759502.12000000011</v>
      </c>
      <c r="F4" s="95">
        <f t="shared" ref="F4:N4" si="1">F7+F192+F275+F318</f>
        <v>0</v>
      </c>
      <c r="G4" s="95">
        <f t="shared" si="1"/>
        <v>0</v>
      </c>
      <c r="H4" s="95">
        <f t="shared" si="1"/>
        <v>942322.55</v>
      </c>
      <c r="I4" s="96">
        <f>J4+K4</f>
        <v>3018000</v>
      </c>
      <c r="J4" s="97">
        <f t="shared" si="1"/>
        <v>3018000</v>
      </c>
      <c r="K4" s="95">
        <f t="shared" si="1"/>
        <v>0</v>
      </c>
      <c r="L4" s="91">
        <f t="shared" si="1"/>
        <v>4904000</v>
      </c>
      <c r="M4" s="95">
        <f t="shared" si="1"/>
        <v>4904000</v>
      </c>
      <c r="N4" s="95">
        <f t="shared" si="1"/>
        <v>0</v>
      </c>
      <c r="O4" s="95">
        <f t="shared" ref="O4:O69" si="2">M4-J4</f>
        <v>1886000</v>
      </c>
    </row>
    <row r="5" spans="1:15" ht="30">
      <c r="A5" s="98" t="s">
        <v>107</v>
      </c>
      <c r="B5" s="92" t="str">
        <f t="shared" si="0"/>
        <v>b</v>
      </c>
      <c r="C5" s="99"/>
      <c r="D5" s="100" t="s">
        <v>108</v>
      </c>
      <c r="E5" s="101">
        <v>0</v>
      </c>
      <c r="F5" s="101">
        <v>0</v>
      </c>
      <c r="G5" s="101">
        <v>0</v>
      </c>
      <c r="H5" s="101">
        <v>0</v>
      </c>
      <c r="I5" s="102"/>
      <c r="J5" s="101"/>
      <c r="K5" s="101">
        <v>0</v>
      </c>
      <c r="L5" s="102"/>
      <c r="M5" s="101"/>
      <c r="N5" s="101">
        <v>0</v>
      </c>
      <c r="O5" s="101">
        <f t="shared" si="2"/>
        <v>0</v>
      </c>
    </row>
    <row r="6" spans="1:15" ht="30">
      <c r="A6" s="98" t="s">
        <v>107</v>
      </c>
      <c r="B6" s="92" t="str">
        <f t="shared" si="0"/>
        <v>a</v>
      </c>
      <c r="C6" s="99"/>
      <c r="D6" s="100" t="s">
        <v>109</v>
      </c>
      <c r="E6" s="101">
        <v>0</v>
      </c>
      <c r="F6" s="101">
        <v>0</v>
      </c>
      <c r="G6" s="101">
        <v>0</v>
      </c>
      <c r="H6" s="101">
        <v>0</v>
      </c>
      <c r="I6" s="102">
        <f>J6+K6</f>
        <v>100</v>
      </c>
      <c r="J6" s="101">
        <v>100</v>
      </c>
      <c r="K6" s="101">
        <v>0</v>
      </c>
      <c r="L6" s="102"/>
      <c r="M6" s="101">
        <v>100</v>
      </c>
      <c r="N6" s="101">
        <v>0</v>
      </c>
      <c r="O6" s="101">
        <f t="shared" si="2"/>
        <v>0</v>
      </c>
    </row>
    <row r="7" spans="1:15" ht="15">
      <c r="A7" s="103" t="s">
        <v>107</v>
      </c>
      <c r="B7" s="92" t="str">
        <f t="shared" si="0"/>
        <v>a</v>
      </c>
      <c r="C7" s="104">
        <v>2</v>
      </c>
      <c r="D7" s="105" t="s">
        <v>110</v>
      </c>
      <c r="E7" s="106">
        <f>E8+E21+E89+E90+E98+E106+E146+E156</f>
        <v>744045.12000000011</v>
      </c>
      <c r="F7" s="106">
        <f t="shared" ref="F7:N7" si="3">F8+F21+F89+F90+F98+F106+F146+F156</f>
        <v>0</v>
      </c>
      <c r="G7" s="106">
        <f t="shared" si="3"/>
        <v>0</v>
      </c>
      <c r="H7" s="106">
        <f t="shared" si="3"/>
        <v>330802.55</v>
      </c>
      <c r="I7" s="106">
        <f t="shared" si="3"/>
        <v>3018000</v>
      </c>
      <c r="J7" s="106">
        <f t="shared" si="3"/>
        <v>3018000</v>
      </c>
      <c r="K7" s="106">
        <f t="shared" si="3"/>
        <v>0</v>
      </c>
      <c r="L7" s="107">
        <f>M7+N7</f>
        <v>4699000</v>
      </c>
      <c r="M7" s="106">
        <f>M8+M21+M89+M90+M98+M106+M146+M156</f>
        <v>4699000</v>
      </c>
      <c r="N7" s="106">
        <f t="shared" si="3"/>
        <v>0</v>
      </c>
      <c r="O7" s="106">
        <f>O8+O21+O89+O90+O98+O106+O146+O156</f>
        <v>1717000</v>
      </c>
    </row>
    <row r="8" spans="1:15" ht="15">
      <c r="A8" s="92" t="s">
        <v>107</v>
      </c>
      <c r="B8" s="92" t="str">
        <f t="shared" si="0"/>
        <v>a</v>
      </c>
      <c r="C8" s="108" t="s">
        <v>111</v>
      </c>
      <c r="D8" s="109" t="s">
        <v>112</v>
      </c>
      <c r="E8" s="110">
        <f>E9+E18</f>
        <v>560542.41</v>
      </c>
      <c r="F8" s="110">
        <f t="shared" ref="F8:N8" si="4">F9+F18</f>
        <v>0</v>
      </c>
      <c r="G8" s="110">
        <f t="shared" si="4"/>
        <v>0</v>
      </c>
      <c r="H8" s="110">
        <f t="shared" si="4"/>
        <v>0</v>
      </c>
      <c r="I8" s="111">
        <f t="shared" ref="I8:I71" si="5">J8+K8</f>
        <v>0</v>
      </c>
      <c r="J8" s="110">
        <f t="shared" si="4"/>
        <v>0</v>
      </c>
      <c r="K8" s="110">
        <f t="shared" si="4"/>
        <v>0</v>
      </c>
      <c r="L8" s="111">
        <f>L11+L196+L279+L322</f>
        <v>0</v>
      </c>
      <c r="M8" s="110">
        <f t="shared" si="4"/>
        <v>0</v>
      </c>
      <c r="N8" s="110">
        <f t="shared" si="4"/>
        <v>0</v>
      </c>
      <c r="O8" s="110">
        <f t="shared" si="2"/>
        <v>0</v>
      </c>
    </row>
    <row r="9" spans="1:15" ht="15">
      <c r="A9" s="92"/>
      <c r="B9" s="92" t="str">
        <f t="shared" si="0"/>
        <v>a</v>
      </c>
      <c r="C9" s="112" t="s">
        <v>113</v>
      </c>
      <c r="D9" s="113" t="s">
        <v>114</v>
      </c>
      <c r="E9" s="114">
        <f>E10+E17</f>
        <v>560542.41</v>
      </c>
      <c r="F9" s="114">
        <f t="shared" ref="F9:N9" si="6">F10+F17</f>
        <v>0</v>
      </c>
      <c r="G9" s="114">
        <f t="shared" si="6"/>
        <v>0</v>
      </c>
      <c r="H9" s="114">
        <f t="shared" si="6"/>
        <v>0</v>
      </c>
      <c r="I9" s="115">
        <f t="shared" si="5"/>
        <v>0</v>
      </c>
      <c r="J9" s="114">
        <f t="shared" si="6"/>
        <v>0</v>
      </c>
      <c r="K9" s="114">
        <f t="shared" si="6"/>
        <v>0</v>
      </c>
      <c r="L9" s="115">
        <f>L10+L17</f>
        <v>0</v>
      </c>
      <c r="M9" s="114">
        <f t="shared" si="6"/>
        <v>0</v>
      </c>
      <c r="N9" s="114">
        <f t="shared" si="6"/>
        <v>0</v>
      </c>
      <c r="O9" s="114">
        <f t="shared" si="2"/>
        <v>0</v>
      </c>
    </row>
    <row r="10" spans="1:15" ht="15">
      <c r="A10" s="92"/>
      <c r="B10" s="92" t="str">
        <f t="shared" si="0"/>
        <v>a</v>
      </c>
      <c r="C10" s="116" t="s">
        <v>115</v>
      </c>
      <c r="D10" s="117" t="s">
        <v>116</v>
      </c>
      <c r="E10" s="118">
        <f>SUM(E11:E16)</f>
        <v>560542.41</v>
      </c>
      <c r="F10" s="118">
        <f t="shared" ref="F10:N10" si="7">SUM(F11:F16)</f>
        <v>0</v>
      </c>
      <c r="G10" s="118">
        <f t="shared" si="7"/>
        <v>0</v>
      </c>
      <c r="H10" s="118">
        <f t="shared" si="7"/>
        <v>0</v>
      </c>
      <c r="I10" s="119">
        <f t="shared" si="5"/>
        <v>0</v>
      </c>
      <c r="J10" s="118">
        <f t="shared" si="7"/>
        <v>0</v>
      </c>
      <c r="K10" s="118">
        <f t="shared" si="7"/>
        <v>0</v>
      </c>
      <c r="L10" s="119">
        <f>L11+L12+L13+L14+L15+L16</f>
        <v>0</v>
      </c>
      <c r="M10" s="118">
        <f t="shared" si="7"/>
        <v>0</v>
      </c>
      <c r="N10" s="118">
        <f t="shared" si="7"/>
        <v>0</v>
      </c>
      <c r="O10" s="118">
        <f t="shared" si="2"/>
        <v>0</v>
      </c>
    </row>
    <row r="11" spans="1:15" ht="15">
      <c r="A11" s="92"/>
      <c r="B11" s="92" t="str">
        <f>IF(OR(E11&lt;&gt;0,F11&lt;&gt;0,G11&lt;&gt;0,H11&lt;&gt;0,I11&lt;&gt;0,L11&lt;&gt;0),"a","b")</f>
        <v>a</v>
      </c>
      <c r="C11" s="120" t="s">
        <v>117</v>
      </c>
      <c r="D11" s="121" t="s">
        <v>8</v>
      </c>
      <c r="E11" s="122">
        <v>560542.41</v>
      </c>
      <c r="F11" s="122"/>
      <c r="G11" s="122"/>
      <c r="H11" s="122"/>
      <c r="I11" s="123">
        <f>J11+K11</f>
        <v>0</v>
      </c>
      <c r="J11" s="122"/>
      <c r="K11" s="122"/>
      <c r="L11" s="123">
        <f>M11+N11</f>
        <v>0</v>
      </c>
      <c r="M11" s="122"/>
      <c r="N11" s="122"/>
      <c r="O11" s="122">
        <v>0</v>
      </c>
    </row>
    <row r="12" spans="1:15" ht="15">
      <c r="A12" s="92"/>
      <c r="B12" s="92" t="str">
        <f t="shared" si="0"/>
        <v>b</v>
      </c>
      <c r="C12" s="120" t="s">
        <v>118</v>
      </c>
      <c r="D12" s="121" t="s">
        <v>9</v>
      </c>
      <c r="E12" s="122"/>
      <c r="F12" s="122"/>
      <c r="G12" s="122"/>
      <c r="H12" s="122"/>
      <c r="I12" s="123">
        <f t="shared" si="5"/>
        <v>0</v>
      </c>
      <c r="J12" s="122"/>
      <c r="K12" s="122"/>
      <c r="L12" s="123">
        <f t="shared" ref="L12:L17" si="8">L15+L200+L283+L326</f>
        <v>0</v>
      </c>
      <c r="M12" s="122"/>
      <c r="N12" s="122"/>
      <c r="O12" s="122">
        <v>0</v>
      </c>
    </row>
    <row r="13" spans="1:15" ht="15">
      <c r="A13" s="92"/>
      <c r="B13" s="92" t="str">
        <f t="shared" si="0"/>
        <v>b</v>
      </c>
      <c r="C13" s="120" t="s">
        <v>119</v>
      </c>
      <c r="D13" s="121" t="s">
        <v>120</v>
      </c>
      <c r="E13" s="122"/>
      <c r="F13" s="122"/>
      <c r="G13" s="122"/>
      <c r="H13" s="122"/>
      <c r="I13" s="123">
        <f t="shared" si="5"/>
        <v>0</v>
      </c>
      <c r="J13" s="122"/>
      <c r="K13" s="122"/>
      <c r="L13" s="123">
        <f t="shared" si="8"/>
        <v>0</v>
      </c>
      <c r="M13" s="122"/>
      <c r="N13" s="122"/>
      <c r="O13" s="122">
        <v>0</v>
      </c>
    </row>
    <row r="14" spans="1:15" ht="15">
      <c r="A14" s="92"/>
      <c r="B14" s="92" t="str">
        <f t="shared" si="0"/>
        <v>b</v>
      </c>
      <c r="C14" s="120" t="s">
        <v>121</v>
      </c>
      <c r="D14" s="121" t="s">
        <v>12</v>
      </c>
      <c r="E14" s="122"/>
      <c r="F14" s="122"/>
      <c r="G14" s="122"/>
      <c r="H14" s="122"/>
      <c r="I14" s="123">
        <f t="shared" si="5"/>
        <v>0</v>
      </c>
      <c r="J14" s="122"/>
      <c r="K14" s="122"/>
      <c r="L14" s="123">
        <f t="shared" si="8"/>
        <v>0</v>
      </c>
      <c r="M14" s="122"/>
      <c r="N14" s="122"/>
      <c r="O14" s="122">
        <v>0</v>
      </c>
    </row>
    <row r="15" spans="1:15" ht="15">
      <c r="A15" s="92"/>
      <c r="B15" s="92" t="str">
        <f t="shared" si="0"/>
        <v>b</v>
      </c>
      <c r="C15" s="120" t="s">
        <v>122</v>
      </c>
      <c r="D15" s="121" t="s">
        <v>14</v>
      </c>
      <c r="E15" s="122"/>
      <c r="F15" s="122"/>
      <c r="G15" s="122"/>
      <c r="H15" s="122"/>
      <c r="I15" s="123">
        <f t="shared" si="5"/>
        <v>0</v>
      </c>
      <c r="J15" s="122"/>
      <c r="K15" s="122"/>
      <c r="L15" s="123">
        <f t="shared" si="8"/>
        <v>0</v>
      </c>
      <c r="M15" s="122"/>
      <c r="N15" s="122"/>
      <c r="O15" s="122">
        <v>0</v>
      </c>
    </row>
    <row r="16" spans="1:15" ht="15">
      <c r="A16" s="92"/>
      <c r="B16" s="92" t="str">
        <f t="shared" si="0"/>
        <v>b</v>
      </c>
      <c r="C16" s="120" t="s">
        <v>123</v>
      </c>
      <c r="D16" s="121" t="s">
        <v>10</v>
      </c>
      <c r="E16" s="122"/>
      <c r="F16" s="122"/>
      <c r="G16" s="122"/>
      <c r="H16" s="122"/>
      <c r="I16" s="123">
        <f t="shared" si="5"/>
        <v>0</v>
      </c>
      <c r="J16" s="122"/>
      <c r="K16" s="122"/>
      <c r="L16" s="123">
        <f t="shared" si="8"/>
        <v>0</v>
      </c>
      <c r="M16" s="122"/>
      <c r="N16" s="122"/>
      <c r="O16" s="122">
        <v>0</v>
      </c>
    </row>
    <row r="17" spans="1:15" ht="15">
      <c r="A17" s="92"/>
      <c r="B17" s="92" t="str">
        <f t="shared" si="0"/>
        <v>b</v>
      </c>
      <c r="C17" s="116" t="s">
        <v>124</v>
      </c>
      <c r="D17" s="117" t="s">
        <v>125</v>
      </c>
      <c r="E17" s="118">
        <v>0</v>
      </c>
      <c r="F17" s="118">
        <v>0</v>
      </c>
      <c r="G17" s="118">
        <v>0</v>
      </c>
      <c r="H17" s="118">
        <v>0</v>
      </c>
      <c r="I17" s="119">
        <f t="shared" si="5"/>
        <v>0</v>
      </c>
      <c r="J17" s="118">
        <v>0</v>
      </c>
      <c r="K17" s="118">
        <v>0</v>
      </c>
      <c r="L17" s="119">
        <f t="shared" si="8"/>
        <v>0</v>
      </c>
      <c r="M17" s="118">
        <v>0</v>
      </c>
      <c r="N17" s="118">
        <v>0</v>
      </c>
      <c r="O17" s="118">
        <v>0</v>
      </c>
    </row>
    <row r="18" spans="1:15" ht="15">
      <c r="A18" s="92"/>
      <c r="B18" s="92" t="str">
        <f t="shared" si="0"/>
        <v>b</v>
      </c>
      <c r="C18" s="112" t="s">
        <v>126</v>
      </c>
      <c r="D18" s="113" t="s">
        <v>127</v>
      </c>
      <c r="E18" s="114">
        <f>E19+E20</f>
        <v>0</v>
      </c>
      <c r="F18" s="114">
        <f t="shared" ref="F18:N18" si="9">F19+F20</f>
        <v>0</v>
      </c>
      <c r="G18" s="114">
        <f t="shared" si="9"/>
        <v>0</v>
      </c>
      <c r="H18" s="114">
        <f t="shared" si="9"/>
        <v>0</v>
      </c>
      <c r="I18" s="115">
        <f t="shared" si="5"/>
        <v>0</v>
      </c>
      <c r="J18" s="114">
        <f t="shared" si="9"/>
        <v>0</v>
      </c>
      <c r="K18" s="114">
        <f t="shared" si="9"/>
        <v>0</v>
      </c>
      <c r="L18" s="115">
        <f>L19+L20</f>
        <v>0</v>
      </c>
      <c r="M18" s="114">
        <f t="shared" si="9"/>
        <v>0</v>
      </c>
      <c r="N18" s="114">
        <f t="shared" si="9"/>
        <v>0</v>
      </c>
      <c r="O18" s="114">
        <f>O19+O20</f>
        <v>0</v>
      </c>
    </row>
    <row r="19" spans="1:15" ht="15">
      <c r="A19" s="92"/>
      <c r="B19" s="92" t="str">
        <f t="shared" si="0"/>
        <v>b</v>
      </c>
      <c r="C19" s="116" t="s">
        <v>128</v>
      </c>
      <c r="D19" s="117" t="s">
        <v>129</v>
      </c>
      <c r="E19" s="118"/>
      <c r="F19" s="118"/>
      <c r="G19" s="118"/>
      <c r="H19" s="118"/>
      <c r="I19" s="119">
        <f t="shared" si="5"/>
        <v>0</v>
      </c>
      <c r="J19" s="118"/>
      <c r="K19" s="118"/>
      <c r="L19" s="119">
        <f>M19+N19</f>
        <v>0</v>
      </c>
      <c r="M19" s="118"/>
      <c r="N19" s="118"/>
      <c r="O19" s="118">
        <v>0</v>
      </c>
    </row>
    <row r="20" spans="1:15" ht="15">
      <c r="A20" s="92"/>
      <c r="B20" s="92" t="str">
        <f t="shared" si="0"/>
        <v>b</v>
      </c>
      <c r="C20" s="116" t="s">
        <v>130</v>
      </c>
      <c r="D20" s="117" t="s">
        <v>131</v>
      </c>
      <c r="E20" s="118"/>
      <c r="F20" s="118"/>
      <c r="G20" s="118"/>
      <c r="H20" s="118"/>
      <c r="I20" s="119">
        <f t="shared" si="5"/>
        <v>0</v>
      </c>
      <c r="J20" s="118"/>
      <c r="K20" s="118"/>
      <c r="L20" s="119">
        <f>M20+N20</f>
        <v>0</v>
      </c>
      <c r="M20" s="118"/>
      <c r="N20" s="118"/>
      <c r="O20" s="118">
        <v>0</v>
      </c>
    </row>
    <row r="21" spans="1:15" ht="15">
      <c r="A21" s="92" t="s">
        <v>107</v>
      </c>
      <c r="B21" s="92" t="str">
        <f t="shared" si="0"/>
        <v>a</v>
      </c>
      <c r="C21" s="124" t="s">
        <v>132</v>
      </c>
      <c r="D21" s="109" t="s">
        <v>133</v>
      </c>
      <c r="E21" s="110">
        <f>E22+E23+E26+E62+E63+E64+E65+E66+E73+E74</f>
        <v>164388.94</v>
      </c>
      <c r="F21" s="110">
        <f t="shared" ref="F21:N21" si="10">F22+F23+F26+F62+F63+F64+F65+F66+F73+F74</f>
        <v>0</v>
      </c>
      <c r="G21" s="110">
        <f t="shared" si="10"/>
        <v>0</v>
      </c>
      <c r="H21" s="110">
        <f>H22+H23+H26+H62+H63+H64+H65+H66+H73+H74</f>
        <v>316519.07</v>
      </c>
      <c r="I21" s="110">
        <f>I22+I23+I26+I62+I63+I64+I65+I66+I73+I74</f>
        <v>2891000</v>
      </c>
      <c r="J21" s="110">
        <f t="shared" si="10"/>
        <v>2891000</v>
      </c>
      <c r="K21" s="110">
        <f t="shared" si="10"/>
        <v>0</v>
      </c>
      <c r="L21" s="111">
        <f>M21+N21</f>
        <v>4550000</v>
      </c>
      <c r="M21" s="110">
        <f>M22+M23+M26+M62+M63+M64+M65+M66+M73+M74</f>
        <v>4550000</v>
      </c>
      <c r="N21" s="110">
        <f t="shared" si="10"/>
        <v>0</v>
      </c>
      <c r="O21" s="110">
        <f t="shared" si="2"/>
        <v>1659000</v>
      </c>
    </row>
    <row r="22" spans="1:15" ht="25.5">
      <c r="A22" s="92"/>
      <c r="B22" s="92" t="str">
        <f>IF(OR(E22&lt;&gt;0,F22&lt;&gt;0,G22&lt;&gt;0,H22&lt;&gt;0,I22&lt;&gt;0,L22&lt;&gt;0),"a","b")</f>
        <v>a</v>
      </c>
      <c r="C22" s="125" t="s">
        <v>134</v>
      </c>
      <c r="D22" s="113" t="s">
        <v>135</v>
      </c>
      <c r="E22" s="114"/>
      <c r="F22" s="114"/>
      <c r="G22" s="114"/>
      <c r="H22" s="114">
        <v>249489.07</v>
      </c>
      <c r="I22" s="115">
        <f>J22+K22</f>
        <v>2160000</v>
      </c>
      <c r="J22" s="114">
        <v>2160000</v>
      </c>
      <c r="K22" s="114"/>
      <c r="L22" s="115">
        <f t="shared" ref="L22:L85" si="11">M22+N22</f>
        <v>3780000</v>
      </c>
      <c r="M22" s="114">
        <v>3780000</v>
      </c>
      <c r="N22" s="114"/>
      <c r="O22" s="114">
        <v>0</v>
      </c>
    </row>
    <row r="23" spans="1:15" ht="15">
      <c r="A23" s="92"/>
      <c r="B23" s="92" t="str">
        <f t="shared" si="0"/>
        <v>a</v>
      </c>
      <c r="C23" s="125" t="s">
        <v>136</v>
      </c>
      <c r="D23" s="113" t="s">
        <v>137</v>
      </c>
      <c r="E23" s="114">
        <f>SUM(E24:E25)</f>
        <v>52320</v>
      </c>
      <c r="F23" s="114">
        <f t="shared" ref="F23:N23" si="12">SUM(F24:F25)</f>
        <v>0</v>
      </c>
      <c r="G23" s="114">
        <f t="shared" si="12"/>
        <v>0</v>
      </c>
      <c r="H23" s="114">
        <f t="shared" si="12"/>
        <v>58855</v>
      </c>
      <c r="I23" s="114">
        <f>J23+K23</f>
        <v>470000</v>
      </c>
      <c r="J23" s="114">
        <f>SUM(J24:J25)</f>
        <v>470000</v>
      </c>
      <c r="K23" s="114">
        <f t="shared" si="12"/>
        <v>0</v>
      </c>
      <c r="L23" s="115">
        <f t="shared" si="11"/>
        <v>480000</v>
      </c>
      <c r="M23" s="114">
        <f>SUM(M24:M25)</f>
        <v>480000</v>
      </c>
      <c r="N23" s="114">
        <f t="shared" si="12"/>
        <v>0</v>
      </c>
      <c r="O23" s="114">
        <f t="shared" si="2"/>
        <v>10000</v>
      </c>
    </row>
    <row r="24" spans="1:15" ht="15">
      <c r="A24" s="92"/>
      <c r="B24" s="92" t="str">
        <f t="shared" si="0"/>
        <v>a</v>
      </c>
      <c r="C24" s="126" t="s">
        <v>138</v>
      </c>
      <c r="D24" s="117" t="s">
        <v>139</v>
      </c>
      <c r="E24" s="118">
        <v>52320</v>
      </c>
      <c r="F24" s="118"/>
      <c r="G24" s="118"/>
      <c r="H24" s="118">
        <v>58855</v>
      </c>
      <c r="I24" s="119">
        <f>J24+K24</f>
        <v>470000</v>
      </c>
      <c r="J24" s="118">
        <v>470000</v>
      </c>
      <c r="K24" s="118"/>
      <c r="L24" s="119">
        <f t="shared" si="11"/>
        <v>480000</v>
      </c>
      <c r="M24" s="118">
        <v>480000</v>
      </c>
      <c r="N24" s="118"/>
      <c r="O24" s="118">
        <f t="shared" si="2"/>
        <v>10000</v>
      </c>
    </row>
    <row r="25" spans="1:15" ht="15">
      <c r="A25" s="92"/>
      <c r="B25" s="92" t="str">
        <f t="shared" si="0"/>
        <v>b</v>
      </c>
      <c r="C25" s="126" t="s">
        <v>140</v>
      </c>
      <c r="D25" s="117" t="s">
        <v>141</v>
      </c>
      <c r="E25" s="118"/>
      <c r="F25" s="118"/>
      <c r="G25" s="118"/>
      <c r="H25" s="118"/>
      <c r="I25" s="119">
        <f t="shared" si="5"/>
        <v>0</v>
      </c>
      <c r="J25" s="118"/>
      <c r="K25" s="118"/>
      <c r="L25" s="119">
        <f t="shared" si="11"/>
        <v>0</v>
      </c>
      <c r="M25" s="118"/>
      <c r="N25" s="118"/>
      <c r="O25" s="118">
        <f t="shared" si="2"/>
        <v>0</v>
      </c>
    </row>
    <row r="26" spans="1:15" ht="15">
      <c r="A26" s="92"/>
      <c r="B26" s="92" t="str">
        <f t="shared" si="0"/>
        <v>a</v>
      </c>
      <c r="C26" s="125" t="s">
        <v>142</v>
      </c>
      <c r="D26" s="113" t="s">
        <v>143</v>
      </c>
      <c r="E26" s="114">
        <f>E27+E28+E29+E30+E42+E46+E47+E48+E49+E50+E51+E52+E60+E61</f>
        <v>820</v>
      </c>
      <c r="F26" s="114">
        <f t="shared" ref="F26:N26" si="13">F27+F28+F29+F30+F42+F46+F47+F48+F49+F50+F51+F52+F60+F61</f>
        <v>0</v>
      </c>
      <c r="G26" s="114">
        <f t="shared" si="13"/>
        <v>0</v>
      </c>
      <c r="H26" s="114">
        <f t="shared" si="13"/>
        <v>0</v>
      </c>
      <c r="I26" s="119">
        <f t="shared" si="5"/>
        <v>41000</v>
      </c>
      <c r="J26" s="114">
        <f t="shared" si="13"/>
        <v>41000</v>
      </c>
      <c r="K26" s="114">
        <f t="shared" si="13"/>
        <v>0</v>
      </c>
      <c r="L26" s="114">
        <f t="shared" si="11"/>
        <v>50000</v>
      </c>
      <c r="M26" s="114">
        <f t="shared" si="13"/>
        <v>50000</v>
      </c>
      <c r="N26" s="114">
        <f t="shared" si="13"/>
        <v>0</v>
      </c>
      <c r="O26" s="114" t="s">
        <v>719</v>
      </c>
    </row>
    <row r="27" spans="1:15" ht="51">
      <c r="A27" s="92"/>
      <c r="B27" s="92" t="str">
        <f t="shared" si="0"/>
        <v>a</v>
      </c>
      <c r="C27" s="126" t="s">
        <v>144</v>
      </c>
      <c r="D27" s="117" t="s">
        <v>145</v>
      </c>
      <c r="E27" s="118">
        <v>320</v>
      </c>
      <c r="F27" s="118"/>
      <c r="G27" s="118"/>
      <c r="H27" s="118"/>
      <c r="I27" s="119">
        <f>J27+K27</f>
        <v>0</v>
      </c>
      <c r="J27" s="119"/>
      <c r="K27" s="118"/>
      <c r="L27" s="119">
        <f t="shared" si="11"/>
        <v>0</v>
      </c>
      <c r="M27" s="118"/>
      <c r="N27" s="118"/>
      <c r="O27" s="118">
        <f t="shared" si="2"/>
        <v>0</v>
      </c>
    </row>
    <row r="28" spans="1:15" ht="25.5">
      <c r="A28" s="92"/>
      <c r="B28" s="92" t="str">
        <f t="shared" si="0"/>
        <v>b</v>
      </c>
      <c r="C28" s="126" t="s">
        <v>146</v>
      </c>
      <c r="D28" s="117" t="s">
        <v>147</v>
      </c>
      <c r="E28" s="118"/>
      <c r="F28" s="118"/>
      <c r="G28" s="118"/>
      <c r="H28" s="118"/>
      <c r="I28" s="119">
        <f t="shared" si="5"/>
        <v>0</v>
      </c>
      <c r="J28" s="118"/>
      <c r="K28" s="118"/>
      <c r="L28" s="119">
        <f t="shared" si="11"/>
        <v>0</v>
      </c>
      <c r="M28" s="118"/>
      <c r="N28" s="118"/>
      <c r="O28" s="118">
        <f t="shared" si="2"/>
        <v>0</v>
      </c>
    </row>
    <row r="29" spans="1:15" ht="51">
      <c r="A29" s="92"/>
      <c r="B29" s="92" t="str">
        <f t="shared" si="0"/>
        <v>b</v>
      </c>
      <c r="C29" s="126" t="s">
        <v>148</v>
      </c>
      <c r="D29" s="117" t="s">
        <v>149</v>
      </c>
      <c r="E29" s="118"/>
      <c r="F29" s="118"/>
      <c r="G29" s="118"/>
      <c r="H29" s="118"/>
      <c r="I29" s="119">
        <f t="shared" si="5"/>
        <v>0</v>
      </c>
      <c r="J29" s="118"/>
      <c r="K29" s="118"/>
      <c r="L29" s="119">
        <f t="shared" si="11"/>
        <v>0</v>
      </c>
      <c r="M29" s="118"/>
      <c r="N29" s="118"/>
      <c r="O29" s="118">
        <f t="shared" si="2"/>
        <v>0</v>
      </c>
    </row>
    <row r="30" spans="1:15" ht="25.5">
      <c r="A30" s="92"/>
      <c r="B30" s="92" t="str">
        <f t="shared" si="0"/>
        <v>a</v>
      </c>
      <c r="C30" s="126" t="s">
        <v>150</v>
      </c>
      <c r="D30" s="117" t="s">
        <v>151</v>
      </c>
      <c r="E30" s="118">
        <f>SUM(E31:E41)</f>
        <v>0</v>
      </c>
      <c r="F30" s="118">
        <f t="shared" ref="F30:N30" si="14">SUM(F31:F41)</f>
        <v>0</v>
      </c>
      <c r="G30" s="118">
        <f t="shared" si="14"/>
        <v>0</v>
      </c>
      <c r="H30" s="118">
        <f t="shared" si="14"/>
        <v>0</v>
      </c>
      <c r="I30" s="127">
        <f>J30+K30</f>
        <v>41000</v>
      </c>
      <c r="J30" s="127">
        <f>SUM(J31:J41)</f>
        <v>41000</v>
      </c>
      <c r="K30" s="118">
        <f t="shared" si="14"/>
        <v>0</v>
      </c>
      <c r="L30" s="119">
        <f t="shared" si="11"/>
        <v>50000</v>
      </c>
      <c r="M30" s="118">
        <v>50000</v>
      </c>
      <c r="N30" s="118">
        <f t="shared" si="14"/>
        <v>0</v>
      </c>
      <c r="O30" s="118">
        <f>SUM(O31:O41)</f>
        <v>24000</v>
      </c>
    </row>
    <row r="31" spans="1:15" ht="15">
      <c r="A31" s="92"/>
      <c r="B31" s="92" t="str">
        <f t="shared" si="0"/>
        <v>b</v>
      </c>
      <c r="C31" s="128" t="s">
        <v>152</v>
      </c>
      <c r="D31" s="121" t="s">
        <v>153</v>
      </c>
      <c r="E31" s="122"/>
      <c r="F31" s="122"/>
      <c r="G31" s="122"/>
      <c r="H31" s="122"/>
      <c r="I31" s="123">
        <f t="shared" si="5"/>
        <v>0</v>
      </c>
      <c r="J31" s="122"/>
      <c r="K31" s="122"/>
      <c r="L31" s="123">
        <f t="shared" si="11"/>
        <v>0</v>
      </c>
      <c r="M31" s="122"/>
      <c r="N31" s="122"/>
      <c r="O31" s="122">
        <f t="shared" si="2"/>
        <v>0</v>
      </c>
    </row>
    <row r="32" spans="1:15" ht="15">
      <c r="A32" s="92"/>
      <c r="B32" s="92" t="str">
        <f t="shared" si="0"/>
        <v>b</v>
      </c>
      <c r="C32" s="128" t="s">
        <v>154</v>
      </c>
      <c r="D32" s="121" t="s">
        <v>155</v>
      </c>
      <c r="E32" s="122"/>
      <c r="F32" s="122"/>
      <c r="G32" s="122"/>
      <c r="H32" s="122"/>
      <c r="I32" s="123">
        <f t="shared" si="5"/>
        <v>0</v>
      </c>
      <c r="J32" s="122"/>
      <c r="K32" s="122"/>
      <c r="L32" s="123">
        <f t="shared" si="11"/>
        <v>0</v>
      </c>
      <c r="M32" s="122"/>
      <c r="N32" s="122"/>
      <c r="O32" s="122">
        <f t="shared" si="2"/>
        <v>0</v>
      </c>
    </row>
    <row r="33" spans="1:15" ht="15">
      <c r="A33" s="92"/>
      <c r="B33" s="92" t="str">
        <f t="shared" si="0"/>
        <v>a</v>
      </c>
      <c r="C33" s="128" t="s">
        <v>156</v>
      </c>
      <c r="D33" s="121" t="s">
        <v>157</v>
      </c>
      <c r="E33" s="122"/>
      <c r="F33" s="122"/>
      <c r="G33" s="122"/>
      <c r="H33" s="122"/>
      <c r="I33" s="123">
        <f t="shared" si="5"/>
        <v>36000</v>
      </c>
      <c r="J33" s="122">
        <v>36000</v>
      </c>
      <c r="K33" s="122"/>
      <c r="L33" s="123">
        <f t="shared" si="11"/>
        <v>60000</v>
      </c>
      <c r="M33" s="122">
        <v>60000</v>
      </c>
      <c r="N33" s="122"/>
      <c r="O33" s="122">
        <f t="shared" si="2"/>
        <v>24000</v>
      </c>
    </row>
    <row r="34" spans="1:15" ht="15">
      <c r="A34" s="92"/>
      <c r="B34" s="92" t="str">
        <f t="shared" si="0"/>
        <v>a</v>
      </c>
      <c r="C34" s="128" t="s">
        <v>158</v>
      </c>
      <c r="D34" s="121" t="s">
        <v>159</v>
      </c>
      <c r="E34" s="122"/>
      <c r="F34" s="122"/>
      <c r="G34" s="122"/>
      <c r="H34" s="122"/>
      <c r="I34" s="123">
        <f t="shared" si="5"/>
        <v>5000</v>
      </c>
      <c r="J34" s="122">
        <v>5000</v>
      </c>
      <c r="K34" s="122"/>
      <c r="L34" s="123">
        <f t="shared" si="11"/>
        <v>5000</v>
      </c>
      <c r="M34" s="122">
        <v>5000</v>
      </c>
      <c r="N34" s="122"/>
      <c r="O34" s="122">
        <f t="shared" si="2"/>
        <v>0</v>
      </c>
    </row>
    <row r="35" spans="1:15" ht="15">
      <c r="A35" s="92"/>
      <c r="B35" s="92" t="str">
        <f t="shared" si="0"/>
        <v>b</v>
      </c>
      <c r="C35" s="128" t="s">
        <v>160</v>
      </c>
      <c r="D35" s="121" t="s">
        <v>161</v>
      </c>
      <c r="E35" s="122"/>
      <c r="F35" s="122"/>
      <c r="G35" s="122"/>
      <c r="H35" s="122"/>
      <c r="I35" s="123">
        <f t="shared" si="5"/>
        <v>0</v>
      </c>
      <c r="J35" s="122"/>
      <c r="K35" s="122"/>
      <c r="L35" s="123">
        <f t="shared" si="11"/>
        <v>0</v>
      </c>
      <c r="M35" s="122"/>
      <c r="N35" s="122"/>
      <c r="O35" s="122">
        <f t="shared" si="2"/>
        <v>0</v>
      </c>
    </row>
    <row r="36" spans="1:15" ht="15">
      <c r="A36" s="92"/>
      <c r="B36" s="92" t="str">
        <f t="shared" si="0"/>
        <v>b</v>
      </c>
      <c r="C36" s="128" t="s">
        <v>162</v>
      </c>
      <c r="D36" s="121" t="s">
        <v>163</v>
      </c>
      <c r="E36" s="122"/>
      <c r="F36" s="122"/>
      <c r="G36" s="122"/>
      <c r="H36" s="122"/>
      <c r="I36" s="123">
        <f t="shared" si="5"/>
        <v>0</v>
      </c>
      <c r="J36" s="122"/>
      <c r="K36" s="122"/>
      <c r="L36" s="123">
        <f t="shared" si="11"/>
        <v>0</v>
      </c>
      <c r="M36" s="122"/>
      <c r="N36" s="122"/>
      <c r="O36" s="122">
        <f t="shared" si="2"/>
        <v>0</v>
      </c>
    </row>
    <row r="37" spans="1:15" ht="15">
      <c r="A37" s="92"/>
      <c r="B37" s="92" t="str">
        <f t="shared" si="0"/>
        <v>b</v>
      </c>
      <c r="C37" s="128" t="s">
        <v>164</v>
      </c>
      <c r="D37" s="121" t="s">
        <v>165</v>
      </c>
      <c r="E37" s="122"/>
      <c r="F37" s="122"/>
      <c r="G37" s="122"/>
      <c r="H37" s="122"/>
      <c r="I37" s="123">
        <f t="shared" si="5"/>
        <v>0</v>
      </c>
      <c r="J37" s="122"/>
      <c r="K37" s="122"/>
      <c r="L37" s="123">
        <f t="shared" si="11"/>
        <v>0</v>
      </c>
      <c r="M37" s="122"/>
      <c r="N37" s="122"/>
      <c r="O37" s="122">
        <f t="shared" si="2"/>
        <v>0</v>
      </c>
    </row>
    <row r="38" spans="1:15" ht="15">
      <c r="A38" s="92"/>
      <c r="B38" s="92" t="str">
        <f t="shared" si="0"/>
        <v>b</v>
      </c>
      <c r="C38" s="128" t="s">
        <v>166</v>
      </c>
      <c r="D38" s="121" t="s">
        <v>167</v>
      </c>
      <c r="E38" s="122"/>
      <c r="F38" s="122"/>
      <c r="G38" s="122"/>
      <c r="H38" s="122"/>
      <c r="I38" s="123">
        <f t="shared" si="5"/>
        <v>0</v>
      </c>
      <c r="J38" s="122"/>
      <c r="K38" s="122"/>
      <c r="L38" s="123">
        <f t="shared" si="11"/>
        <v>0</v>
      </c>
      <c r="M38" s="122"/>
      <c r="N38" s="122"/>
      <c r="O38" s="122">
        <f t="shared" si="2"/>
        <v>0</v>
      </c>
    </row>
    <row r="39" spans="1:15" ht="15">
      <c r="A39" s="92"/>
      <c r="B39" s="92" t="str">
        <f t="shared" si="0"/>
        <v>b</v>
      </c>
      <c r="C39" s="128" t="s">
        <v>168</v>
      </c>
      <c r="D39" s="121" t="s">
        <v>169</v>
      </c>
      <c r="E39" s="122"/>
      <c r="F39" s="122"/>
      <c r="G39" s="122"/>
      <c r="H39" s="122"/>
      <c r="I39" s="123">
        <f t="shared" si="5"/>
        <v>0</v>
      </c>
      <c r="J39" s="122"/>
      <c r="K39" s="122"/>
      <c r="L39" s="123">
        <f t="shared" si="11"/>
        <v>0</v>
      </c>
      <c r="M39" s="122"/>
      <c r="N39" s="122"/>
      <c r="O39" s="122">
        <f t="shared" si="2"/>
        <v>0</v>
      </c>
    </row>
    <row r="40" spans="1:15" ht="15">
      <c r="A40" s="92"/>
      <c r="B40" s="92" t="str">
        <f t="shared" si="0"/>
        <v>b</v>
      </c>
      <c r="C40" s="128" t="s">
        <v>170</v>
      </c>
      <c r="D40" s="121" t="s">
        <v>171</v>
      </c>
      <c r="E40" s="122"/>
      <c r="F40" s="122"/>
      <c r="G40" s="122"/>
      <c r="H40" s="122"/>
      <c r="I40" s="123">
        <f t="shared" si="5"/>
        <v>0</v>
      </c>
      <c r="J40" s="122"/>
      <c r="K40" s="122"/>
      <c r="L40" s="123">
        <f t="shared" si="11"/>
        <v>0</v>
      </c>
      <c r="M40" s="122"/>
      <c r="N40" s="122"/>
      <c r="O40" s="122">
        <f t="shared" si="2"/>
        <v>0</v>
      </c>
    </row>
    <row r="41" spans="1:15" ht="38.25">
      <c r="A41" s="92"/>
      <c r="B41" s="92" t="str">
        <f t="shared" si="0"/>
        <v>b</v>
      </c>
      <c r="C41" s="128" t="s">
        <v>172</v>
      </c>
      <c r="D41" s="121" t="s">
        <v>173</v>
      </c>
      <c r="E41" s="122"/>
      <c r="F41" s="122"/>
      <c r="G41" s="122"/>
      <c r="H41" s="122"/>
      <c r="I41" s="123">
        <f t="shared" si="5"/>
        <v>0</v>
      </c>
      <c r="J41" s="122"/>
      <c r="K41" s="122"/>
      <c r="L41" s="123">
        <f t="shared" si="11"/>
        <v>0</v>
      </c>
      <c r="M41" s="122"/>
      <c r="N41" s="122"/>
      <c r="O41" s="122">
        <f t="shared" si="2"/>
        <v>0</v>
      </c>
    </row>
    <row r="42" spans="1:15" ht="25.5">
      <c r="A42" s="92"/>
      <c r="B42" s="92" t="str">
        <f t="shared" si="0"/>
        <v>b</v>
      </c>
      <c r="C42" s="126" t="s">
        <v>174</v>
      </c>
      <c r="D42" s="117" t="s">
        <v>175</v>
      </c>
      <c r="E42" s="118">
        <f>E43+E44+E45</f>
        <v>0</v>
      </c>
      <c r="F42" s="118">
        <f t="shared" ref="F42:N42" si="15">F43+F44+F45</f>
        <v>0</v>
      </c>
      <c r="G42" s="118">
        <f t="shared" si="15"/>
        <v>0</v>
      </c>
      <c r="H42" s="118">
        <f t="shared" si="15"/>
        <v>0</v>
      </c>
      <c r="I42" s="119">
        <f>J42+K42</f>
        <v>0</v>
      </c>
      <c r="J42" s="118">
        <f>J43+J44+J45</f>
        <v>0</v>
      </c>
      <c r="K42" s="118">
        <f>K43+K44+K45</f>
        <v>0</v>
      </c>
      <c r="L42" s="119">
        <f t="shared" si="11"/>
        <v>0</v>
      </c>
      <c r="M42" s="118">
        <f>M43+M44+M45</f>
        <v>0</v>
      </c>
      <c r="N42" s="118">
        <f t="shared" si="15"/>
        <v>0</v>
      </c>
      <c r="O42" s="118">
        <f t="shared" si="2"/>
        <v>0</v>
      </c>
    </row>
    <row r="43" spans="1:15" ht="15">
      <c r="A43" s="92"/>
      <c r="B43" s="92" t="str">
        <f t="shared" si="0"/>
        <v>b</v>
      </c>
      <c r="C43" s="128" t="s">
        <v>176</v>
      </c>
      <c r="D43" s="121" t="s">
        <v>177</v>
      </c>
      <c r="E43" s="122"/>
      <c r="F43" s="122"/>
      <c r="G43" s="122"/>
      <c r="H43" s="122"/>
      <c r="I43" s="123">
        <f>J43+K43</f>
        <v>0</v>
      </c>
      <c r="J43" s="122"/>
      <c r="K43" s="122"/>
      <c r="L43" s="123">
        <f t="shared" si="11"/>
        <v>0</v>
      </c>
      <c r="M43" s="122"/>
      <c r="N43" s="122"/>
      <c r="O43" s="122">
        <f t="shared" si="2"/>
        <v>0</v>
      </c>
    </row>
    <row r="44" spans="1:15" ht="15">
      <c r="A44" s="92"/>
      <c r="B44" s="92" t="str">
        <f t="shared" si="0"/>
        <v>b</v>
      </c>
      <c r="C44" s="128" t="s">
        <v>178</v>
      </c>
      <c r="D44" s="121" t="s">
        <v>179</v>
      </c>
      <c r="E44" s="122"/>
      <c r="F44" s="122"/>
      <c r="G44" s="122"/>
      <c r="H44" s="122"/>
      <c r="I44" s="123">
        <f>J44+K44</f>
        <v>0</v>
      </c>
      <c r="J44" s="122"/>
      <c r="K44" s="122"/>
      <c r="L44" s="123">
        <f t="shared" si="11"/>
        <v>0</v>
      </c>
      <c r="M44" s="122"/>
      <c r="N44" s="122"/>
      <c r="O44" s="122">
        <f t="shared" si="2"/>
        <v>0</v>
      </c>
    </row>
    <row r="45" spans="1:15" ht="38.25">
      <c r="A45" s="92"/>
      <c r="B45" s="92" t="str">
        <f t="shared" si="0"/>
        <v>b</v>
      </c>
      <c r="C45" s="128" t="s">
        <v>180</v>
      </c>
      <c r="D45" s="121" t="s">
        <v>181</v>
      </c>
      <c r="E45" s="122"/>
      <c r="F45" s="122"/>
      <c r="G45" s="122"/>
      <c r="H45" s="122"/>
      <c r="I45" s="123">
        <f>J45+K45</f>
        <v>0</v>
      </c>
      <c r="J45" s="122"/>
      <c r="K45" s="122"/>
      <c r="L45" s="123">
        <f t="shared" si="11"/>
        <v>0</v>
      </c>
      <c r="M45" s="122"/>
      <c r="N45" s="122"/>
      <c r="O45" s="122">
        <f t="shared" si="2"/>
        <v>0</v>
      </c>
    </row>
    <row r="46" spans="1:15" ht="25.5">
      <c r="A46" s="92"/>
      <c r="B46" s="92" t="str">
        <f t="shared" si="0"/>
        <v>b</v>
      </c>
      <c r="C46" s="126" t="s">
        <v>182</v>
      </c>
      <c r="D46" s="117" t="s">
        <v>183</v>
      </c>
      <c r="E46" s="118"/>
      <c r="F46" s="118"/>
      <c r="G46" s="118"/>
      <c r="H46" s="118"/>
      <c r="I46" s="119">
        <f t="shared" si="5"/>
        <v>0</v>
      </c>
      <c r="J46" s="118"/>
      <c r="K46" s="118"/>
      <c r="L46" s="119">
        <f t="shared" si="11"/>
        <v>0</v>
      </c>
      <c r="M46" s="118"/>
      <c r="N46" s="118"/>
      <c r="O46" s="118">
        <f t="shared" si="2"/>
        <v>0</v>
      </c>
    </row>
    <row r="47" spans="1:15" ht="25.5">
      <c r="A47" s="92"/>
      <c r="B47" s="92" t="str">
        <f t="shared" si="0"/>
        <v>b</v>
      </c>
      <c r="C47" s="126" t="s">
        <v>184</v>
      </c>
      <c r="D47" s="117" t="s">
        <v>185</v>
      </c>
      <c r="E47" s="118"/>
      <c r="F47" s="118"/>
      <c r="G47" s="118"/>
      <c r="H47" s="118"/>
      <c r="I47" s="119">
        <f t="shared" si="5"/>
        <v>0</v>
      </c>
      <c r="J47" s="118"/>
      <c r="K47" s="118"/>
      <c r="L47" s="119">
        <f t="shared" si="11"/>
        <v>0</v>
      </c>
      <c r="M47" s="118"/>
      <c r="N47" s="118"/>
      <c r="O47" s="118">
        <f t="shared" si="2"/>
        <v>0</v>
      </c>
    </row>
    <row r="48" spans="1:15" ht="25.5">
      <c r="A48" s="92"/>
      <c r="B48" s="92" t="str">
        <f t="shared" si="0"/>
        <v>b</v>
      </c>
      <c r="C48" s="126" t="s">
        <v>186</v>
      </c>
      <c r="D48" s="117" t="s">
        <v>187</v>
      </c>
      <c r="E48" s="118"/>
      <c r="F48" s="118"/>
      <c r="G48" s="118"/>
      <c r="H48" s="118"/>
      <c r="I48" s="119">
        <f>J48+K48</f>
        <v>0</v>
      </c>
      <c r="J48" s="118"/>
      <c r="K48" s="118"/>
      <c r="L48" s="119">
        <f t="shared" si="11"/>
        <v>0</v>
      </c>
      <c r="M48" s="118"/>
      <c r="N48" s="118"/>
      <c r="O48" s="118">
        <f t="shared" si="2"/>
        <v>0</v>
      </c>
    </row>
    <row r="49" spans="1:15" ht="38.25">
      <c r="A49" s="92"/>
      <c r="B49" s="92" t="str">
        <f t="shared" si="0"/>
        <v>b</v>
      </c>
      <c r="C49" s="126" t="s">
        <v>188</v>
      </c>
      <c r="D49" s="117" t="s">
        <v>189</v>
      </c>
      <c r="E49" s="118"/>
      <c r="F49" s="118"/>
      <c r="G49" s="118"/>
      <c r="H49" s="118"/>
      <c r="I49" s="119">
        <f t="shared" si="5"/>
        <v>0</v>
      </c>
      <c r="J49" s="118"/>
      <c r="K49" s="118"/>
      <c r="L49" s="119">
        <f t="shared" si="11"/>
        <v>0</v>
      </c>
      <c r="M49" s="118"/>
      <c r="N49" s="118"/>
      <c r="O49" s="118">
        <f t="shared" si="2"/>
        <v>0</v>
      </c>
    </row>
    <row r="50" spans="1:15" ht="15">
      <c r="A50" s="92"/>
      <c r="B50" s="92" t="str">
        <f t="shared" si="0"/>
        <v>a</v>
      </c>
      <c r="C50" s="126" t="s">
        <v>190</v>
      </c>
      <c r="D50" s="117" t="s">
        <v>191</v>
      </c>
      <c r="E50" s="118">
        <v>500</v>
      </c>
      <c r="F50" s="118"/>
      <c r="G50" s="118"/>
      <c r="H50" s="118"/>
      <c r="I50" s="119">
        <f t="shared" si="5"/>
        <v>0</v>
      </c>
      <c r="J50" s="118"/>
      <c r="K50" s="118"/>
      <c r="L50" s="119">
        <f t="shared" si="11"/>
        <v>0</v>
      </c>
      <c r="M50" s="118"/>
      <c r="N50" s="118"/>
      <c r="O50" s="118">
        <f t="shared" si="2"/>
        <v>0</v>
      </c>
    </row>
    <row r="51" spans="1:15" ht="15">
      <c r="A51" s="92"/>
      <c r="B51" s="92" t="str">
        <f t="shared" si="0"/>
        <v>b</v>
      </c>
      <c r="C51" s="126" t="s">
        <v>192</v>
      </c>
      <c r="D51" s="117" t="s">
        <v>193</v>
      </c>
      <c r="E51" s="118"/>
      <c r="F51" s="118"/>
      <c r="G51" s="118"/>
      <c r="H51" s="118"/>
      <c r="I51" s="119">
        <f t="shared" si="5"/>
        <v>0</v>
      </c>
      <c r="J51" s="118"/>
      <c r="K51" s="118"/>
      <c r="L51" s="119">
        <f t="shared" si="11"/>
        <v>0</v>
      </c>
      <c r="M51" s="118"/>
      <c r="N51" s="118"/>
      <c r="O51" s="118">
        <f t="shared" si="2"/>
        <v>0</v>
      </c>
    </row>
    <row r="52" spans="1:15" ht="15">
      <c r="A52" s="92"/>
      <c r="B52" s="92" t="str">
        <f t="shared" si="0"/>
        <v>b</v>
      </c>
      <c r="C52" s="126" t="s">
        <v>194</v>
      </c>
      <c r="D52" s="117" t="s">
        <v>195</v>
      </c>
      <c r="E52" s="118">
        <f>SUM(E53:E59)</f>
        <v>0</v>
      </c>
      <c r="F52" s="118">
        <f t="shared" ref="F52:N52" si="16">SUM(F53:F59)</f>
        <v>0</v>
      </c>
      <c r="G52" s="118">
        <f t="shared" si="16"/>
        <v>0</v>
      </c>
      <c r="H52" s="118">
        <f t="shared" si="16"/>
        <v>0</v>
      </c>
      <c r="I52" s="119">
        <f>J52+K52</f>
        <v>0</v>
      </c>
      <c r="J52" s="118">
        <f>SUM(J53:J59)</f>
        <v>0</v>
      </c>
      <c r="K52" s="118">
        <f t="shared" si="16"/>
        <v>0</v>
      </c>
      <c r="L52" s="119">
        <f t="shared" si="11"/>
        <v>0</v>
      </c>
      <c r="M52" s="118"/>
      <c r="N52" s="118">
        <f t="shared" si="16"/>
        <v>0</v>
      </c>
      <c r="O52" s="118">
        <f t="shared" si="2"/>
        <v>0</v>
      </c>
    </row>
    <row r="53" spans="1:15" ht="15">
      <c r="A53" s="92"/>
      <c r="B53" s="92" t="str">
        <f t="shared" si="0"/>
        <v>b</v>
      </c>
      <c r="C53" s="128" t="s">
        <v>196</v>
      </c>
      <c r="D53" s="121" t="s">
        <v>197</v>
      </c>
      <c r="E53" s="122"/>
      <c r="F53" s="122"/>
      <c r="G53" s="122"/>
      <c r="H53" s="122"/>
      <c r="I53" s="123">
        <f t="shared" si="5"/>
        <v>0</v>
      </c>
      <c r="J53" s="122"/>
      <c r="K53" s="122"/>
      <c r="L53" s="123">
        <f t="shared" si="11"/>
        <v>0</v>
      </c>
      <c r="M53" s="122"/>
      <c r="N53" s="122"/>
      <c r="O53" s="122">
        <f t="shared" si="2"/>
        <v>0</v>
      </c>
    </row>
    <row r="54" spans="1:15" ht="15">
      <c r="A54" s="92"/>
      <c r="B54" s="92" t="str">
        <f t="shared" si="0"/>
        <v>b</v>
      </c>
      <c r="C54" s="128" t="s">
        <v>198</v>
      </c>
      <c r="D54" s="121" t="s">
        <v>199</v>
      </c>
      <c r="E54" s="122"/>
      <c r="F54" s="122"/>
      <c r="G54" s="122"/>
      <c r="H54" s="122"/>
      <c r="I54" s="123">
        <f t="shared" si="5"/>
        <v>0</v>
      </c>
      <c r="J54" s="122"/>
      <c r="K54" s="122"/>
      <c r="L54" s="123">
        <f t="shared" si="11"/>
        <v>0</v>
      </c>
      <c r="M54" s="122"/>
      <c r="N54" s="122"/>
      <c r="O54" s="122">
        <f t="shared" si="2"/>
        <v>0</v>
      </c>
    </row>
    <row r="55" spans="1:15" ht="15">
      <c r="A55" s="92"/>
      <c r="B55" s="92" t="str">
        <f t="shared" si="0"/>
        <v>b</v>
      </c>
      <c r="C55" s="128" t="s">
        <v>200</v>
      </c>
      <c r="D55" s="121" t="s">
        <v>201</v>
      </c>
      <c r="E55" s="122"/>
      <c r="F55" s="122"/>
      <c r="G55" s="122"/>
      <c r="H55" s="122"/>
      <c r="I55" s="123">
        <f t="shared" si="5"/>
        <v>0</v>
      </c>
      <c r="J55" s="122"/>
      <c r="K55" s="122"/>
      <c r="L55" s="123">
        <f t="shared" si="11"/>
        <v>0</v>
      </c>
      <c r="M55" s="122"/>
      <c r="N55" s="122"/>
      <c r="O55" s="122">
        <f t="shared" si="2"/>
        <v>0</v>
      </c>
    </row>
    <row r="56" spans="1:15" ht="15">
      <c r="A56" s="92"/>
      <c r="B56" s="92" t="str">
        <f t="shared" si="0"/>
        <v>b</v>
      </c>
      <c r="C56" s="128" t="s">
        <v>202</v>
      </c>
      <c r="D56" s="121" t="s">
        <v>203</v>
      </c>
      <c r="E56" s="122"/>
      <c r="F56" s="122"/>
      <c r="G56" s="122"/>
      <c r="H56" s="122"/>
      <c r="I56" s="123">
        <f t="shared" si="5"/>
        <v>0</v>
      </c>
      <c r="J56" s="122"/>
      <c r="K56" s="122"/>
      <c r="L56" s="123">
        <f t="shared" si="11"/>
        <v>0</v>
      </c>
      <c r="M56" s="122"/>
      <c r="N56" s="122"/>
      <c r="O56" s="122">
        <f t="shared" si="2"/>
        <v>0</v>
      </c>
    </row>
    <row r="57" spans="1:15" ht="38.25">
      <c r="A57" s="92"/>
      <c r="B57" s="92" t="str">
        <f t="shared" si="0"/>
        <v>b</v>
      </c>
      <c r="C57" s="128" t="s">
        <v>204</v>
      </c>
      <c r="D57" s="121" t="s">
        <v>205</v>
      </c>
      <c r="E57" s="122"/>
      <c r="F57" s="122"/>
      <c r="G57" s="122"/>
      <c r="H57" s="122"/>
      <c r="I57" s="123">
        <f t="shared" si="5"/>
        <v>0</v>
      </c>
      <c r="J57" s="122"/>
      <c r="K57" s="122"/>
      <c r="L57" s="123">
        <f t="shared" si="11"/>
        <v>0</v>
      </c>
      <c r="M57" s="122"/>
      <c r="N57" s="122"/>
      <c r="O57" s="122">
        <f t="shared" si="2"/>
        <v>0</v>
      </c>
    </row>
    <row r="58" spans="1:15" ht="25.5">
      <c r="A58" s="92"/>
      <c r="B58" s="92" t="str">
        <f t="shared" si="0"/>
        <v>b</v>
      </c>
      <c r="C58" s="128" t="s">
        <v>206</v>
      </c>
      <c r="D58" s="121" t="s">
        <v>207</v>
      </c>
      <c r="E58" s="122"/>
      <c r="F58" s="122"/>
      <c r="G58" s="122"/>
      <c r="H58" s="122"/>
      <c r="I58" s="123">
        <f t="shared" si="5"/>
        <v>0</v>
      </c>
      <c r="J58" s="122"/>
      <c r="K58" s="122"/>
      <c r="L58" s="123">
        <f t="shared" si="11"/>
        <v>0</v>
      </c>
      <c r="M58" s="122"/>
      <c r="N58" s="122"/>
      <c r="O58" s="122">
        <f t="shared" si="2"/>
        <v>0</v>
      </c>
    </row>
    <row r="59" spans="1:15" ht="25.5">
      <c r="A59" s="92"/>
      <c r="B59" s="92" t="str">
        <f t="shared" si="0"/>
        <v>b</v>
      </c>
      <c r="C59" s="128" t="s">
        <v>208</v>
      </c>
      <c r="D59" s="121" t="s">
        <v>209</v>
      </c>
      <c r="E59" s="122"/>
      <c r="F59" s="122"/>
      <c r="G59" s="122"/>
      <c r="H59" s="122"/>
      <c r="I59" s="123">
        <f t="shared" si="5"/>
        <v>0</v>
      </c>
      <c r="J59" s="122"/>
      <c r="K59" s="122"/>
      <c r="L59" s="123">
        <f t="shared" si="11"/>
        <v>0</v>
      </c>
      <c r="M59" s="122"/>
      <c r="N59" s="122"/>
      <c r="O59" s="122">
        <f t="shared" si="2"/>
        <v>0</v>
      </c>
    </row>
    <row r="60" spans="1:15" ht="25.5">
      <c r="A60" s="92"/>
      <c r="B60" s="92" t="str">
        <f t="shared" si="0"/>
        <v>b</v>
      </c>
      <c r="C60" s="126" t="s">
        <v>210</v>
      </c>
      <c r="D60" s="117" t="s">
        <v>211</v>
      </c>
      <c r="E60" s="118"/>
      <c r="F60" s="118"/>
      <c r="G60" s="118"/>
      <c r="H60" s="118"/>
      <c r="I60" s="119">
        <f t="shared" si="5"/>
        <v>0</v>
      </c>
      <c r="J60" s="118"/>
      <c r="K60" s="118"/>
      <c r="L60" s="119">
        <f t="shared" si="11"/>
        <v>0</v>
      </c>
      <c r="M60" s="118"/>
      <c r="N60" s="118"/>
      <c r="O60" s="118">
        <f t="shared" si="2"/>
        <v>0</v>
      </c>
    </row>
    <row r="61" spans="1:15" ht="25.5">
      <c r="A61" s="92"/>
      <c r="B61" s="92" t="str">
        <f t="shared" si="0"/>
        <v>b</v>
      </c>
      <c r="C61" s="126" t="s">
        <v>212</v>
      </c>
      <c r="D61" s="117" t="s">
        <v>213</v>
      </c>
      <c r="E61" s="118"/>
      <c r="F61" s="118"/>
      <c r="G61" s="118"/>
      <c r="H61" s="118"/>
      <c r="I61" s="119">
        <f t="shared" si="5"/>
        <v>0</v>
      </c>
      <c r="J61" s="118"/>
      <c r="K61" s="118"/>
      <c r="L61" s="119">
        <f t="shared" si="11"/>
        <v>0</v>
      </c>
      <c r="M61" s="118"/>
      <c r="N61" s="118"/>
      <c r="O61" s="118">
        <f t="shared" si="2"/>
        <v>0</v>
      </c>
    </row>
    <row r="62" spans="1:15" ht="15">
      <c r="A62" s="92"/>
      <c r="B62" s="92" t="str">
        <f t="shared" si="0"/>
        <v>a</v>
      </c>
      <c r="C62" s="125" t="s">
        <v>214</v>
      </c>
      <c r="D62" s="113" t="s">
        <v>215</v>
      </c>
      <c r="E62" s="114">
        <v>3368.2</v>
      </c>
      <c r="F62" s="114"/>
      <c r="G62" s="114"/>
      <c r="H62" s="114"/>
      <c r="I62" s="115">
        <f>J62+K62</f>
        <v>0</v>
      </c>
      <c r="J62" s="114"/>
      <c r="K62" s="114"/>
      <c r="L62" s="115">
        <f t="shared" si="11"/>
        <v>0</v>
      </c>
      <c r="M62" s="114"/>
      <c r="N62" s="114"/>
      <c r="O62" s="114">
        <f t="shared" si="2"/>
        <v>0</v>
      </c>
    </row>
    <row r="63" spans="1:15" ht="15">
      <c r="A63" s="92"/>
      <c r="B63" s="92" t="str">
        <f t="shared" si="0"/>
        <v>b</v>
      </c>
      <c r="C63" s="125" t="s">
        <v>216</v>
      </c>
      <c r="D63" s="113" t="s">
        <v>217</v>
      </c>
      <c r="E63" s="114"/>
      <c r="F63" s="114"/>
      <c r="G63" s="114"/>
      <c r="H63" s="114"/>
      <c r="I63" s="115">
        <f t="shared" ref="I63:I66" si="17">J63+K63</f>
        <v>0</v>
      </c>
      <c r="J63" s="114"/>
      <c r="K63" s="114"/>
      <c r="L63" s="115">
        <f t="shared" si="11"/>
        <v>0</v>
      </c>
      <c r="M63" s="114"/>
      <c r="N63" s="114"/>
      <c r="O63" s="114">
        <f t="shared" si="2"/>
        <v>0</v>
      </c>
    </row>
    <row r="64" spans="1:15" ht="15">
      <c r="A64" s="92"/>
      <c r="B64" s="92" t="str">
        <f t="shared" si="0"/>
        <v>b</v>
      </c>
      <c r="C64" s="125" t="s">
        <v>218</v>
      </c>
      <c r="D64" s="113" t="s">
        <v>219</v>
      </c>
      <c r="E64" s="114"/>
      <c r="F64" s="114"/>
      <c r="G64" s="114"/>
      <c r="H64" s="114"/>
      <c r="I64" s="115">
        <f t="shared" si="17"/>
        <v>0</v>
      </c>
      <c r="J64" s="114"/>
      <c r="K64" s="114"/>
      <c r="L64" s="115">
        <f t="shared" si="11"/>
        <v>0</v>
      </c>
      <c r="M64" s="114"/>
      <c r="N64" s="114"/>
      <c r="O64" s="114">
        <f t="shared" si="2"/>
        <v>0</v>
      </c>
    </row>
    <row r="65" spans="1:15" ht="25.5">
      <c r="A65" s="92"/>
      <c r="B65" s="92" t="str">
        <f t="shared" si="0"/>
        <v>a</v>
      </c>
      <c r="C65" s="125" t="s">
        <v>220</v>
      </c>
      <c r="D65" s="113" t="s">
        <v>221</v>
      </c>
      <c r="E65" s="114">
        <v>3239</v>
      </c>
      <c r="F65" s="114"/>
      <c r="G65" s="114"/>
      <c r="H65" s="114"/>
      <c r="I65" s="115">
        <f t="shared" si="17"/>
        <v>60000</v>
      </c>
      <c r="J65" s="114">
        <v>60000</v>
      </c>
      <c r="K65" s="114"/>
      <c r="L65" s="115">
        <f t="shared" si="11"/>
        <v>60000</v>
      </c>
      <c r="M65" s="114">
        <v>60000</v>
      </c>
      <c r="N65" s="114"/>
      <c r="O65" s="114">
        <f t="shared" si="2"/>
        <v>0</v>
      </c>
    </row>
    <row r="66" spans="1:15" ht="25.5">
      <c r="A66" s="92"/>
      <c r="B66" s="92" t="str">
        <f t="shared" si="0"/>
        <v>a</v>
      </c>
      <c r="C66" s="125" t="s">
        <v>222</v>
      </c>
      <c r="D66" s="113" t="s">
        <v>223</v>
      </c>
      <c r="E66" s="114">
        <f>SUM(E67:E72)</f>
        <v>0</v>
      </c>
      <c r="F66" s="114">
        <f t="shared" ref="F66:N66" si="18">SUM(F67:F72)</f>
        <v>0</v>
      </c>
      <c r="G66" s="114">
        <f t="shared" si="18"/>
        <v>0</v>
      </c>
      <c r="H66" s="114">
        <f t="shared" si="18"/>
        <v>3375</v>
      </c>
      <c r="I66" s="115">
        <f t="shared" si="17"/>
        <v>160000</v>
      </c>
      <c r="J66" s="114">
        <f>SUM(J67:J72)</f>
        <v>160000</v>
      </c>
      <c r="K66" s="114">
        <f t="shared" si="18"/>
        <v>0</v>
      </c>
      <c r="L66" s="115">
        <f t="shared" si="11"/>
        <v>180000</v>
      </c>
      <c r="M66" s="114">
        <f t="shared" si="18"/>
        <v>180000</v>
      </c>
      <c r="N66" s="114">
        <f t="shared" si="18"/>
        <v>0</v>
      </c>
      <c r="O66" s="114">
        <f t="shared" si="2"/>
        <v>20000</v>
      </c>
    </row>
    <row r="67" spans="1:15" ht="15">
      <c r="A67" s="92"/>
      <c r="B67" s="92" t="str">
        <f t="shared" si="0"/>
        <v>a</v>
      </c>
      <c r="C67" s="126" t="s">
        <v>224</v>
      </c>
      <c r="D67" s="117" t="s">
        <v>225</v>
      </c>
      <c r="E67" s="118"/>
      <c r="F67" s="118"/>
      <c r="G67" s="118"/>
      <c r="H67" s="118"/>
      <c r="I67" s="119">
        <f t="shared" si="5"/>
        <v>130000</v>
      </c>
      <c r="J67" s="118">
        <v>130000</v>
      </c>
      <c r="K67" s="118"/>
      <c r="L67" s="115">
        <f t="shared" si="11"/>
        <v>140000</v>
      </c>
      <c r="M67" s="118">
        <v>140000</v>
      </c>
      <c r="N67" s="118"/>
      <c r="O67" s="118">
        <f t="shared" si="2"/>
        <v>10000</v>
      </c>
    </row>
    <row r="68" spans="1:15" ht="15">
      <c r="A68" s="92"/>
      <c r="B68" s="92" t="str">
        <f t="shared" si="0"/>
        <v>a</v>
      </c>
      <c r="C68" s="126" t="s">
        <v>226</v>
      </c>
      <c r="D68" s="117" t="s">
        <v>227</v>
      </c>
      <c r="E68" s="118"/>
      <c r="F68" s="118"/>
      <c r="G68" s="118"/>
      <c r="H68" s="118">
        <v>2465</v>
      </c>
      <c r="I68" s="119">
        <f t="shared" si="5"/>
        <v>0</v>
      </c>
      <c r="J68" s="118"/>
      <c r="K68" s="118"/>
      <c r="L68" s="115">
        <f t="shared" si="11"/>
        <v>0</v>
      </c>
      <c r="M68" s="118"/>
      <c r="N68" s="118"/>
      <c r="O68" s="118">
        <f t="shared" si="2"/>
        <v>0</v>
      </c>
    </row>
    <row r="69" spans="1:15" ht="25.5">
      <c r="A69" s="92"/>
      <c r="B69" s="92" t="str">
        <f t="shared" si="0"/>
        <v>a</v>
      </c>
      <c r="C69" s="126" t="s">
        <v>228</v>
      </c>
      <c r="D69" s="117" t="s">
        <v>229</v>
      </c>
      <c r="E69" s="118"/>
      <c r="F69" s="118"/>
      <c r="G69" s="118"/>
      <c r="H69" s="118"/>
      <c r="I69" s="119">
        <f t="shared" si="5"/>
        <v>30000</v>
      </c>
      <c r="J69" s="118">
        <v>30000</v>
      </c>
      <c r="K69" s="118"/>
      <c r="L69" s="115">
        <f t="shared" si="11"/>
        <v>40000</v>
      </c>
      <c r="M69" s="118">
        <v>40000</v>
      </c>
      <c r="N69" s="118"/>
      <c r="O69" s="118">
        <f t="shared" si="2"/>
        <v>10000</v>
      </c>
    </row>
    <row r="70" spans="1:15" ht="25.5">
      <c r="A70" s="92"/>
      <c r="B70" s="92" t="str">
        <f t="shared" ref="B70:B133" si="19">IF(OR(E70&lt;&gt;0,F70&lt;&gt;0,G70&lt;&gt;0,H70&lt;&gt;0,I70&lt;&gt;0,L70&lt;&gt;0),"a","b")</f>
        <v>b</v>
      </c>
      <c r="C70" s="126" t="s">
        <v>230</v>
      </c>
      <c r="D70" s="117" t="s">
        <v>231</v>
      </c>
      <c r="E70" s="118"/>
      <c r="F70" s="118"/>
      <c r="G70" s="118"/>
      <c r="H70" s="118"/>
      <c r="I70" s="119">
        <f t="shared" si="5"/>
        <v>0</v>
      </c>
      <c r="J70" s="118"/>
      <c r="K70" s="118"/>
      <c r="L70" s="115">
        <f t="shared" si="11"/>
        <v>0</v>
      </c>
      <c r="M70" s="118"/>
      <c r="N70" s="118"/>
      <c r="O70" s="118">
        <f t="shared" ref="O70:O178" si="20">M70-J70</f>
        <v>0</v>
      </c>
    </row>
    <row r="71" spans="1:15" ht="25.5">
      <c r="A71" s="92"/>
      <c r="B71" s="92" t="str">
        <f t="shared" si="19"/>
        <v>b</v>
      </c>
      <c r="C71" s="126" t="s">
        <v>232</v>
      </c>
      <c r="D71" s="117" t="s">
        <v>233</v>
      </c>
      <c r="E71" s="118"/>
      <c r="F71" s="118"/>
      <c r="G71" s="118"/>
      <c r="H71" s="118"/>
      <c r="I71" s="119">
        <f t="shared" si="5"/>
        <v>0</v>
      </c>
      <c r="J71" s="118"/>
      <c r="K71" s="118"/>
      <c r="L71" s="115">
        <f t="shared" si="11"/>
        <v>0</v>
      </c>
      <c r="M71" s="118"/>
      <c r="N71" s="118"/>
      <c r="O71" s="118">
        <f t="shared" si="20"/>
        <v>0</v>
      </c>
    </row>
    <row r="72" spans="1:15" ht="38.25">
      <c r="A72" s="92"/>
      <c r="B72" s="92" t="str">
        <f t="shared" si="19"/>
        <v>a</v>
      </c>
      <c r="C72" s="126" t="s">
        <v>234</v>
      </c>
      <c r="D72" s="117" t="s">
        <v>235</v>
      </c>
      <c r="E72" s="118"/>
      <c r="F72" s="118"/>
      <c r="G72" s="118"/>
      <c r="H72" s="118">
        <v>910</v>
      </c>
      <c r="I72" s="119">
        <f t="shared" ref="I72:I135" si="21">J72+K72</f>
        <v>0</v>
      </c>
      <c r="J72" s="118"/>
      <c r="K72" s="118"/>
      <c r="L72" s="115">
        <f t="shared" si="11"/>
        <v>0</v>
      </c>
      <c r="M72" s="118"/>
      <c r="N72" s="118"/>
      <c r="O72" s="118">
        <f t="shared" si="20"/>
        <v>0</v>
      </c>
    </row>
    <row r="73" spans="1:15" ht="25.5">
      <c r="A73" s="92"/>
      <c r="B73" s="92" t="str">
        <f t="shared" si="19"/>
        <v>b</v>
      </c>
      <c r="C73" s="125" t="s">
        <v>236</v>
      </c>
      <c r="D73" s="113" t="s">
        <v>237</v>
      </c>
      <c r="E73" s="114">
        <v>0</v>
      </c>
      <c r="F73" s="114">
        <v>0</v>
      </c>
      <c r="G73" s="114">
        <v>0</v>
      </c>
      <c r="H73" s="114">
        <v>0</v>
      </c>
      <c r="I73" s="115">
        <f t="shared" si="21"/>
        <v>0</v>
      </c>
      <c r="J73" s="114">
        <v>0</v>
      </c>
      <c r="K73" s="114">
        <v>0</v>
      </c>
      <c r="L73" s="115">
        <f t="shared" si="11"/>
        <v>0</v>
      </c>
      <c r="M73" s="114">
        <v>0</v>
      </c>
      <c r="N73" s="114">
        <v>0</v>
      </c>
      <c r="O73" s="114">
        <f t="shared" si="20"/>
        <v>0</v>
      </c>
    </row>
    <row r="74" spans="1:15" ht="15">
      <c r="A74" s="92"/>
      <c r="B74" s="92" t="str">
        <f t="shared" si="19"/>
        <v>a</v>
      </c>
      <c r="C74" s="125" t="s">
        <v>238</v>
      </c>
      <c r="D74" s="113" t="s">
        <v>239</v>
      </c>
      <c r="E74" s="114">
        <f>SUM(E75:E88)</f>
        <v>104641.74</v>
      </c>
      <c r="F74" s="114">
        <f t="shared" ref="F74:N74" si="22">SUM(F75:F88)</f>
        <v>0</v>
      </c>
      <c r="G74" s="114">
        <f t="shared" si="22"/>
        <v>0</v>
      </c>
      <c r="H74" s="114">
        <f t="shared" si="22"/>
        <v>4800</v>
      </c>
      <c r="I74" s="114">
        <f>J74+K74</f>
        <v>0</v>
      </c>
      <c r="J74" s="114">
        <f>SUM(J75:J88)</f>
        <v>0</v>
      </c>
      <c r="K74" s="114">
        <f t="shared" si="22"/>
        <v>0</v>
      </c>
      <c r="L74" s="115">
        <f t="shared" si="11"/>
        <v>0</v>
      </c>
      <c r="M74" s="114">
        <f t="shared" si="22"/>
        <v>0</v>
      </c>
      <c r="N74" s="114">
        <f t="shared" si="22"/>
        <v>0</v>
      </c>
      <c r="O74" s="114">
        <f>SUM(O75:O88)</f>
        <v>0</v>
      </c>
    </row>
    <row r="75" spans="1:15" ht="15">
      <c r="A75" s="92"/>
      <c r="B75" s="92" t="str">
        <f t="shared" si="19"/>
        <v>b</v>
      </c>
      <c r="C75" s="126" t="s">
        <v>240</v>
      </c>
      <c r="D75" s="117" t="s">
        <v>241</v>
      </c>
      <c r="E75" s="118"/>
      <c r="F75" s="118"/>
      <c r="G75" s="118"/>
      <c r="H75" s="118"/>
      <c r="I75" s="119">
        <f t="shared" si="21"/>
        <v>0</v>
      </c>
      <c r="J75" s="118"/>
      <c r="K75" s="118"/>
      <c r="L75" s="115">
        <f t="shared" si="11"/>
        <v>0</v>
      </c>
      <c r="M75" s="118"/>
      <c r="N75" s="118"/>
      <c r="O75" s="118">
        <f t="shared" si="20"/>
        <v>0</v>
      </c>
    </row>
    <row r="76" spans="1:15" ht="25.5">
      <c r="A76" s="92"/>
      <c r="B76" s="92" t="str">
        <f t="shared" si="19"/>
        <v>b</v>
      </c>
      <c r="C76" s="126" t="s">
        <v>242</v>
      </c>
      <c r="D76" s="117" t="s">
        <v>243</v>
      </c>
      <c r="E76" s="118"/>
      <c r="F76" s="118"/>
      <c r="G76" s="118"/>
      <c r="H76" s="118"/>
      <c r="I76" s="119">
        <f t="shared" si="21"/>
        <v>0</v>
      </c>
      <c r="J76" s="118"/>
      <c r="K76" s="118"/>
      <c r="L76" s="115">
        <f t="shared" si="11"/>
        <v>0</v>
      </c>
      <c r="M76" s="118"/>
      <c r="N76" s="118"/>
      <c r="O76" s="118">
        <f t="shared" si="20"/>
        <v>0</v>
      </c>
    </row>
    <row r="77" spans="1:15" ht="15">
      <c r="A77" s="92"/>
      <c r="B77" s="92" t="str">
        <f t="shared" si="19"/>
        <v>b</v>
      </c>
      <c r="C77" s="126" t="s">
        <v>244</v>
      </c>
      <c r="D77" s="117" t="s">
        <v>245</v>
      </c>
      <c r="E77" s="118"/>
      <c r="F77" s="118"/>
      <c r="G77" s="118"/>
      <c r="H77" s="118"/>
      <c r="I77" s="119">
        <f t="shared" si="21"/>
        <v>0</v>
      </c>
      <c r="J77" s="118"/>
      <c r="K77" s="118"/>
      <c r="L77" s="115">
        <f t="shared" si="11"/>
        <v>0</v>
      </c>
      <c r="M77" s="118"/>
      <c r="N77" s="118"/>
      <c r="O77" s="118">
        <f t="shared" si="20"/>
        <v>0</v>
      </c>
    </row>
    <row r="78" spans="1:15" ht="38.25">
      <c r="A78" s="92"/>
      <c r="B78" s="92" t="str">
        <f t="shared" si="19"/>
        <v>b</v>
      </c>
      <c r="C78" s="126" t="s">
        <v>246</v>
      </c>
      <c r="D78" s="117" t="s">
        <v>247</v>
      </c>
      <c r="E78" s="118"/>
      <c r="F78" s="118"/>
      <c r="G78" s="118"/>
      <c r="H78" s="118"/>
      <c r="I78" s="119">
        <f t="shared" si="21"/>
        <v>0</v>
      </c>
      <c r="J78" s="118"/>
      <c r="K78" s="118"/>
      <c r="L78" s="115">
        <f t="shared" si="11"/>
        <v>0</v>
      </c>
      <c r="M78" s="118"/>
      <c r="N78" s="118"/>
      <c r="O78" s="118">
        <f t="shared" si="20"/>
        <v>0</v>
      </c>
    </row>
    <row r="79" spans="1:15" ht="15">
      <c r="A79" s="92"/>
      <c r="B79" s="92" t="str">
        <f t="shared" si="19"/>
        <v>a</v>
      </c>
      <c r="C79" s="126" t="s">
        <v>248</v>
      </c>
      <c r="D79" s="117" t="s">
        <v>249</v>
      </c>
      <c r="E79" s="118">
        <v>200</v>
      </c>
      <c r="F79" s="118"/>
      <c r="G79" s="118"/>
      <c r="H79" s="118">
        <v>500</v>
      </c>
      <c r="I79" s="119">
        <f t="shared" si="21"/>
        <v>0</v>
      </c>
      <c r="J79" s="118">
        <v>0</v>
      </c>
      <c r="K79" s="118"/>
      <c r="L79" s="115">
        <f t="shared" si="11"/>
        <v>0</v>
      </c>
      <c r="M79" s="118"/>
      <c r="N79" s="118"/>
      <c r="O79" s="118">
        <f t="shared" si="20"/>
        <v>0</v>
      </c>
    </row>
    <row r="80" spans="1:15" ht="38.25">
      <c r="A80" s="92"/>
      <c r="B80" s="92" t="str">
        <f t="shared" si="19"/>
        <v>b</v>
      </c>
      <c r="C80" s="126" t="s">
        <v>250</v>
      </c>
      <c r="D80" s="117" t="s">
        <v>251</v>
      </c>
      <c r="E80" s="118"/>
      <c r="F80" s="118"/>
      <c r="G80" s="118"/>
      <c r="H80" s="118"/>
      <c r="I80" s="119">
        <f t="shared" si="21"/>
        <v>0</v>
      </c>
      <c r="J80" s="118"/>
      <c r="K80" s="118"/>
      <c r="L80" s="115">
        <f t="shared" si="11"/>
        <v>0</v>
      </c>
      <c r="M80" s="118"/>
      <c r="N80" s="118"/>
      <c r="O80" s="118">
        <f t="shared" si="20"/>
        <v>0</v>
      </c>
    </row>
    <row r="81" spans="1:15" ht="25.5">
      <c r="A81" s="92"/>
      <c r="B81" s="92" t="str">
        <f t="shared" si="19"/>
        <v>b</v>
      </c>
      <c r="C81" s="126" t="s">
        <v>252</v>
      </c>
      <c r="D81" s="117" t="s">
        <v>253</v>
      </c>
      <c r="E81" s="118"/>
      <c r="F81" s="118"/>
      <c r="G81" s="118"/>
      <c r="H81" s="118"/>
      <c r="I81" s="119">
        <f t="shared" si="21"/>
        <v>0</v>
      </c>
      <c r="J81" s="118"/>
      <c r="K81" s="118"/>
      <c r="L81" s="115">
        <f t="shared" si="11"/>
        <v>0</v>
      </c>
      <c r="M81" s="118"/>
      <c r="N81" s="118"/>
      <c r="O81" s="118">
        <f t="shared" si="20"/>
        <v>0</v>
      </c>
    </row>
    <row r="82" spans="1:15" ht="15">
      <c r="A82" s="92"/>
      <c r="B82" s="92" t="str">
        <f t="shared" si="19"/>
        <v>a</v>
      </c>
      <c r="C82" s="126" t="s">
        <v>254</v>
      </c>
      <c r="D82" s="117" t="s">
        <v>255</v>
      </c>
      <c r="E82" s="118">
        <v>104206.74</v>
      </c>
      <c r="F82" s="118"/>
      <c r="G82" s="118"/>
      <c r="H82" s="118"/>
      <c r="I82" s="119">
        <f t="shared" si="21"/>
        <v>0</v>
      </c>
      <c r="J82" s="118"/>
      <c r="K82" s="118"/>
      <c r="L82" s="115">
        <f t="shared" si="11"/>
        <v>0</v>
      </c>
      <c r="M82" s="118"/>
      <c r="N82" s="118"/>
      <c r="O82" s="118">
        <f t="shared" si="20"/>
        <v>0</v>
      </c>
    </row>
    <row r="83" spans="1:15" ht="15">
      <c r="A83" s="92"/>
      <c r="B83" s="92" t="str">
        <f t="shared" si="19"/>
        <v>b</v>
      </c>
      <c r="C83" s="126" t="s">
        <v>256</v>
      </c>
      <c r="D83" s="117" t="s">
        <v>257</v>
      </c>
      <c r="E83" s="118"/>
      <c r="F83" s="118"/>
      <c r="G83" s="118"/>
      <c r="H83" s="118"/>
      <c r="I83" s="119">
        <f t="shared" si="21"/>
        <v>0</v>
      </c>
      <c r="J83" s="118"/>
      <c r="K83" s="118"/>
      <c r="L83" s="115">
        <f t="shared" si="11"/>
        <v>0</v>
      </c>
      <c r="M83" s="118"/>
      <c r="N83" s="118"/>
      <c r="O83" s="118">
        <f t="shared" si="20"/>
        <v>0</v>
      </c>
    </row>
    <row r="84" spans="1:15" ht="15">
      <c r="A84" s="92"/>
      <c r="B84" s="92" t="str">
        <f t="shared" si="19"/>
        <v>b</v>
      </c>
      <c r="C84" s="126" t="s">
        <v>258</v>
      </c>
      <c r="D84" s="117" t="s">
        <v>259</v>
      </c>
      <c r="E84" s="118"/>
      <c r="F84" s="118"/>
      <c r="G84" s="118"/>
      <c r="H84" s="118"/>
      <c r="I84" s="119">
        <f t="shared" si="21"/>
        <v>0</v>
      </c>
      <c r="J84" s="118"/>
      <c r="K84" s="118"/>
      <c r="L84" s="115">
        <f t="shared" si="11"/>
        <v>0</v>
      </c>
      <c r="M84" s="118"/>
      <c r="N84" s="118"/>
      <c r="O84" s="118">
        <f t="shared" si="20"/>
        <v>0</v>
      </c>
    </row>
    <row r="85" spans="1:15" ht="15">
      <c r="A85" s="92"/>
      <c r="B85" s="92" t="str">
        <f t="shared" si="19"/>
        <v>b</v>
      </c>
      <c r="C85" s="126" t="s">
        <v>260</v>
      </c>
      <c r="D85" s="117" t="s">
        <v>261</v>
      </c>
      <c r="E85" s="118"/>
      <c r="F85" s="118"/>
      <c r="G85" s="118"/>
      <c r="H85" s="118"/>
      <c r="I85" s="119">
        <f t="shared" si="21"/>
        <v>0</v>
      </c>
      <c r="J85" s="118"/>
      <c r="K85" s="118"/>
      <c r="L85" s="115">
        <f t="shared" si="11"/>
        <v>0</v>
      </c>
      <c r="M85" s="118"/>
      <c r="N85" s="118"/>
      <c r="O85" s="118">
        <f t="shared" si="20"/>
        <v>0</v>
      </c>
    </row>
    <row r="86" spans="1:15" ht="25.5">
      <c r="A86" s="92"/>
      <c r="B86" s="92" t="str">
        <f t="shared" si="19"/>
        <v>b</v>
      </c>
      <c r="C86" s="126" t="s">
        <v>262</v>
      </c>
      <c r="D86" s="117" t="s">
        <v>263</v>
      </c>
      <c r="E86" s="118"/>
      <c r="F86" s="118"/>
      <c r="G86" s="118"/>
      <c r="H86" s="118"/>
      <c r="I86" s="119">
        <f t="shared" si="21"/>
        <v>0</v>
      </c>
      <c r="J86" s="118"/>
      <c r="K86" s="118"/>
      <c r="L86" s="115">
        <f t="shared" ref="L86:L88" si="23">M86+N86</f>
        <v>0</v>
      </c>
      <c r="M86" s="118"/>
      <c r="N86" s="118"/>
      <c r="O86" s="118">
        <f t="shared" si="20"/>
        <v>0</v>
      </c>
    </row>
    <row r="87" spans="1:15" ht="15">
      <c r="A87" s="92"/>
      <c r="B87" s="92" t="str">
        <f t="shared" si="19"/>
        <v>b</v>
      </c>
      <c r="C87" s="126" t="s">
        <v>264</v>
      </c>
      <c r="D87" s="117" t="s">
        <v>265</v>
      </c>
      <c r="E87" s="118"/>
      <c r="F87" s="118"/>
      <c r="G87" s="118"/>
      <c r="H87" s="118"/>
      <c r="I87" s="119">
        <f t="shared" si="21"/>
        <v>0</v>
      </c>
      <c r="J87" s="118"/>
      <c r="K87" s="118"/>
      <c r="L87" s="115">
        <f t="shared" si="23"/>
        <v>0</v>
      </c>
      <c r="M87" s="118"/>
      <c r="N87" s="118"/>
      <c r="O87" s="118">
        <f t="shared" si="20"/>
        <v>0</v>
      </c>
    </row>
    <row r="88" spans="1:15" ht="25.5">
      <c r="A88" s="92"/>
      <c r="B88" s="92" t="str">
        <f t="shared" si="19"/>
        <v>a</v>
      </c>
      <c r="C88" s="126" t="s">
        <v>266</v>
      </c>
      <c r="D88" s="117" t="s">
        <v>267</v>
      </c>
      <c r="E88" s="118">
        <v>235</v>
      </c>
      <c r="F88" s="118"/>
      <c r="G88" s="118"/>
      <c r="H88" s="118">
        <v>4300</v>
      </c>
      <c r="I88" s="119">
        <f t="shared" si="21"/>
        <v>0</v>
      </c>
      <c r="J88" s="118"/>
      <c r="K88" s="118"/>
      <c r="L88" s="115">
        <f t="shared" si="23"/>
        <v>0</v>
      </c>
      <c r="M88" s="118"/>
      <c r="N88" s="118"/>
      <c r="O88" s="118">
        <f t="shared" si="20"/>
        <v>0</v>
      </c>
    </row>
    <row r="89" spans="1:15" ht="15">
      <c r="A89" s="92" t="s">
        <v>107</v>
      </c>
      <c r="B89" s="92" t="str">
        <f t="shared" si="19"/>
        <v>b</v>
      </c>
      <c r="C89" s="124" t="s">
        <v>268</v>
      </c>
      <c r="D89" s="109" t="s">
        <v>269</v>
      </c>
      <c r="E89" s="110">
        <v>0</v>
      </c>
      <c r="F89" s="110">
        <v>0</v>
      </c>
      <c r="G89" s="110">
        <v>0</v>
      </c>
      <c r="H89" s="110">
        <v>0</v>
      </c>
      <c r="I89" s="111">
        <f t="shared" si="21"/>
        <v>0</v>
      </c>
      <c r="J89" s="110">
        <v>0</v>
      </c>
      <c r="K89" s="110">
        <v>0</v>
      </c>
      <c r="L89" s="111">
        <f>L92+L277+L360+L403</f>
        <v>0</v>
      </c>
      <c r="M89" s="110">
        <v>0</v>
      </c>
      <c r="N89" s="110">
        <v>0</v>
      </c>
      <c r="O89" s="110">
        <f t="shared" si="20"/>
        <v>0</v>
      </c>
    </row>
    <row r="90" spans="1:15" ht="15">
      <c r="A90" s="129" t="s">
        <v>107</v>
      </c>
      <c r="B90" s="92" t="str">
        <f t="shared" si="19"/>
        <v>b</v>
      </c>
      <c r="C90" s="124" t="s">
        <v>270</v>
      </c>
      <c r="D90" s="109" t="s">
        <v>271</v>
      </c>
      <c r="E90" s="110">
        <f>E91+E96+E97</f>
        <v>0</v>
      </c>
      <c r="F90" s="110">
        <f t="shared" ref="F90:N90" si="24">F91+F96+F97</f>
        <v>0</v>
      </c>
      <c r="G90" s="110">
        <f t="shared" si="24"/>
        <v>0</v>
      </c>
      <c r="H90" s="110">
        <f t="shared" si="24"/>
        <v>0</v>
      </c>
      <c r="I90" s="111">
        <f t="shared" si="21"/>
        <v>0</v>
      </c>
      <c r="J90" s="110">
        <f t="shared" si="24"/>
        <v>0</v>
      </c>
      <c r="K90" s="110">
        <f t="shared" si="24"/>
        <v>0</v>
      </c>
      <c r="L90" s="111">
        <f>L91+L96+L97</f>
        <v>0</v>
      </c>
      <c r="M90" s="110">
        <f t="shared" si="24"/>
        <v>0</v>
      </c>
      <c r="N90" s="110">
        <f t="shared" si="24"/>
        <v>0</v>
      </c>
      <c r="O90" s="110">
        <f t="shared" si="20"/>
        <v>0</v>
      </c>
    </row>
    <row r="91" spans="1:15" ht="15">
      <c r="A91" s="92"/>
      <c r="B91" s="92" t="str">
        <f t="shared" si="19"/>
        <v>b</v>
      </c>
      <c r="C91" s="125" t="s">
        <v>272</v>
      </c>
      <c r="D91" s="113" t="s">
        <v>273</v>
      </c>
      <c r="E91" s="114">
        <f>SUM(E92:E95)</f>
        <v>0</v>
      </c>
      <c r="F91" s="114">
        <f t="shared" ref="F91:N91" si="25">SUM(F92:F95)</f>
        <v>0</v>
      </c>
      <c r="G91" s="114">
        <f t="shared" si="25"/>
        <v>0</v>
      </c>
      <c r="H91" s="114">
        <f t="shared" si="25"/>
        <v>0</v>
      </c>
      <c r="I91" s="115">
        <f t="shared" si="21"/>
        <v>0</v>
      </c>
      <c r="J91" s="114">
        <f t="shared" si="25"/>
        <v>0</v>
      </c>
      <c r="K91" s="114">
        <f t="shared" si="25"/>
        <v>0</v>
      </c>
      <c r="L91" s="115">
        <f>L92+L93+L94+L95</f>
        <v>0</v>
      </c>
      <c r="M91" s="114">
        <f t="shared" si="25"/>
        <v>0</v>
      </c>
      <c r="N91" s="114">
        <f t="shared" si="25"/>
        <v>0</v>
      </c>
      <c r="O91" s="114">
        <f t="shared" si="20"/>
        <v>0</v>
      </c>
    </row>
    <row r="92" spans="1:15" ht="15">
      <c r="A92" s="92"/>
      <c r="B92" s="92" t="str">
        <f t="shared" si="19"/>
        <v>b</v>
      </c>
      <c r="C92" s="126" t="s">
        <v>274</v>
      </c>
      <c r="D92" s="117" t="s">
        <v>275</v>
      </c>
      <c r="E92" s="118"/>
      <c r="F92" s="118"/>
      <c r="G92" s="118"/>
      <c r="H92" s="118"/>
      <c r="I92" s="119">
        <f t="shared" si="21"/>
        <v>0</v>
      </c>
      <c r="J92" s="118"/>
      <c r="K92" s="118"/>
      <c r="L92" s="119">
        <f>M92+N92</f>
        <v>0</v>
      </c>
      <c r="M92" s="118"/>
      <c r="N92" s="118"/>
      <c r="O92" s="118">
        <f t="shared" si="20"/>
        <v>0</v>
      </c>
    </row>
    <row r="93" spans="1:15" ht="15">
      <c r="A93" s="92"/>
      <c r="B93" s="92" t="str">
        <f t="shared" si="19"/>
        <v>b</v>
      </c>
      <c r="C93" s="126" t="s">
        <v>276</v>
      </c>
      <c r="D93" s="117" t="s">
        <v>277</v>
      </c>
      <c r="E93" s="118"/>
      <c r="F93" s="118"/>
      <c r="G93" s="118"/>
      <c r="H93" s="118"/>
      <c r="I93" s="119">
        <f t="shared" si="21"/>
        <v>0</v>
      </c>
      <c r="J93" s="118"/>
      <c r="K93" s="118"/>
      <c r="L93" s="119">
        <f>M93+N93</f>
        <v>0</v>
      </c>
      <c r="M93" s="118"/>
      <c r="N93" s="118"/>
      <c r="O93" s="118">
        <f t="shared" si="20"/>
        <v>0</v>
      </c>
    </row>
    <row r="94" spans="1:15" ht="15">
      <c r="A94" s="92"/>
      <c r="B94" s="92" t="str">
        <f t="shared" si="19"/>
        <v>b</v>
      </c>
      <c r="C94" s="126" t="s">
        <v>278</v>
      </c>
      <c r="D94" s="117" t="s">
        <v>279</v>
      </c>
      <c r="E94" s="118"/>
      <c r="F94" s="118"/>
      <c r="G94" s="118"/>
      <c r="H94" s="118"/>
      <c r="I94" s="119">
        <f t="shared" si="21"/>
        <v>0</v>
      </c>
      <c r="J94" s="118"/>
      <c r="K94" s="118"/>
      <c r="L94" s="119">
        <f>M94+N94</f>
        <v>0</v>
      </c>
      <c r="M94" s="118"/>
      <c r="N94" s="118"/>
      <c r="O94" s="118">
        <f t="shared" si="20"/>
        <v>0</v>
      </c>
    </row>
    <row r="95" spans="1:15" ht="15">
      <c r="A95" s="92"/>
      <c r="B95" s="92" t="str">
        <f t="shared" si="19"/>
        <v>b</v>
      </c>
      <c r="C95" s="126" t="s">
        <v>280</v>
      </c>
      <c r="D95" s="117" t="s">
        <v>281</v>
      </c>
      <c r="E95" s="118"/>
      <c r="F95" s="118"/>
      <c r="G95" s="118"/>
      <c r="H95" s="118"/>
      <c r="I95" s="119">
        <f t="shared" si="21"/>
        <v>0</v>
      </c>
      <c r="J95" s="118"/>
      <c r="K95" s="118"/>
      <c r="L95" s="119">
        <f>M95+N95</f>
        <v>0</v>
      </c>
      <c r="M95" s="118"/>
      <c r="N95" s="118"/>
      <c r="O95" s="118">
        <f t="shared" si="20"/>
        <v>0</v>
      </c>
    </row>
    <row r="96" spans="1:15" ht="25.5">
      <c r="A96" s="92"/>
      <c r="B96" s="92" t="str">
        <f t="shared" si="19"/>
        <v>b</v>
      </c>
      <c r="C96" s="125" t="s">
        <v>282</v>
      </c>
      <c r="D96" s="113" t="s">
        <v>283</v>
      </c>
      <c r="E96" s="114">
        <v>0</v>
      </c>
      <c r="F96" s="114">
        <v>0</v>
      </c>
      <c r="G96" s="114">
        <v>0</v>
      </c>
      <c r="H96" s="114">
        <v>0</v>
      </c>
      <c r="I96" s="115">
        <f t="shared" si="21"/>
        <v>0</v>
      </c>
      <c r="J96" s="114">
        <v>0</v>
      </c>
      <c r="K96" s="114">
        <v>0</v>
      </c>
      <c r="L96" s="115">
        <f>L99+L284+L367+L410</f>
        <v>0</v>
      </c>
      <c r="M96" s="114">
        <v>0</v>
      </c>
      <c r="N96" s="114">
        <v>0</v>
      </c>
      <c r="O96" s="114">
        <f t="shared" si="20"/>
        <v>0</v>
      </c>
    </row>
    <row r="97" spans="1:15" ht="25.5">
      <c r="A97" s="92"/>
      <c r="B97" s="92" t="str">
        <f t="shared" si="19"/>
        <v>b</v>
      </c>
      <c r="C97" s="125" t="s">
        <v>284</v>
      </c>
      <c r="D97" s="113" t="s">
        <v>285</v>
      </c>
      <c r="E97" s="114">
        <v>0</v>
      </c>
      <c r="F97" s="114">
        <v>0</v>
      </c>
      <c r="G97" s="114">
        <v>0</v>
      </c>
      <c r="H97" s="114">
        <v>0</v>
      </c>
      <c r="I97" s="115">
        <f t="shared" si="21"/>
        <v>0</v>
      </c>
      <c r="J97" s="114">
        <v>0</v>
      </c>
      <c r="K97" s="114">
        <v>0</v>
      </c>
      <c r="L97" s="115">
        <f>M97+N97</f>
        <v>0</v>
      </c>
      <c r="M97" s="114">
        <v>0</v>
      </c>
      <c r="N97" s="114">
        <v>0</v>
      </c>
      <c r="O97" s="114">
        <f t="shared" si="20"/>
        <v>0</v>
      </c>
    </row>
    <row r="98" spans="1:15" ht="15">
      <c r="A98" s="129" t="s">
        <v>107</v>
      </c>
      <c r="B98" s="92" t="str">
        <f t="shared" si="19"/>
        <v>b</v>
      </c>
      <c r="C98" s="124" t="s">
        <v>286</v>
      </c>
      <c r="D98" s="109" t="s">
        <v>287</v>
      </c>
      <c r="E98" s="130">
        <f>E99+E102+E105</f>
        <v>0</v>
      </c>
      <c r="F98" s="130">
        <f t="shared" ref="F98:N98" si="26">F99+F102+F105</f>
        <v>0</v>
      </c>
      <c r="G98" s="130">
        <f t="shared" si="26"/>
        <v>0</v>
      </c>
      <c r="H98" s="130">
        <f t="shared" si="26"/>
        <v>0</v>
      </c>
      <c r="I98" s="131">
        <f t="shared" si="21"/>
        <v>0</v>
      </c>
      <c r="J98" s="130">
        <f t="shared" si="26"/>
        <v>0</v>
      </c>
      <c r="K98" s="130">
        <f t="shared" si="26"/>
        <v>0</v>
      </c>
      <c r="L98" s="131">
        <f>L101+L286+L369+L412</f>
        <v>0</v>
      </c>
      <c r="M98" s="130">
        <f t="shared" si="26"/>
        <v>0</v>
      </c>
      <c r="N98" s="130">
        <f t="shared" si="26"/>
        <v>0</v>
      </c>
      <c r="O98" s="130">
        <f>O99+O102+O105</f>
        <v>0</v>
      </c>
    </row>
    <row r="99" spans="1:15" ht="15">
      <c r="A99" s="129"/>
      <c r="B99" s="92" t="str">
        <f t="shared" si="19"/>
        <v>b</v>
      </c>
      <c r="C99" s="125" t="s">
        <v>288</v>
      </c>
      <c r="D99" s="113" t="s">
        <v>289</v>
      </c>
      <c r="E99" s="114">
        <f>SUM(E100:E101)</f>
        <v>0</v>
      </c>
      <c r="F99" s="114">
        <f t="shared" ref="F99:N99" si="27">SUM(F100:F101)</f>
        <v>0</v>
      </c>
      <c r="G99" s="114">
        <f t="shared" si="27"/>
        <v>0</v>
      </c>
      <c r="H99" s="114">
        <f t="shared" si="27"/>
        <v>0</v>
      </c>
      <c r="I99" s="115">
        <f t="shared" si="21"/>
        <v>0</v>
      </c>
      <c r="J99" s="114">
        <f t="shared" si="27"/>
        <v>0</v>
      </c>
      <c r="K99" s="114">
        <f t="shared" si="27"/>
        <v>0</v>
      </c>
      <c r="L99" s="115">
        <f>L100+L101</f>
        <v>0</v>
      </c>
      <c r="M99" s="114">
        <f t="shared" si="27"/>
        <v>0</v>
      </c>
      <c r="N99" s="114">
        <f t="shared" si="27"/>
        <v>0</v>
      </c>
      <c r="O99" s="114">
        <f>SUM(O100:O101)</f>
        <v>0</v>
      </c>
    </row>
    <row r="100" spans="1:15" ht="15">
      <c r="A100" s="129"/>
      <c r="B100" s="92" t="str">
        <f t="shared" si="19"/>
        <v>b</v>
      </c>
      <c r="C100" s="126" t="s">
        <v>290</v>
      </c>
      <c r="D100" s="117" t="s">
        <v>291</v>
      </c>
      <c r="E100" s="118"/>
      <c r="F100" s="118"/>
      <c r="G100" s="118"/>
      <c r="H100" s="118"/>
      <c r="I100" s="119">
        <f t="shared" si="21"/>
        <v>0</v>
      </c>
      <c r="J100" s="118"/>
      <c r="K100" s="118"/>
      <c r="L100" s="119">
        <f>M100+N100</f>
        <v>0</v>
      </c>
      <c r="M100" s="118"/>
      <c r="N100" s="118"/>
      <c r="O100" s="118">
        <v>0</v>
      </c>
    </row>
    <row r="101" spans="1:15" ht="15">
      <c r="A101" s="129"/>
      <c r="B101" s="92" t="str">
        <f t="shared" si="19"/>
        <v>b</v>
      </c>
      <c r="C101" s="126" t="s">
        <v>292</v>
      </c>
      <c r="D101" s="117" t="s">
        <v>293</v>
      </c>
      <c r="E101" s="118"/>
      <c r="F101" s="118"/>
      <c r="G101" s="118"/>
      <c r="H101" s="118"/>
      <c r="I101" s="119">
        <f t="shared" si="21"/>
        <v>0</v>
      </c>
      <c r="J101" s="118"/>
      <c r="K101" s="118"/>
      <c r="L101" s="119">
        <f>L104+L289+L372+L415</f>
        <v>0</v>
      </c>
      <c r="M101" s="118"/>
      <c r="N101" s="118"/>
      <c r="O101" s="118">
        <v>0</v>
      </c>
    </row>
    <row r="102" spans="1:15" ht="15">
      <c r="A102" s="129"/>
      <c r="B102" s="92" t="str">
        <f t="shared" si="19"/>
        <v>b</v>
      </c>
      <c r="C102" s="125" t="s">
        <v>294</v>
      </c>
      <c r="D102" s="113" t="s">
        <v>295</v>
      </c>
      <c r="E102" s="114">
        <f>SUM(E103:E104)</f>
        <v>0</v>
      </c>
      <c r="F102" s="114">
        <f t="shared" ref="F102:N102" si="28">SUM(F103:F104)</f>
        <v>0</v>
      </c>
      <c r="G102" s="114">
        <f t="shared" si="28"/>
        <v>0</v>
      </c>
      <c r="H102" s="114">
        <f t="shared" si="28"/>
        <v>0</v>
      </c>
      <c r="I102" s="115">
        <f t="shared" si="21"/>
        <v>0</v>
      </c>
      <c r="J102" s="114">
        <f t="shared" si="28"/>
        <v>0</v>
      </c>
      <c r="K102" s="114">
        <f t="shared" si="28"/>
        <v>0</v>
      </c>
      <c r="L102" s="115">
        <f>L103+L104</f>
        <v>0</v>
      </c>
      <c r="M102" s="114">
        <f t="shared" si="28"/>
        <v>0</v>
      </c>
      <c r="N102" s="114">
        <f t="shared" si="28"/>
        <v>0</v>
      </c>
      <c r="O102" s="114">
        <f>SUM(O103:O104)</f>
        <v>0</v>
      </c>
    </row>
    <row r="103" spans="1:15" ht="15">
      <c r="A103" s="129"/>
      <c r="B103" s="92" t="str">
        <f t="shared" si="19"/>
        <v>b</v>
      </c>
      <c r="C103" s="126" t="s">
        <v>296</v>
      </c>
      <c r="D103" s="117" t="s">
        <v>297</v>
      </c>
      <c r="E103" s="118"/>
      <c r="F103" s="118"/>
      <c r="G103" s="118"/>
      <c r="H103" s="118"/>
      <c r="I103" s="119">
        <f t="shared" si="21"/>
        <v>0</v>
      </c>
      <c r="J103" s="118"/>
      <c r="K103" s="118"/>
      <c r="L103" s="119">
        <f>M103+N103</f>
        <v>0</v>
      </c>
      <c r="M103" s="118"/>
      <c r="N103" s="118"/>
      <c r="O103" s="118">
        <v>0</v>
      </c>
    </row>
    <row r="104" spans="1:15" ht="15">
      <c r="A104" s="129"/>
      <c r="B104" s="92" t="str">
        <f t="shared" si="19"/>
        <v>b</v>
      </c>
      <c r="C104" s="126" t="s">
        <v>292</v>
      </c>
      <c r="D104" s="117" t="s">
        <v>298</v>
      </c>
      <c r="E104" s="118"/>
      <c r="F104" s="118"/>
      <c r="G104" s="118"/>
      <c r="H104" s="118"/>
      <c r="I104" s="119">
        <f t="shared" si="21"/>
        <v>0</v>
      </c>
      <c r="J104" s="118"/>
      <c r="K104" s="118"/>
      <c r="L104" s="119">
        <f>L107+L292+L375+L418</f>
        <v>0</v>
      </c>
      <c r="M104" s="118"/>
      <c r="N104" s="118"/>
      <c r="O104" s="118">
        <v>0</v>
      </c>
    </row>
    <row r="105" spans="1:15" ht="15">
      <c r="A105" s="129"/>
      <c r="B105" s="92" t="str">
        <f t="shared" si="19"/>
        <v>b</v>
      </c>
      <c r="C105" s="125" t="s">
        <v>299</v>
      </c>
      <c r="D105" s="113" t="s">
        <v>300</v>
      </c>
      <c r="E105" s="114">
        <v>0</v>
      </c>
      <c r="F105" s="114">
        <v>0</v>
      </c>
      <c r="G105" s="114">
        <v>0</v>
      </c>
      <c r="H105" s="114">
        <v>0</v>
      </c>
      <c r="I105" s="115">
        <f t="shared" si="21"/>
        <v>0</v>
      </c>
      <c r="J105" s="114">
        <v>0</v>
      </c>
      <c r="K105" s="114">
        <v>0</v>
      </c>
      <c r="L105" s="115">
        <f>L108+L293+L376+L419</f>
        <v>0</v>
      </c>
      <c r="M105" s="114">
        <v>0</v>
      </c>
      <c r="N105" s="114">
        <v>0</v>
      </c>
      <c r="O105" s="114">
        <v>0</v>
      </c>
    </row>
    <row r="106" spans="1:15" ht="15">
      <c r="A106" s="129" t="s">
        <v>107</v>
      </c>
      <c r="B106" s="92" t="str">
        <f t="shared" si="19"/>
        <v>b</v>
      </c>
      <c r="C106" s="124">
        <v>2.6</v>
      </c>
      <c r="D106" s="109" t="s">
        <v>301</v>
      </c>
      <c r="E106" s="110">
        <f>E107+E110+E113</f>
        <v>0</v>
      </c>
      <c r="F106" s="110">
        <f t="shared" ref="F106:N106" si="29">F107+F110+F113</f>
        <v>0</v>
      </c>
      <c r="G106" s="110">
        <f t="shared" si="29"/>
        <v>0</v>
      </c>
      <c r="H106" s="110">
        <f t="shared" si="29"/>
        <v>0</v>
      </c>
      <c r="I106" s="111">
        <f t="shared" si="21"/>
        <v>0</v>
      </c>
      <c r="J106" s="110">
        <f t="shared" si="29"/>
        <v>0</v>
      </c>
      <c r="K106" s="110">
        <f t="shared" si="29"/>
        <v>0</v>
      </c>
      <c r="L106" s="111">
        <f>L109+L294+L377+L420</f>
        <v>0</v>
      </c>
      <c r="M106" s="110">
        <f t="shared" si="29"/>
        <v>0</v>
      </c>
      <c r="N106" s="110">
        <f t="shared" si="29"/>
        <v>0</v>
      </c>
      <c r="O106" s="110">
        <f t="shared" si="20"/>
        <v>0</v>
      </c>
    </row>
    <row r="107" spans="1:15" ht="15">
      <c r="A107" s="92"/>
      <c r="B107" s="92" t="str">
        <f t="shared" si="19"/>
        <v>b</v>
      </c>
      <c r="C107" s="125" t="s">
        <v>302</v>
      </c>
      <c r="D107" s="113" t="s">
        <v>303</v>
      </c>
      <c r="E107" s="114">
        <f>SUM(E108:E109)</f>
        <v>0</v>
      </c>
      <c r="F107" s="114">
        <f t="shared" ref="F107:N107" si="30">SUM(F108:F109)</f>
        <v>0</v>
      </c>
      <c r="G107" s="114">
        <f t="shared" si="30"/>
        <v>0</v>
      </c>
      <c r="H107" s="114">
        <f t="shared" si="30"/>
        <v>0</v>
      </c>
      <c r="I107" s="115">
        <f t="shared" si="21"/>
        <v>0</v>
      </c>
      <c r="J107" s="114">
        <f t="shared" si="30"/>
        <v>0</v>
      </c>
      <c r="K107" s="114">
        <f t="shared" si="30"/>
        <v>0</v>
      </c>
      <c r="L107" s="115">
        <f>L108+L109</f>
        <v>0</v>
      </c>
      <c r="M107" s="114">
        <f t="shared" si="30"/>
        <v>0</v>
      </c>
      <c r="N107" s="114">
        <f t="shared" si="30"/>
        <v>0</v>
      </c>
      <c r="O107" s="114">
        <f t="shared" si="20"/>
        <v>0</v>
      </c>
    </row>
    <row r="108" spans="1:15" ht="15">
      <c r="A108" s="92"/>
      <c r="B108" s="92" t="str">
        <f t="shared" si="19"/>
        <v>b</v>
      </c>
      <c r="C108" s="126" t="s">
        <v>304</v>
      </c>
      <c r="D108" s="117" t="s">
        <v>305</v>
      </c>
      <c r="E108" s="118"/>
      <c r="F108" s="118"/>
      <c r="G108" s="118"/>
      <c r="H108" s="118"/>
      <c r="I108" s="119">
        <f t="shared" si="21"/>
        <v>0</v>
      </c>
      <c r="J108" s="118"/>
      <c r="K108" s="118"/>
      <c r="L108" s="119">
        <f>M108+N108</f>
        <v>0</v>
      </c>
      <c r="M108" s="118"/>
      <c r="N108" s="118"/>
      <c r="O108" s="118">
        <f t="shared" si="20"/>
        <v>0</v>
      </c>
    </row>
    <row r="109" spans="1:15" ht="15">
      <c r="A109" s="92"/>
      <c r="B109" s="92" t="str">
        <f t="shared" si="19"/>
        <v>b</v>
      </c>
      <c r="C109" s="126" t="s">
        <v>306</v>
      </c>
      <c r="D109" s="117" t="s">
        <v>307</v>
      </c>
      <c r="E109" s="118"/>
      <c r="F109" s="118"/>
      <c r="G109" s="118"/>
      <c r="H109" s="118"/>
      <c r="I109" s="119">
        <f t="shared" si="21"/>
        <v>0</v>
      </c>
      <c r="J109" s="118"/>
      <c r="K109" s="118"/>
      <c r="L109" s="119">
        <f>M109+N109</f>
        <v>0</v>
      </c>
      <c r="M109" s="118"/>
      <c r="N109" s="118"/>
      <c r="O109" s="118">
        <f t="shared" si="20"/>
        <v>0</v>
      </c>
    </row>
    <row r="110" spans="1:15" ht="15">
      <c r="A110" s="92"/>
      <c r="B110" s="92" t="str">
        <f t="shared" si="19"/>
        <v>b</v>
      </c>
      <c r="C110" s="125" t="s">
        <v>308</v>
      </c>
      <c r="D110" s="113" t="s">
        <v>309</v>
      </c>
      <c r="E110" s="114">
        <f>SUM(E111:E112)</f>
        <v>0</v>
      </c>
      <c r="F110" s="114">
        <f t="shared" ref="F110:N110" si="31">SUM(F111:F112)</f>
        <v>0</v>
      </c>
      <c r="G110" s="114">
        <f t="shared" si="31"/>
        <v>0</v>
      </c>
      <c r="H110" s="114">
        <f t="shared" si="31"/>
        <v>0</v>
      </c>
      <c r="I110" s="115">
        <f t="shared" si="21"/>
        <v>0</v>
      </c>
      <c r="J110" s="114">
        <f t="shared" si="31"/>
        <v>0</v>
      </c>
      <c r="K110" s="114">
        <f t="shared" si="31"/>
        <v>0</v>
      </c>
      <c r="L110" s="115">
        <f>L111+L112</f>
        <v>0</v>
      </c>
      <c r="M110" s="114">
        <f t="shared" si="31"/>
        <v>0</v>
      </c>
      <c r="N110" s="114">
        <f t="shared" si="31"/>
        <v>0</v>
      </c>
      <c r="O110" s="114">
        <f t="shared" si="20"/>
        <v>0</v>
      </c>
    </row>
    <row r="111" spans="1:15" ht="15">
      <c r="A111" s="92"/>
      <c r="B111" s="92" t="str">
        <f t="shared" si="19"/>
        <v>b</v>
      </c>
      <c r="C111" s="126" t="s">
        <v>310</v>
      </c>
      <c r="D111" s="117" t="s">
        <v>305</v>
      </c>
      <c r="E111" s="118"/>
      <c r="F111" s="118"/>
      <c r="G111" s="118"/>
      <c r="H111" s="118"/>
      <c r="I111" s="119">
        <f t="shared" si="21"/>
        <v>0</v>
      </c>
      <c r="J111" s="118"/>
      <c r="K111" s="118"/>
      <c r="L111" s="119">
        <f>M111+N111</f>
        <v>0</v>
      </c>
      <c r="M111" s="118"/>
      <c r="N111" s="118"/>
      <c r="O111" s="118">
        <f t="shared" si="20"/>
        <v>0</v>
      </c>
    </row>
    <row r="112" spans="1:15" ht="15">
      <c r="A112" s="92"/>
      <c r="B112" s="92" t="str">
        <f t="shared" si="19"/>
        <v>b</v>
      </c>
      <c r="C112" s="126" t="s">
        <v>311</v>
      </c>
      <c r="D112" s="117" t="s">
        <v>307</v>
      </c>
      <c r="E112" s="118"/>
      <c r="F112" s="118"/>
      <c r="G112" s="118"/>
      <c r="H112" s="118"/>
      <c r="I112" s="119">
        <f t="shared" si="21"/>
        <v>0</v>
      </c>
      <c r="J112" s="118"/>
      <c r="K112" s="118"/>
      <c r="L112" s="119">
        <f>M112+N112</f>
        <v>0</v>
      </c>
      <c r="M112" s="118"/>
      <c r="N112" s="118"/>
      <c r="O112" s="118">
        <f t="shared" si="20"/>
        <v>0</v>
      </c>
    </row>
    <row r="113" spans="1:15" ht="15">
      <c r="A113" s="92"/>
      <c r="B113" s="92" t="str">
        <f t="shared" si="19"/>
        <v>b</v>
      </c>
      <c r="C113" s="125" t="s">
        <v>312</v>
      </c>
      <c r="D113" s="113" t="s">
        <v>313</v>
      </c>
      <c r="E113" s="114">
        <f>E114+E130</f>
        <v>0</v>
      </c>
      <c r="F113" s="114">
        <f t="shared" ref="F113:N113" si="32">F114+F130</f>
        <v>0</v>
      </c>
      <c r="G113" s="114">
        <f t="shared" si="32"/>
        <v>0</v>
      </c>
      <c r="H113" s="114">
        <f t="shared" si="32"/>
        <v>0</v>
      </c>
      <c r="I113" s="115">
        <f t="shared" si="21"/>
        <v>0</v>
      </c>
      <c r="J113" s="114">
        <f t="shared" si="32"/>
        <v>0</v>
      </c>
      <c r="K113" s="114">
        <f t="shared" si="32"/>
        <v>0</v>
      </c>
      <c r="L113" s="115">
        <f>L116+L301+L384+L427</f>
        <v>0</v>
      </c>
      <c r="M113" s="114">
        <f t="shared" si="32"/>
        <v>0</v>
      </c>
      <c r="N113" s="114">
        <f t="shared" si="32"/>
        <v>0</v>
      </c>
      <c r="O113" s="114">
        <f t="shared" si="20"/>
        <v>0</v>
      </c>
    </row>
    <row r="114" spans="1:15" ht="15">
      <c r="A114" s="92"/>
      <c r="B114" s="92" t="str">
        <f t="shared" si="19"/>
        <v>b</v>
      </c>
      <c r="C114" s="126" t="s">
        <v>314</v>
      </c>
      <c r="D114" s="117" t="s">
        <v>305</v>
      </c>
      <c r="E114" s="118">
        <f>E115+E118+E123</f>
        <v>0</v>
      </c>
      <c r="F114" s="118">
        <f t="shared" ref="F114:N114" si="33">F115+F118+F123</f>
        <v>0</v>
      </c>
      <c r="G114" s="118">
        <f t="shared" si="33"/>
        <v>0</v>
      </c>
      <c r="H114" s="118">
        <f t="shared" si="33"/>
        <v>0</v>
      </c>
      <c r="I114" s="119">
        <f t="shared" si="21"/>
        <v>0</v>
      </c>
      <c r="J114" s="118">
        <f t="shared" si="33"/>
        <v>0</v>
      </c>
      <c r="K114" s="118">
        <f t="shared" si="33"/>
        <v>0</v>
      </c>
      <c r="L114" s="119">
        <f>L117+L302+L385+L428</f>
        <v>0</v>
      </c>
      <c r="M114" s="118">
        <f t="shared" si="33"/>
        <v>0</v>
      </c>
      <c r="N114" s="118">
        <f t="shared" si="33"/>
        <v>0</v>
      </c>
      <c r="O114" s="118">
        <f t="shared" si="20"/>
        <v>0</v>
      </c>
    </row>
    <row r="115" spans="1:15" ht="15">
      <c r="A115" s="92"/>
      <c r="B115" s="92" t="str">
        <f t="shared" si="19"/>
        <v>b</v>
      </c>
      <c r="C115" s="132" t="s">
        <v>315</v>
      </c>
      <c r="D115" s="133" t="s">
        <v>316</v>
      </c>
      <c r="E115" s="134">
        <f>E116+E117</f>
        <v>0</v>
      </c>
      <c r="F115" s="134">
        <f t="shared" ref="F115:N115" si="34">F116+F117</f>
        <v>0</v>
      </c>
      <c r="G115" s="134">
        <f t="shared" si="34"/>
        <v>0</v>
      </c>
      <c r="H115" s="134">
        <f t="shared" si="34"/>
        <v>0</v>
      </c>
      <c r="I115" s="123">
        <f t="shared" si="21"/>
        <v>0</v>
      </c>
      <c r="J115" s="134">
        <f t="shared" si="34"/>
        <v>0</v>
      </c>
      <c r="K115" s="134">
        <f t="shared" si="34"/>
        <v>0</v>
      </c>
      <c r="L115" s="123">
        <f>L116+L117</f>
        <v>0</v>
      </c>
      <c r="M115" s="134">
        <f t="shared" si="34"/>
        <v>0</v>
      </c>
      <c r="N115" s="134">
        <f t="shared" si="34"/>
        <v>0</v>
      </c>
      <c r="O115" s="134">
        <f>O116+O117</f>
        <v>0</v>
      </c>
    </row>
    <row r="116" spans="1:15" ht="15">
      <c r="A116" s="92"/>
      <c r="B116" s="92" t="str">
        <f t="shared" si="19"/>
        <v>b</v>
      </c>
      <c r="C116" s="135" t="s">
        <v>317</v>
      </c>
      <c r="D116" s="136" t="s">
        <v>318</v>
      </c>
      <c r="E116" s="137"/>
      <c r="F116" s="137"/>
      <c r="G116" s="137"/>
      <c r="H116" s="137"/>
      <c r="I116" s="138">
        <f t="shared" si="21"/>
        <v>0</v>
      </c>
      <c r="J116" s="137"/>
      <c r="K116" s="137"/>
      <c r="L116" s="138">
        <f>L119+L304+L387+L430</f>
        <v>0</v>
      </c>
      <c r="M116" s="137"/>
      <c r="N116" s="137"/>
      <c r="O116" s="137">
        <v>0</v>
      </c>
    </row>
    <row r="117" spans="1:15" ht="22.5">
      <c r="A117" s="92"/>
      <c r="B117" s="92" t="str">
        <f t="shared" si="19"/>
        <v>b</v>
      </c>
      <c r="C117" s="135" t="s">
        <v>319</v>
      </c>
      <c r="D117" s="136" t="s">
        <v>320</v>
      </c>
      <c r="E117" s="137"/>
      <c r="F117" s="137"/>
      <c r="G117" s="137"/>
      <c r="H117" s="137"/>
      <c r="I117" s="138">
        <f t="shared" si="21"/>
        <v>0</v>
      </c>
      <c r="J117" s="137"/>
      <c r="K117" s="137"/>
      <c r="L117" s="138">
        <f>L120+L305+L388+L431</f>
        <v>0</v>
      </c>
      <c r="M117" s="137"/>
      <c r="N117" s="137"/>
      <c r="O117" s="137">
        <v>0</v>
      </c>
    </row>
    <row r="118" spans="1:15" ht="25.5">
      <c r="A118" s="92"/>
      <c r="B118" s="92" t="str">
        <f t="shared" si="19"/>
        <v>b</v>
      </c>
      <c r="C118" s="132" t="s">
        <v>321</v>
      </c>
      <c r="D118" s="133" t="s">
        <v>322</v>
      </c>
      <c r="E118" s="134">
        <f>E119+E122</f>
        <v>0</v>
      </c>
      <c r="F118" s="134">
        <f t="shared" ref="F118:N118" si="35">F119+F122</f>
        <v>0</v>
      </c>
      <c r="G118" s="134">
        <f t="shared" si="35"/>
        <v>0</v>
      </c>
      <c r="H118" s="134">
        <f t="shared" si="35"/>
        <v>0</v>
      </c>
      <c r="I118" s="123">
        <f t="shared" si="21"/>
        <v>0</v>
      </c>
      <c r="J118" s="134">
        <f t="shared" si="35"/>
        <v>0</v>
      </c>
      <c r="K118" s="134">
        <f t="shared" si="35"/>
        <v>0</v>
      </c>
      <c r="L118" s="123">
        <f>L122</f>
        <v>0</v>
      </c>
      <c r="M118" s="134">
        <f t="shared" si="35"/>
        <v>0</v>
      </c>
      <c r="N118" s="134">
        <f t="shared" si="35"/>
        <v>0</v>
      </c>
      <c r="O118" s="134"/>
    </row>
    <row r="119" spans="1:15" ht="22.5">
      <c r="A119" s="92"/>
      <c r="B119" s="92" t="str">
        <f t="shared" si="19"/>
        <v>b</v>
      </c>
      <c r="C119" s="135" t="s">
        <v>323</v>
      </c>
      <c r="D119" s="136" t="s">
        <v>324</v>
      </c>
      <c r="E119" s="137">
        <f>E120+E121</f>
        <v>0</v>
      </c>
      <c r="F119" s="137">
        <f t="shared" ref="F119:N119" si="36">F120+F121</f>
        <v>0</v>
      </c>
      <c r="G119" s="137">
        <f t="shared" si="36"/>
        <v>0</v>
      </c>
      <c r="H119" s="137">
        <f t="shared" si="36"/>
        <v>0</v>
      </c>
      <c r="I119" s="138">
        <f t="shared" si="21"/>
        <v>0</v>
      </c>
      <c r="J119" s="137">
        <f t="shared" si="36"/>
        <v>0</v>
      </c>
      <c r="K119" s="137">
        <f t="shared" si="36"/>
        <v>0</v>
      </c>
      <c r="L119" s="138">
        <f>L120+L121</f>
        <v>0</v>
      </c>
      <c r="M119" s="137">
        <f t="shared" si="36"/>
        <v>0</v>
      </c>
      <c r="N119" s="137">
        <f t="shared" si="36"/>
        <v>0</v>
      </c>
      <c r="O119" s="137"/>
    </row>
    <row r="120" spans="1:15" ht="15">
      <c r="A120" s="92"/>
      <c r="B120" s="92" t="str">
        <f t="shared" si="19"/>
        <v>b</v>
      </c>
      <c r="C120" s="139" t="s">
        <v>325</v>
      </c>
      <c r="D120" s="140" t="s">
        <v>326</v>
      </c>
      <c r="E120" s="141"/>
      <c r="F120" s="141"/>
      <c r="G120" s="141"/>
      <c r="H120" s="141"/>
      <c r="I120" s="138">
        <f t="shared" si="21"/>
        <v>0</v>
      </c>
      <c r="J120" s="141"/>
      <c r="K120" s="141"/>
      <c r="L120" s="138">
        <f>M120+N120</f>
        <v>0</v>
      </c>
      <c r="M120" s="141"/>
      <c r="N120" s="141"/>
      <c r="O120" s="141"/>
    </row>
    <row r="121" spans="1:15" ht="15">
      <c r="A121" s="92"/>
      <c r="B121" s="92" t="str">
        <f t="shared" si="19"/>
        <v>b</v>
      </c>
      <c r="C121" s="139" t="s">
        <v>327</v>
      </c>
      <c r="D121" s="140" t="s">
        <v>328</v>
      </c>
      <c r="E121" s="141"/>
      <c r="F121" s="141"/>
      <c r="G121" s="141"/>
      <c r="H121" s="141"/>
      <c r="I121" s="138">
        <f t="shared" si="21"/>
        <v>0</v>
      </c>
      <c r="J121" s="141"/>
      <c r="K121" s="141"/>
      <c r="L121" s="138">
        <f>M121+N121</f>
        <v>0</v>
      </c>
      <c r="M121" s="141"/>
      <c r="N121" s="141"/>
      <c r="O121" s="141"/>
    </row>
    <row r="122" spans="1:15" ht="22.5">
      <c r="A122" s="92"/>
      <c r="B122" s="92" t="str">
        <f t="shared" si="19"/>
        <v>b</v>
      </c>
      <c r="C122" s="135" t="s">
        <v>329</v>
      </c>
      <c r="D122" s="136" t="s">
        <v>330</v>
      </c>
      <c r="E122" s="137">
        <v>0</v>
      </c>
      <c r="F122" s="137">
        <v>0</v>
      </c>
      <c r="G122" s="137">
        <v>0</v>
      </c>
      <c r="H122" s="137">
        <v>0</v>
      </c>
      <c r="I122" s="138">
        <f t="shared" si="21"/>
        <v>0</v>
      </c>
      <c r="J122" s="137">
        <v>0</v>
      </c>
      <c r="K122" s="137">
        <v>0</v>
      </c>
      <c r="L122" s="138">
        <f>L125+L310+L393+L436</f>
        <v>0</v>
      </c>
      <c r="M122" s="137">
        <v>0</v>
      </c>
      <c r="N122" s="137">
        <v>0</v>
      </c>
      <c r="O122" s="137"/>
    </row>
    <row r="123" spans="1:15" ht="15">
      <c r="A123" s="92"/>
      <c r="B123" s="92" t="str">
        <f t="shared" si="19"/>
        <v>b</v>
      </c>
      <c r="C123" s="132" t="s">
        <v>331</v>
      </c>
      <c r="D123" s="133" t="s">
        <v>332</v>
      </c>
      <c r="E123" s="134">
        <f>E124+E129</f>
        <v>0</v>
      </c>
      <c r="F123" s="134">
        <f t="shared" ref="F123:N123" si="37">F124+F129</f>
        <v>0</v>
      </c>
      <c r="G123" s="134">
        <f t="shared" si="37"/>
        <v>0</v>
      </c>
      <c r="H123" s="134">
        <f t="shared" si="37"/>
        <v>0</v>
      </c>
      <c r="I123" s="123">
        <f t="shared" si="21"/>
        <v>0</v>
      </c>
      <c r="J123" s="134">
        <f t="shared" si="37"/>
        <v>0</v>
      </c>
      <c r="K123" s="134">
        <f t="shared" si="37"/>
        <v>0</v>
      </c>
      <c r="L123" s="123">
        <f>L124+L129</f>
        <v>0</v>
      </c>
      <c r="M123" s="134">
        <f t="shared" si="37"/>
        <v>0</v>
      </c>
      <c r="N123" s="134">
        <f t="shared" si="37"/>
        <v>0</v>
      </c>
      <c r="O123" s="134"/>
    </row>
    <row r="124" spans="1:15" ht="15">
      <c r="A124" s="92"/>
      <c r="B124" s="92" t="str">
        <f t="shared" si="19"/>
        <v>b</v>
      </c>
      <c r="C124" s="135" t="s">
        <v>333</v>
      </c>
      <c r="D124" s="136" t="s">
        <v>334</v>
      </c>
      <c r="E124" s="137">
        <f>E125+E126+E127+E128</f>
        <v>0</v>
      </c>
      <c r="F124" s="137">
        <f t="shared" ref="F124:N124" si="38">F125+F126+F127+F128</f>
        <v>0</v>
      </c>
      <c r="G124" s="137">
        <f t="shared" si="38"/>
        <v>0</v>
      </c>
      <c r="H124" s="137">
        <f t="shared" si="38"/>
        <v>0</v>
      </c>
      <c r="I124" s="138">
        <f t="shared" si="21"/>
        <v>0</v>
      </c>
      <c r="J124" s="137">
        <f t="shared" si="38"/>
        <v>0</v>
      </c>
      <c r="K124" s="137">
        <f t="shared" si="38"/>
        <v>0</v>
      </c>
      <c r="L124" s="138">
        <f>L125+L126+L127+L128</f>
        <v>0</v>
      </c>
      <c r="M124" s="137">
        <f t="shared" si="38"/>
        <v>0</v>
      </c>
      <c r="N124" s="137">
        <f t="shared" si="38"/>
        <v>0</v>
      </c>
      <c r="O124" s="137"/>
    </row>
    <row r="125" spans="1:15" ht="15">
      <c r="A125" s="92"/>
      <c r="B125" s="92" t="str">
        <f t="shared" si="19"/>
        <v>b</v>
      </c>
      <c r="C125" s="139" t="s">
        <v>335</v>
      </c>
      <c r="D125" s="140" t="s">
        <v>336</v>
      </c>
      <c r="E125" s="141"/>
      <c r="F125" s="141"/>
      <c r="G125" s="141"/>
      <c r="H125" s="141"/>
      <c r="I125" s="138">
        <f t="shared" si="21"/>
        <v>0</v>
      </c>
      <c r="J125" s="141"/>
      <c r="K125" s="141"/>
      <c r="L125" s="138">
        <f>M125+N125</f>
        <v>0</v>
      </c>
      <c r="M125" s="141"/>
      <c r="N125" s="141"/>
      <c r="O125" s="141"/>
    </row>
    <row r="126" spans="1:15" ht="15">
      <c r="A126" s="92"/>
      <c r="B126" s="92" t="str">
        <f t="shared" si="19"/>
        <v>b</v>
      </c>
      <c r="C126" s="139" t="s">
        <v>337</v>
      </c>
      <c r="D126" s="140" t="s">
        <v>338</v>
      </c>
      <c r="E126" s="141"/>
      <c r="F126" s="141"/>
      <c r="G126" s="141"/>
      <c r="H126" s="141"/>
      <c r="I126" s="138">
        <f t="shared" si="21"/>
        <v>0</v>
      </c>
      <c r="J126" s="141"/>
      <c r="K126" s="141"/>
      <c r="L126" s="138">
        <f>M126+N126</f>
        <v>0</v>
      </c>
      <c r="M126" s="141"/>
      <c r="N126" s="141"/>
      <c r="O126" s="141"/>
    </row>
    <row r="127" spans="1:15" ht="15">
      <c r="A127" s="92"/>
      <c r="B127" s="92" t="str">
        <f t="shared" si="19"/>
        <v>b</v>
      </c>
      <c r="C127" s="139" t="s">
        <v>339</v>
      </c>
      <c r="D127" s="140" t="s">
        <v>326</v>
      </c>
      <c r="E127" s="141"/>
      <c r="F127" s="141"/>
      <c r="G127" s="141"/>
      <c r="H127" s="141"/>
      <c r="I127" s="138">
        <f t="shared" si="21"/>
        <v>0</v>
      </c>
      <c r="J127" s="141"/>
      <c r="K127" s="141"/>
      <c r="L127" s="138">
        <f>M127+N127</f>
        <v>0</v>
      </c>
      <c r="M127" s="141"/>
      <c r="N127" s="141"/>
      <c r="O127" s="141"/>
    </row>
    <row r="128" spans="1:15" ht="15">
      <c r="A128" s="92"/>
      <c r="B128" s="92" t="str">
        <f t="shared" si="19"/>
        <v>b</v>
      </c>
      <c r="C128" s="139" t="s">
        <v>340</v>
      </c>
      <c r="D128" s="140" t="s">
        <v>328</v>
      </c>
      <c r="E128" s="141"/>
      <c r="F128" s="141"/>
      <c r="G128" s="141"/>
      <c r="H128" s="141"/>
      <c r="I128" s="138">
        <f t="shared" si="21"/>
        <v>0</v>
      </c>
      <c r="J128" s="141"/>
      <c r="K128" s="141"/>
      <c r="L128" s="138">
        <f>M128+N128</f>
        <v>0</v>
      </c>
      <c r="M128" s="141"/>
      <c r="N128" s="141"/>
      <c r="O128" s="141"/>
    </row>
    <row r="129" spans="1:15" ht="22.5">
      <c r="A129" s="92"/>
      <c r="B129" s="92" t="str">
        <f t="shared" si="19"/>
        <v>b</v>
      </c>
      <c r="C129" s="135" t="s">
        <v>341</v>
      </c>
      <c r="D129" s="136" t="s">
        <v>342</v>
      </c>
      <c r="E129" s="137">
        <v>0</v>
      </c>
      <c r="F129" s="137">
        <v>0</v>
      </c>
      <c r="G129" s="137">
        <v>0</v>
      </c>
      <c r="H129" s="137">
        <v>0</v>
      </c>
      <c r="I129" s="138">
        <f t="shared" si="21"/>
        <v>0</v>
      </c>
      <c r="J129" s="137">
        <v>0</v>
      </c>
      <c r="K129" s="137">
        <v>0</v>
      </c>
      <c r="L129" s="138">
        <f>M129+N129</f>
        <v>0</v>
      </c>
      <c r="M129" s="137">
        <v>0</v>
      </c>
      <c r="N129" s="137">
        <v>0</v>
      </c>
      <c r="O129" s="137"/>
    </row>
    <row r="130" spans="1:15" ht="15">
      <c r="A130" s="92"/>
      <c r="B130" s="92" t="str">
        <f t="shared" si="19"/>
        <v>b</v>
      </c>
      <c r="C130" s="126" t="s">
        <v>343</v>
      </c>
      <c r="D130" s="117" t="s">
        <v>307</v>
      </c>
      <c r="E130" s="118">
        <f>E131+E134+E140</f>
        <v>0</v>
      </c>
      <c r="F130" s="118">
        <f t="shared" ref="F130:N130" si="39">F131+F134+F140</f>
        <v>0</v>
      </c>
      <c r="G130" s="118">
        <f t="shared" si="39"/>
        <v>0</v>
      </c>
      <c r="H130" s="118">
        <f t="shared" si="39"/>
        <v>0</v>
      </c>
      <c r="I130" s="119">
        <f t="shared" si="21"/>
        <v>0</v>
      </c>
      <c r="J130" s="118">
        <f t="shared" si="39"/>
        <v>0</v>
      </c>
      <c r="K130" s="118">
        <f t="shared" si="39"/>
        <v>0</v>
      </c>
      <c r="L130" s="119">
        <f>L131+L134+L140</f>
        <v>0</v>
      </c>
      <c r="M130" s="118">
        <f t="shared" si="39"/>
        <v>0</v>
      </c>
      <c r="N130" s="118">
        <f t="shared" si="39"/>
        <v>0</v>
      </c>
      <c r="O130" s="118">
        <f t="shared" si="20"/>
        <v>0</v>
      </c>
    </row>
    <row r="131" spans="1:15" ht="15">
      <c r="A131" s="92"/>
      <c r="B131" s="92" t="str">
        <f t="shared" si="19"/>
        <v>b</v>
      </c>
      <c r="C131" s="132" t="s">
        <v>344</v>
      </c>
      <c r="D131" s="133" t="s">
        <v>316</v>
      </c>
      <c r="E131" s="134">
        <f>E132+E133</f>
        <v>0</v>
      </c>
      <c r="F131" s="134">
        <f t="shared" ref="F131:N131" si="40">F132+F133</f>
        <v>0</v>
      </c>
      <c r="G131" s="134">
        <f t="shared" si="40"/>
        <v>0</v>
      </c>
      <c r="H131" s="134">
        <f t="shared" si="40"/>
        <v>0</v>
      </c>
      <c r="I131" s="123">
        <f t="shared" si="21"/>
        <v>0</v>
      </c>
      <c r="J131" s="134">
        <f t="shared" si="40"/>
        <v>0</v>
      </c>
      <c r="K131" s="134">
        <f t="shared" si="40"/>
        <v>0</v>
      </c>
      <c r="L131" s="123">
        <f>L132+L133</f>
        <v>0</v>
      </c>
      <c r="M131" s="134">
        <f t="shared" si="40"/>
        <v>0</v>
      </c>
      <c r="N131" s="134">
        <f t="shared" si="40"/>
        <v>0</v>
      </c>
      <c r="O131" s="134"/>
    </row>
    <row r="132" spans="1:15" ht="15">
      <c r="A132" s="92"/>
      <c r="B132" s="92" t="str">
        <f t="shared" si="19"/>
        <v>b</v>
      </c>
      <c r="C132" s="135" t="s">
        <v>345</v>
      </c>
      <c r="D132" s="136" t="s">
        <v>318</v>
      </c>
      <c r="E132" s="137"/>
      <c r="F132" s="137"/>
      <c r="G132" s="137"/>
      <c r="H132" s="137"/>
      <c r="I132" s="138">
        <f t="shared" si="21"/>
        <v>0</v>
      </c>
      <c r="J132" s="137"/>
      <c r="K132" s="137"/>
      <c r="L132" s="138">
        <f>M132+N132</f>
        <v>0</v>
      </c>
      <c r="M132" s="137"/>
      <c r="N132" s="137"/>
      <c r="O132" s="137"/>
    </row>
    <row r="133" spans="1:15" ht="22.5">
      <c r="A133" s="92"/>
      <c r="B133" s="92" t="str">
        <f t="shared" si="19"/>
        <v>b</v>
      </c>
      <c r="C133" s="135" t="s">
        <v>346</v>
      </c>
      <c r="D133" s="136" t="s">
        <v>320</v>
      </c>
      <c r="E133" s="137"/>
      <c r="F133" s="137"/>
      <c r="G133" s="137"/>
      <c r="H133" s="137"/>
      <c r="I133" s="138">
        <f t="shared" si="21"/>
        <v>0</v>
      </c>
      <c r="J133" s="137"/>
      <c r="K133" s="137"/>
      <c r="L133" s="138">
        <f>M133+N133</f>
        <v>0</v>
      </c>
      <c r="M133" s="137"/>
      <c r="N133" s="137"/>
      <c r="O133" s="137"/>
    </row>
    <row r="134" spans="1:15" ht="25.5">
      <c r="A134" s="92"/>
      <c r="B134" s="92" t="str">
        <f t="shared" ref="B134:B197" si="41">IF(OR(E134&lt;&gt;0,F134&lt;&gt;0,G134&lt;&gt;0,H134&lt;&gt;0,I134&lt;&gt;0,L134&lt;&gt;0),"a","b")</f>
        <v>b</v>
      </c>
      <c r="C134" s="132" t="s">
        <v>347</v>
      </c>
      <c r="D134" s="133" t="s">
        <v>322</v>
      </c>
      <c r="E134" s="134">
        <f>E135+E139</f>
        <v>0</v>
      </c>
      <c r="F134" s="134">
        <f t="shared" ref="F134:N134" si="42">F135+F139</f>
        <v>0</v>
      </c>
      <c r="G134" s="134">
        <f t="shared" si="42"/>
        <v>0</v>
      </c>
      <c r="H134" s="134">
        <f t="shared" si="42"/>
        <v>0</v>
      </c>
      <c r="I134" s="123">
        <f t="shared" si="21"/>
        <v>0</v>
      </c>
      <c r="J134" s="134">
        <f t="shared" si="42"/>
        <v>0</v>
      </c>
      <c r="K134" s="134">
        <f t="shared" si="42"/>
        <v>0</v>
      </c>
      <c r="L134" s="123">
        <f>L137+L322+L405+L448</f>
        <v>0</v>
      </c>
      <c r="M134" s="134">
        <f t="shared" si="42"/>
        <v>0</v>
      </c>
      <c r="N134" s="134">
        <f t="shared" si="42"/>
        <v>0</v>
      </c>
      <c r="O134" s="134"/>
    </row>
    <row r="135" spans="1:15" ht="22.5">
      <c r="A135" s="92"/>
      <c r="B135" s="92" t="str">
        <f t="shared" si="41"/>
        <v>b</v>
      </c>
      <c r="C135" s="135" t="s">
        <v>348</v>
      </c>
      <c r="D135" s="136" t="s">
        <v>324</v>
      </c>
      <c r="E135" s="137">
        <f>E136+E137+E138</f>
        <v>0</v>
      </c>
      <c r="F135" s="137">
        <f t="shared" ref="F135:N135" si="43">F136+F137+F138</f>
        <v>0</v>
      </c>
      <c r="G135" s="137">
        <f t="shared" si="43"/>
        <v>0</v>
      </c>
      <c r="H135" s="137">
        <f t="shared" si="43"/>
        <v>0</v>
      </c>
      <c r="I135" s="138">
        <f t="shared" si="21"/>
        <v>0</v>
      </c>
      <c r="J135" s="137">
        <f t="shared" si="43"/>
        <v>0</v>
      </c>
      <c r="K135" s="137">
        <f t="shared" si="43"/>
        <v>0</v>
      </c>
      <c r="L135" s="138">
        <f>L136+L137+L138</f>
        <v>0</v>
      </c>
      <c r="M135" s="137">
        <f t="shared" si="43"/>
        <v>0</v>
      </c>
      <c r="N135" s="137">
        <f t="shared" si="43"/>
        <v>0</v>
      </c>
      <c r="O135" s="137"/>
    </row>
    <row r="136" spans="1:15" ht="15">
      <c r="A136" s="92"/>
      <c r="B136" s="92" t="str">
        <f t="shared" si="41"/>
        <v>b</v>
      </c>
      <c r="C136" s="128" t="s">
        <v>349</v>
      </c>
      <c r="D136" s="121" t="s">
        <v>326</v>
      </c>
      <c r="E136" s="141"/>
      <c r="F136" s="141"/>
      <c r="G136" s="141"/>
      <c r="H136" s="141"/>
      <c r="I136" s="138">
        <f t="shared" ref="I136:I199" si="44">J136+K136</f>
        <v>0</v>
      </c>
      <c r="J136" s="141"/>
      <c r="K136" s="141"/>
      <c r="L136" s="138">
        <f>M136+N136</f>
        <v>0</v>
      </c>
      <c r="M136" s="141"/>
      <c r="N136" s="141"/>
      <c r="O136" s="141"/>
    </row>
    <row r="137" spans="1:15" ht="15">
      <c r="A137" s="92"/>
      <c r="B137" s="92" t="str">
        <f t="shared" si="41"/>
        <v>b</v>
      </c>
      <c r="C137" s="128" t="s">
        <v>350</v>
      </c>
      <c r="D137" s="121" t="s">
        <v>351</v>
      </c>
      <c r="E137" s="141"/>
      <c r="F137" s="141"/>
      <c r="G137" s="141"/>
      <c r="H137" s="141"/>
      <c r="I137" s="138">
        <f t="shared" si="44"/>
        <v>0</v>
      </c>
      <c r="J137" s="141"/>
      <c r="K137" s="141"/>
      <c r="L137" s="138">
        <f>M137+N137</f>
        <v>0</v>
      </c>
      <c r="M137" s="141"/>
      <c r="N137" s="141"/>
      <c r="O137" s="141"/>
    </row>
    <row r="138" spans="1:15" ht="15">
      <c r="A138" s="92"/>
      <c r="B138" s="92" t="str">
        <f t="shared" si="41"/>
        <v>b</v>
      </c>
      <c r="C138" s="128" t="s">
        <v>352</v>
      </c>
      <c r="D138" s="121" t="s">
        <v>328</v>
      </c>
      <c r="E138" s="141"/>
      <c r="F138" s="141"/>
      <c r="G138" s="141"/>
      <c r="H138" s="141"/>
      <c r="I138" s="138">
        <f t="shared" si="44"/>
        <v>0</v>
      </c>
      <c r="J138" s="141"/>
      <c r="K138" s="141"/>
      <c r="L138" s="138">
        <f>M138+N138</f>
        <v>0</v>
      </c>
      <c r="M138" s="141"/>
      <c r="N138" s="141"/>
      <c r="O138" s="141"/>
    </row>
    <row r="139" spans="1:15" ht="22.5">
      <c r="A139" s="92"/>
      <c r="B139" s="92" t="str">
        <f t="shared" si="41"/>
        <v>b</v>
      </c>
      <c r="C139" s="135" t="s">
        <v>353</v>
      </c>
      <c r="D139" s="136" t="s">
        <v>330</v>
      </c>
      <c r="E139" s="137">
        <v>0</v>
      </c>
      <c r="F139" s="137">
        <v>0</v>
      </c>
      <c r="G139" s="137">
        <v>0</v>
      </c>
      <c r="H139" s="137">
        <v>0</v>
      </c>
      <c r="I139" s="138">
        <f t="shared" si="44"/>
        <v>0</v>
      </c>
      <c r="J139" s="137">
        <v>0</v>
      </c>
      <c r="K139" s="137">
        <v>0</v>
      </c>
      <c r="L139" s="138">
        <f>M139+N139</f>
        <v>0</v>
      </c>
      <c r="M139" s="137">
        <v>0</v>
      </c>
      <c r="N139" s="137">
        <v>0</v>
      </c>
      <c r="O139" s="137"/>
    </row>
    <row r="140" spans="1:15" ht="15">
      <c r="A140" s="92"/>
      <c r="B140" s="92" t="str">
        <f t="shared" si="41"/>
        <v>b</v>
      </c>
      <c r="C140" s="132" t="s">
        <v>354</v>
      </c>
      <c r="D140" s="133" t="s">
        <v>332</v>
      </c>
      <c r="E140" s="134">
        <f>E141+E145</f>
        <v>0</v>
      </c>
      <c r="F140" s="134">
        <f t="shared" ref="F140:N140" si="45">F141+F145</f>
        <v>0</v>
      </c>
      <c r="G140" s="134">
        <f t="shared" si="45"/>
        <v>0</v>
      </c>
      <c r="H140" s="134">
        <f t="shared" si="45"/>
        <v>0</v>
      </c>
      <c r="I140" s="123">
        <f t="shared" si="44"/>
        <v>0</v>
      </c>
      <c r="J140" s="134">
        <f t="shared" si="45"/>
        <v>0</v>
      </c>
      <c r="K140" s="134">
        <f t="shared" si="45"/>
        <v>0</v>
      </c>
      <c r="L140" s="123">
        <f>L143+L328+L411+L454</f>
        <v>0</v>
      </c>
      <c r="M140" s="134">
        <f t="shared" si="45"/>
        <v>0</v>
      </c>
      <c r="N140" s="134">
        <f t="shared" si="45"/>
        <v>0</v>
      </c>
      <c r="O140" s="134"/>
    </row>
    <row r="141" spans="1:15" ht="15">
      <c r="A141" s="92"/>
      <c r="B141" s="92" t="str">
        <f t="shared" si="41"/>
        <v>b</v>
      </c>
      <c r="C141" s="135" t="s">
        <v>355</v>
      </c>
      <c r="D141" s="136" t="s">
        <v>334</v>
      </c>
      <c r="E141" s="137">
        <f>E142+E143+E144</f>
        <v>0</v>
      </c>
      <c r="F141" s="137">
        <f t="shared" ref="F141:N141" si="46">F142+F143+F144</f>
        <v>0</v>
      </c>
      <c r="G141" s="137">
        <f t="shared" si="46"/>
        <v>0</v>
      </c>
      <c r="H141" s="137">
        <f t="shared" si="46"/>
        <v>0</v>
      </c>
      <c r="I141" s="138">
        <f t="shared" si="44"/>
        <v>0</v>
      </c>
      <c r="J141" s="137">
        <f t="shared" si="46"/>
        <v>0</v>
      </c>
      <c r="K141" s="137">
        <f t="shared" si="46"/>
        <v>0</v>
      </c>
      <c r="L141" s="138">
        <f>L142+L143+L144</f>
        <v>0</v>
      </c>
      <c r="M141" s="137">
        <f t="shared" si="46"/>
        <v>0</v>
      </c>
      <c r="N141" s="137">
        <f t="shared" si="46"/>
        <v>0</v>
      </c>
      <c r="O141" s="137"/>
    </row>
    <row r="142" spans="1:15" ht="15">
      <c r="A142" s="92"/>
      <c r="B142" s="92" t="str">
        <f t="shared" si="41"/>
        <v>b</v>
      </c>
      <c r="C142" s="128" t="s">
        <v>356</v>
      </c>
      <c r="D142" s="121" t="s">
        <v>351</v>
      </c>
      <c r="E142" s="141"/>
      <c r="F142" s="141"/>
      <c r="G142" s="141"/>
      <c r="H142" s="141"/>
      <c r="I142" s="138">
        <f t="shared" si="44"/>
        <v>0</v>
      </c>
      <c r="J142" s="141"/>
      <c r="K142" s="141"/>
      <c r="L142" s="138">
        <f>M142+N142</f>
        <v>0</v>
      </c>
      <c r="M142" s="141"/>
      <c r="N142" s="141"/>
      <c r="O142" s="141"/>
    </row>
    <row r="143" spans="1:15" ht="15">
      <c r="A143" s="92"/>
      <c r="B143" s="92" t="str">
        <f t="shared" si="41"/>
        <v>b</v>
      </c>
      <c r="C143" s="128" t="s">
        <v>357</v>
      </c>
      <c r="D143" s="121" t="s">
        <v>326</v>
      </c>
      <c r="E143" s="141"/>
      <c r="F143" s="141"/>
      <c r="G143" s="141"/>
      <c r="H143" s="141"/>
      <c r="I143" s="138">
        <f t="shared" si="44"/>
        <v>0</v>
      </c>
      <c r="J143" s="141"/>
      <c r="K143" s="141"/>
      <c r="L143" s="138">
        <f>M143+N143</f>
        <v>0</v>
      </c>
      <c r="M143" s="141"/>
      <c r="N143" s="141"/>
      <c r="O143" s="141"/>
    </row>
    <row r="144" spans="1:15" ht="15">
      <c r="A144" s="92"/>
      <c r="B144" s="92" t="str">
        <f t="shared" si="41"/>
        <v>b</v>
      </c>
      <c r="C144" s="128" t="s">
        <v>358</v>
      </c>
      <c r="D144" s="121" t="s">
        <v>328</v>
      </c>
      <c r="E144" s="141"/>
      <c r="F144" s="141"/>
      <c r="G144" s="141"/>
      <c r="H144" s="141"/>
      <c r="I144" s="138">
        <f t="shared" si="44"/>
        <v>0</v>
      </c>
      <c r="J144" s="141"/>
      <c r="K144" s="141"/>
      <c r="L144" s="138">
        <f>M144+N144</f>
        <v>0</v>
      </c>
      <c r="M144" s="141"/>
      <c r="N144" s="141"/>
      <c r="O144" s="141"/>
    </row>
    <row r="145" spans="1:15" ht="22.5">
      <c r="A145" s="92"/>
      <c r="B145" s="92" t="str">
        <f t="shared" si="41"/>
        <v>b</v>
      </c>
      <c r="C145" s="135" t="s">
        <v>359</v>
      </c>
      <c r="D145" s="136" t="s">
        <v>342</v>
      </c>
      <c r="E145" s="137">
        <v>0</v>
      </c>
      <c r="F145" s="137">
        <v>0</v>
      </c>
      <c r="G145" s="137">
        <v>0</v>
      </c>
      <c r="H145" s="137">
        <v>0</v>
      </c>
      <c r="I145" s="138">
        <f t="shared" si="44"/>
        <v>0</v>
      </c>
      <c r="J145" s="137">
        <v>0</v>
      </c>
      <c r="K145" s="137">
        <v>0</v>
      </c>
      <c r="L145" s="138">
        <f>M145+N145</f>
        <v>0</v>
      </c>
      <c r="M145" s="137">
        <v>0</v>
      </c>
      <c r="N145" s="137">
        <v>0</v>
      </c>
      <c r="O145" s="137"/>
    </row>
    <row r="146" spans="1:15" ht="15">
      <c r="A146" s="92" t="s">
        <v>107</v>
      </c>
      <c r="B146" s="92" t="str">
        <f t="shared" si="41"/>
        <v>a</v>
      </c>
      <c r="C146" s="124">
        <v>2.7</v>
      </c>
      <c r="D146" s="109" t="s">
        <v>360</v>
      </c>
      <c r="E146" s="110">
        <f>E147+E150+E153</f>
        <v>19113.77</v>
      </c>
      <c r="F146" s="110">
        <f t="shared" ref="F146:N146" si="47">F147+F150+F153</f>
        <v>0</v>
      </c>
      <c r="G146" s="110">
        <f t="shared" si="47"/>
        <v>0</v>
      </c>
      <c r="H146" s="110">
        <f t="shared" si="47"/>
        <v>14283.48</v>
      </c>
      <c r="I146" s="110">
        <f t="shared" si="47"/>
        <v>35000</v>
      </c>
      <c r="J146" s="110">
        <f t="shared" si="47"/>
        <v>35000</v>
      </c>
      <c r="K146" s="110">
        <f t="shared" si="47"/>
        <v>0</v>
      </c>
      <c r="L146" s="111">
        <f>L147+L150+L153</f>
        <v>55000</v>
      </c>
      <c r="M146" s="110">
        <f t="shared" si="47"/>
        <v>55000</v>
      </c>
      <c r="N146" s="110">
        <f t="shared" si="47"/>
        <v>0</v>
      </c>
      <c r="O146" s="110">
        <f t="shared" si="20"/>
        <v>20000</v>
      </c>
    </row>
    <row r="147" spans="1:15" ht="15">
      <c r="A147" s="92"/>
      <c r="B147" s="92" t="str">
        <f t="shared" si="41"/>
        <v>b</v>
      </c>
      <c r="C147" s="125" t="s">
        <v>361</v>
      </c>
      <c r="D147" s="113" t="s">
        <v>362</v>
      </c>
      <c r="E147" s="114">
        <f>SUM(E148:E149)</f>
        <v>0</v>
      </c>
      <c r="F147" s="114">
        <f t="shared" ref="F147:N147" si="48">SUM(F148:F149)</f>
        <v>0</v>
      </c>
      <c r="G147" s="114">
        <f t="shared" si="48"/>
        <v>0</v>
      </c>
      <c r="H147" s="114">
        <f t="shared" si="48"/>
        <v>0</v>
      </c>
      <c r="I147" s="115">
        <f t="shared" si="44"/>
        <v>0</v>
      </c>
      <c r="J147" s="114">
        <f t="shared" si="48"/>
        <v>0</v>
      </c>
      <c r="K147" s="114">
        <f t="shared" si="48"/>
        <v>0</v>
      </c>
      <c r="L147" s="115">
        <f>L148+L149</f>
        <v>0</v>
      </c>
      <c r="M147" s="114">
        <f t="shared" si="48"/>
        <v>0</v>
      </c>
      <c r="N147" s="114">
        <f t="shared" si="48"/>
        <v>0</v>
      </c>
      <c r="O147" s="114">
        <f t="shared" si="20"/>
        <v>0</v>
      </c>
    </row>
    <row r="148" spans="1:15" ht="15">
      <c r="A148" s="92"/>
      <c r="B148" s="92" t="str">
        <f t="shared" si="41"/>
        <v>b</v>
      </c>
      <c r="C148" s="126" t="s">
        <v>363</v>
      </c>
      <c r="D148" s="117" t="s">
        <v>364</v>
      </c>
      <c r="E148" s="118"/>
      <c r="F148" s="118"/>
      <c r="G148" s="118"/>
      <c r="H148" s="118"/>
      <c r="I148" s="119">
        <f t="shared" si="44"/>
        <v>0</v>
      </c>
      <c r="J148" s="118"/>
      <c r="K148" s="118"/>
      <c r="L148" s="119">
        <f>M148+N148</f>
        <v>0</v>
      </c>
      <c r="M148" s="118"/>
      <c r="N148" s="118"/>
      <c r="O148" s="118">
        <f t="shared" si="20"/>
        <v>0</v>
      </c>
    </row>
    <row r="149" spans="1:15" ht="15">
      <c r="A149" s="92"/>
      <c r="B149" s="92" t="str">
        <f t="shared" si="41"/>
        <v>b</v>
      </c>
      <c r="C149" s="126" t="s">
        <v>365</v>
      </c>
      <c r="D149" s="117" t="s">
        <v>366</v>
      </c>
      <c r="E149" s="118"/>
      <c r="F149" s="118"/>
      <c r="G149" s="118"/>
      <c r="H149" s="118"/>
      <c r="I149" s="119">
        <f t="shared" si="44"/>
        <v>0</v>
      </c>
      <c r="J149" s="118"/>
      <c r="K149" s="118"/>
      <c r="L149" s="119">
        <f>M149+N149</f>
        <v>0</v>
      </c>
      <c r="M149" s="118"/>
      <c r="N149" s="118"/>
      <c r="O149" s="118">
        <f t="shared" si="20"/>
        <v>0</v>
      </c>
    </row>
    <row r="150" spans="1:15" ht="15">
      <c r="A150" s="92"/>
      <c r="B150" s="92" t="str">
        <f t="shared" si="41"/>
        <v>b</v>
      </c>
      <c r="C150" s="125" t="s">
        <v>367</v>
      </c>
      <c r="D150" s="113" t="s">
        <v>368</v>
      </c>
      <c r="E150" s="114">
        <f>SUM(E151:E152)</f>
        <v>0</v>
      </c>
      <c r="F150" s="114">
        <f t="shared" ref="F150:N150" si="49">SUM(F151:F152)</f>
        <v>0</v>
      </c>
      <c r="G150" s="114">
        <f t="shared" si="49"/>
        <v>0</v>
      </c>
      <c r="H150" s="114">
        <f t="shared" si="49"/>
        <v>0</v>
      </c>
      <c r="I150" s="115">
        <f t="shared" si="44"/>
        <v>0</v>
      </c>
      <c r="J150" s="114">
        <f t="shared" si="49"/>
        <v>0</v>
      </c>
      <c r="K150" s="114">
        <f t="shared" si="49"/>
        <v>0</v>
      </c>
      <c r="L150" s="115">
        <f>L151+L152</f>
        <v>0</v>
      </c>
      <c r="M150" s="114">
        <f t="shared" si="49"/>
        <v>0</v>
      </c>
      <c r="N150" s="114">
        <f t="shared" si="49"/>
        <v>0</v>
      </c>
      <c r="O150" s="114">
        <f t="shared" si="20"/>
        <v>0</v>
      </c>
    </row>
    <row r="151" spans="1:15" ht="15">
      <c r="A151" s="92"/>
      <c r="B151" s="92" t="str">
        <f t="shared" si="41"/>
        <v>b</v>
      </c>
      <c r="C151" s="126" t="s">
        <v>369</v>
      </c>
      <c r="D151" s="117" t="s">
        <v>364</v>
      </c>
      <c r="E151" s="118"/>
      <c r="F151" s="118"/>
      <c r="G151" s="118"/>
      <c r="H151" s="118"/>
      <c r="I151" s="119">
        <f t="shared" si="44"/>
        <v>0</v>
      </c>
      <c r="J151" s="118"/>
      <c r="K151" s="118"/>
      <c r="L151" s="119">
        <f>M151+N151</f>
        <v>0</v>
      </c>
      <c r="M151" s="118"/>
      <c r="N151" s="118"/>
      <c r="O151" s="118">
        <f t="shared" si="20"/>
        <v>0</v>
      </c>
    </row>
    <row r="152" spans="1:15" ht="15">
      <c r="A152" s="92"/>
      <c r="B152" s="92" t="str">
        <f t="shared" si="41"/>
        <v>b</v>
      </c>
      <c r="C152" s="126" t="s">
        <v>370</v>
      </c>
      <c r="D152" s="117" t="s">
        <v>366</v>
      </c>
      <c r="E152" s="118"/>
      <c r="F152" s="118"/>
      <c r="G152" s="118"/>
      <c r="H152" s="118"/>
      <c r="I152" s="119">
        <f t="shared" si="44"/>
        <v>0</v>
      </c>
      <c r="J152" s="118"/>
      <c r="K152" s="118"/>
      <c r="L152" s="119">
        <f>M152+N152</f>
        <v>0</v>
      </c>
      <c r="M152" s="118"/>
      <c r="N152" s="118"/>
      <c r="O152" s="118">
        <f t="shared" si="20"/>
        <v>0</v>
      </c>
    </row>
    <row r="153" spans="1:15" ht="25.5">
      <c r="A153" s="92"/>
      <c r="B153" s="92" t="str">
        <f t="shared" si="41"/>
        <v>a</v>
      </c>
      <c r="C153" s="125" t="s">
        <v>371</v>
      </c>
      <c r="D153" s="113" t="s">
        <v>372</v>
      </c>
      <c r="E153" s="114">
        <f>SUM(E154:E155)</f>
        <v>19113.77</v>
      </c>
      <c r="F153" s="114">
        <f t="shared" ref="F153:N153" si="50">SUM(F154:F155)</f>
        <v>0</v>
      </c>
      <c r="G153" s="114">
        <f t="shared" si="50"/>
        <v>0</v>
      </c>
      <c r="H153" s="114">
        <f t="shared" si="50"/>
        <v>14283.48</v>
      </c>
      <c r="I153" s="114">
        <f t="shared" si="50"/>
        <v>35000</v>
      </c>
      <c r="J153" s="114">
        <f t="shared" si="50"/>
        <v>35000</v>
      </c>
      <c r="K153" s="114">
        <f t="shared" si="50"/>
        <v>0</v>
      </c>
      <c r="L153" s="115">
        <f>L154+L155</f>
        <v>55000</v>
      </c>
      <c r="M153" s="114">
        <f t="shared" si="50"/>
        <v>55000</v>
      </c>
      <c r="N153" s="114">
        <f t="shared" si="50"/>
        <v>0</v>
      </c>
      <c r="O153" s="114">
        <f t="shared" si="20"/>
        <v>20000</v>
      </c>
    </row>
    <row r="154" spans="1:15" ht="15">
      <c r="A154" s="92"/>
      <c r="B154" s="92" t="str">
        <f t="shared" si="41"/>
        <v>a</v>
      </c>
      <c r="C154" s="126" t="s">
        <v>373</v>
      </c>
      <c r="D154" s="117" t="s">
        <v>364</v>
      </c>
      <c r="E154" s="118">
        <v>19113.77</v>
      </c>
      <c r="F154" s="118"/>
      <c r="G154" s="118"/>
      <c r="H154" s="118">
        <v>14283.48</v>
      </c>
      <c r="I154" s="119">
        <v>35000</v>
      </c>
      <c r="J154" s="119">
        <v>35000</v>
      </c>
      <c r="K154" s="118"/>
      <c r="L154" s="119">
        <f>M154+N154</f>
        <v>55000</v>
      </c>
      <c r="M154" s="118">
        <v>55000</v>
      </c>
      <c r="N154" s="118"/>
      <c r="O154" s="118">
        <f t="shared" si="20"/>
        <v>20000</v>
      </c>
    </row>
    <row r="155" spans="1:15" ht="15">
      <c r="A155" s="92"/>
      <c r="B155" s="92" t="str">
        <f t="shared" si="41"/>
        <v>b</v>
      </c>
      <c r="C155" s="126" t="s">
        <v>374</v>
      </c>
      <c r="D155" s="117" t="s">
        <v>366</v>
      </c>
      <c r="E155" s="118"/>
      <c r="F155" s="118"/>
      <c r="G155" s="118"/>
      <c r="H155" s="118"/>
      <c r="I155" s="119">
        <f t="shared" si="44"/>
        <v>0</v>
      </c>
      <c r="J155" s="118"/>
      <c r="K155" s="118"/>
      <c r="L155" s="119">
        <f>M155+N155</f>
        <v>0</v>
      </c>
      <c r="M155" s="118"/>
      <c r="N155" s="118"/>
      <c r="O155" s="118">
        <f t="shared" si="20"/>
        <v>0</v>
      </c>
    </row>
    <row r="156" spans="1:15" ht="15">
      <c r="A156" s="92" t="s">
        <v>107</v>
      </c>
      <c r="B156" s="92" t="str">
        <f t="shared" si="41"/>
        <v>a</v>
      </c>
      <c r="C156" s="124">
        <v>2.8</v>
      </c>
      <c r="D156" s="109" t="s">
        <v>375</v>
      </c>
      <c r="E156" s="110">
        <f>E157+E165+E186</f>
        <v>0</v>
      </c>
      <c r="F156" s="110">
        <f t="shared" ref="F156:N156" si="51">F157+F165+F186</f>
        <v>0</v>
      </c>
      <c r="G156" s="110">
        <f t="shared" si="51"/>
        <v>0</v>
      </c>
      <c r="H156" s="110">
        <f t="shared" si="51"/>
        <v>0</v>
      </c>
      <c r="I156" s="111">
        <f t="shared" si="44"/>
        <v>92000</v>
      </c>
      <c r="J156" s="110">
        <f t="shared" si="51"/>
        <v>92000</v>
      </c>
      <c r="K156" s="110">
        <f t="shared" si="51"/>
        <v>0</v>
      </c>
      <c r="L156" s="111">
        <f>L157+L165+L186</f>
        <v>94000</v>
      </c>
      <c r="M156" s="110">
        <f t="shared" si="51"/>
        <v>94000</v>
      </c>
      <c r="N156" s="110">
        <f t="shared" si="51"/>
        <v>0</v>
      </c>
      <c r="O156" s="110">
        <f>O157+O165+O186</f>
        <v>38000</v>
      </c>
    </row>
    <row r="157" spans="1:15" ht="25.5">
      <c r="A157" s="92"/>
      <c r="B157" s="92" t="str">
        <f t="shared" si="41"/>
        <v>b</v>
      </c>
      <c r="C157" s="125" t="s">
        <v>376</v>
      </c>
      <c r="D157" s="113" t="s">
        <v>377</v>
      </c>
      <c r="E157" s="114">
        <f>E158+E161+E162+E163+E164</f>
        <v>0</v>
      </c>
      <c r="F157" s="114">
        <f t="shared" ref="F157:N157" si="52">F158+F161+F162+F163+F164</f>
        <v>0</v>
      </c>
      <c r="G157" s="114">
        <f t="shared" si="52"/>
        <v>0</v>
      </c>
      <c r="H157" s="114">
        <f t="shared" si="52"/>
        <v>0</v>
      </c>
      <c r="I157" s="115">
        <f t="shared" si="44"/>
        <v>0</v>
      </c>
      <c r="J157" s="114">
        <f t="shared" si="52"/>
        <v>0</v>
      </c>
      <c r="K157" s="114">
        <f t="shared" si="52"/>
        <v>0</v>
      </c>
      <c r="L157" s="115">
        <f>L158+L161+L162+L163+L164</f>
        <v>0</v>
      </c>
      <c r="M157" s="114">
        <f t="shared" si="52"/>
        <v>0</v>
      </c>
      <c r="N157" s="114">
        <f t="shared" si="52"/>
        <v>0</v>
      </c>
      <c r="O157" s="114">
        <f>O158+O161+O162+O163+O164</f>
        <v>36000</v>
      </c>
    </row>
    <row r="158" spans="1:15" ht="15">
      <c r="A158" s="92"/>
      <c r="B158" s="92" t="str">
        <f t="shared" si="41"/>
        <v>b</v>
      </c>
      <c r="C158" s="126" t="s">
        <v>378</v>
      </c>
      <c r="D158" s="117" t="s">
        <v>379</v>
      </c>
      <c r="E158" s="118">
        <f>E159+E160</f>
        <v>0</v>
      </c>
      <c r="F158" s="118">
        <f t="shared" ref="F158:N158" si="53">F159+F160</f>
        <v>0</v>
      </c>
      <c r="G158" s="118">
        <f t="shared" si="53"/>
        <v>0</v>
      </c>
      <c r="H158" s="118">
        <f t="shared" si="53"/>
        <v>0</v>
      </c>
      <c r="I158" s="119">
        <f t="shared" si="44"/>
        <v>0</v>
      </c>
      <c r="J158" s="118">
        <f t="shared" si="53"/>
        <v>0</v>
      </c>
      <c r="K158" s="118">
        <f t="shared" si="53"/>
        <v>0</v>
      </c>
      <c r="L158" s="119">
        <f>L159+L160</f>
        <v>0</v>
      </c>
      <c r="M158" s="118">
        <f t="shared" si="53"/>
        <v>0</v>
      </c>
      <c r="N158" s="118">
        <f t="shared" si="53"/>
        <v>0</v>
      </c>
      <c r="O158" s="118">
        <f>SUM(O159:O160)</f>
        <v>0</v>
      </c>
    </row>
    <row r="159" spans="1:15" ht="15">
      <c r="A159" s="92"/>
      <c r="B159" s="92" t="str">
        <f t="shared" si="41"/>
        <v>b</v>
      </c>
      <c r="C159" s="128" t="s">
        <v>380</v>
      </c>
      <c r="D159" s="121" t="s">
        <v>381</v>
      </c>
      <c r="E159" s="122"/>
      <c r="F159" s="122"/>
      <c r="G159" s="122"/>
      <c r="H159" s="122"/>
      <c r="I159" s="123">
        <f t="shared" si="44"/>
        <v>0</v>
      </c>
      <c r="J159" s="122"/>
      <c r="K159" s="122"/>
      <c r="L159" s="123">
        <f t="shared" ref="L159:L164" si="54">M159+N159</f>
        <v>0</v>
      </c>
      <c r="M159" s="122"/>
      <c r="N159" s="122"/>
      <c r="O159" s="122">
        <f t="shared" si="20"/>
        <v>0</v>
      </c>
    </row>
    <row r="160" spans="1:15" ht="15">
      <c r="A160" s="92"/>
      <c r="B160" s="92" t="str">
        <f t="shared" si="41"/>
        <v>b</v>
      </c>
      <c r="C160" s="128" t="s">
        <v>382</v>
      </c>
      <c r="D160" s="121" t="s">
        <v>383</v>
      </c>
      <c r="E160" s="122"/>
      <c r="F160" s="122"/>
      <c r="G160" s="122"/>
      <c r="H160" s="122"/>
      <c r="I160" s="123">
        <f t="shared" si="44"/>
        <v>0</v>
      </c>
      <c r="J160" s="122"/>
      <c r="K160" s="122"/>
      <c r="L160" s="123">
        <f t="shared" si="54"/>
        <v>0</v>
      </c>
      <c r="M160" s="122"/>
      <c r="N160" s="122"/>
      <c r="O160" s="122">
        <f t="shared" si="20"/>
        <v>0</v>
      </c>
    </row>
    <row r="161" spans="1:15" ht="15">
      <c r="A161" s="92"/>
      <c r="B161" s="92" t="str">
        <f t="shared" si="41"/>
        <v>b</v>
      </c>
      <c r="C161" s="126" t="s">
        <v>384</v>
      </c>
      <c r="D161" s="117" t="s">
        <v>385</v>
      </c>
      <c r="E161" s="118"/>
      <c r="F161" s="118"/>
      <c r="G161" s="118"/>
      <c r="H161" s="118"/>
      <c r="I161" s="119">
        <f t="shared" si="44"/>
        <v>0</v>
      </c>
      <c r="J161" s="118"/>
      <c r="K161" s="118"/>
      <c r="L161" s="119">
        <f t="shared" si="54"/>
        <v>0</v>
      </c>
      <c r="M161" s="118"/>
      <c r="N161" s="118"/>
      <c r="O161" s="118">
        <f>SUM(O162:O163)</f>
        <v>16000</v>
      </c>
    </row>
    <row r="162" spans="1:15" ht="25.5">
      <c r="A162" s="92"/>
      <c r="B162" s="92" t="str">
        <f t="shared" si="41"/>
        <v>b</v>
      </c>
      <c r="C162" s="126" t="s">
        <v>386</v>
      </c>
      <c r="D162" s="117" t="s">
        <v>387</v>
      </c>
      <c r="E162" s="118"/>
      <c r="F162" s="118"/>
      <c r="G162" s="118"/>
      <c r="H162" s="118"/>
      <c r="I162" s="119">
        <f t="shared" si="44"/>
        <v>0</v>
      </c>
      <c r="J162" s="118"/>
      <c r="K162" s="118"/>
      <c r="L162" s="119">
        <f t="shared" si="54"/>
        <v>0</v>
      </c>
      <c r="M162" s="118"/>
      <c r="N162" s="118"/>
      <c r="O162" s="118">
        <f>SUM(O163:O164)</f>
        <v>10000</v>
      </c>
    </row>
    <row r="163" spans="1:15" ht="15">
      <c r="A163" s="92"/>
      <c r="B163" s="92" t="str">
        <f t="shared" si="41"/>
        <v>b</v>
      </c>
      <c r="C163" s="126" t="s">
        <v>388</v>
      </c>
      <c r="D163" s="117" t="s">
        <v>389</v>
      </c>
      <c r="E163" s="118"/>
      <c r="F163" s="118"/>
      <c r="G163" s="118"/>
      <c r="H163" s="118"/>
      <c r="I163" s="119">
        <f t="shared" si="44"/>
        <v>0</v>
      </c>
      <c r="J163" s="118"/>
      <c r="K163" s="118"/>
      <c r="L163" s="119">
        <f t="shared" si="54"/>
        <v>0</v>
      </c>
      <c r="M163" s="118"/>
      <c r="N163" s="118"/>
      <c r="O163" s="118">
        <f>SUM(O164:O165)</f>
        <v>6000</v>
      </c>
    </row>
    <row r="164" spans="1:15" ht="25.5">
      <c r="A164" s="92"/>
      <c r="B164" s="92" t="str">
        <f t="shared" si="41"/>
        <v>b</v>
      </c>
      <c r="C164" s="126" t="s">
        <v>390</v>
      </c>
      <c r="D164" s="117" t="s">
        <v>391</v>
      </c>
      <c r="E164" s="118"/>
      <c r="F164" s="118"/>
      <c r="G164" s="118"/>
      <c r="H164" s="118"/>
      <c r="I164" s="119">
        <f t="shared" si="44"/>
        <v>0</v>
      </c>
      <c r="J164" s="118"/>
      <c r="K164" s="118"/>
      <c r="L164" s="119">
        <f t="shared" si="54"/>
        <v>0</v>
      </c>
      <c r="M164" s="118"/>
      <c r="N164" s="118"/>
      <c r="O164" s="118">
        <f>SUM(O165:O166)</f>
        <v>4000</v>
      </c>
    </row>
    <row r="165" spans="1:15" ht="25.5">
      <c r="A165" s="92"/>
      <c r="B165" s="92" t="str">
        <f t="shared" si="41"/>
        <v>a</v>
      </c>
      <c r="C165" s="125" t="s">
        <v>392</v>
      </c>
      <c r="D165" s="113" t="s">
        <v>393</v>
      </c>
      <c r="E165" s="114">
        <f>E166+E185</f>
        <v>0</v>
      </c>
      <c r="F165" s="114">
        <f t="shared" ref="F165:N165" si="55">F166+F185</f>
        <v>0</v>
      </c>
      <c r="G165" s="114">
        <f t="shared" si="55"/>
        <v>0</v>
      </c>
      <c r="H165" s="114">
        <f t="shared" si="55"/>
        <v>0</v>
      </c>
      <c r="I165" s="115">
        <f t="shared" si="44"/>
        <v>92000</v>
      </c>
      <c r="J165" s="114">
        <f t="shared" si="55"/>
        <v>92000</v>
      </c>
      <c r="K165" s="114">
        <f t="shared" si="55"/>
        <v>0</v>
      </c>
      <c r="L165" s="115">
        <f>L166+L185</f>
        <v>94000</v>
      </c>
      <c r="M165" s="114">
        <f t="shared" si="55"/>
        <v>94000</v>
      </c>
      <c r="N165" s="114">
        <f t="shared" si="55"/>
        <v>0</v>
      </c>
      <c r="O165" s="114">
        <f>O166+O185</f>
        <v>2000</v>
      </c>
    </row>
    <row r="166" spans="1:15" ht="25.5">
      <c r="A166" s="92"/>
      <c r="B166" s="92" t="str">
        <f t="shared" si="41"/>
        <v>a</v>
      </c>
      <c r="C166" s="126" t="s">
        <v>394</v>
      </c>
      <c r="D166" s="117" t="s">
        <v>395</v>
      </c>
      <c r="E166" s="118">
        <f>SUM(E167:E184)</f>
        <v>0</v>
      </c>
      <c r="F166" s="118">
        <f t="shared" ref="F166:N166" si="56">SUM(F167:F184)</f>
        <v>0</v>
      </c>
      <c r="G166" s="118">
        <f t="shared" si="56"/>
        <v>0</v>
      </c>
      <c r="H166" s="118">
        <f t="shared" si="56"/>
        <v>0</v>
      </c>
      <c r="I166" s="119">
        <f t="shared" si="44"/>
        <v>92000</v>
      </c>
      <c r="J166" s="118">
        <f t="shared" si="56"/>
        <v>92000</v>
      </c>
      <c r="K166" s="118">
        <f t="shared" si="56"/>
        <v>0</v>
      </c>
      <c r="L166" s="119">
        <f>L167+L168+L169+L170+L171+L172+L173+L174+L175+L176+L177+L178+L179+L180+L181+L182+L183+L184</f>
        <v>94000</v>
      </c>
      <c r="M166" s="118">
        <f t="shared" si="56"/>
        <v>94000</v>
      </c>
      <c r="N166" s="118">
        <f t="shared" si="56"/>
        <v>0</v>
      </c>
      <c r="O166" s="118">
        <f>SUM(O167:O184)</f>
        <v>2000</v>
      </c>
    </row>
    <row r="167" spans="1:15" ht="38.25">
      <c r="A167" s="92"/>
      <c r="B167" s="92" t="str">
        <f t="shared" si="41"/>
        <v>b</v>
      </c>
      <c r="C167" s="128" t="s">
        <v>396</v>
      </c>
      <c r="D167" s="121" t="s">
        <v>397</v>
      </c>
      <c r="E167" s="122"/>
      <c r="F167" s="122"/>
      <c r="G167" s="122"/>
      <c r="H167" s="122"/>
      <c r="I167" s="123">
        <f t="shared" si="44"/>
        <v>0</v>
      </c>
      <c r="J167" s="122"/>
      <c r="K167" s="122"/>
      <c r="L167" s="123">
        <f>M167+N167</f>
        <v>0</v>
      </c>
      <c r="M167" s="122"/>
      <c r="N167" s="122"/>
      <c r="O167" s="122">
        <f t="shared" si="20"/>
        <v>0</v>
      </c>
    </row>
    <row r="168" spans="1:15" ht="15">
      <c r="A168" s="92"/>
      <c r="B168" s="92" t="str">
        <f t="shared" si="41"/>
        <v>b</v>
      </c>
      <c r="C168" s="128" t="s">
        <v>398</v>
      </c>
      <c r="D168" s="121" t="s">
        <v>399</v>
      </c>
      <c r="E168" s="122"/>
      <c r="F168" s="122"/>
      <c r="G168" s="122"/>
      <c r="H168" s="122"/>
      <c r="I168" s="123">
        <f t="shared" si="44"/>
        <v>0</v>
      </c>
      <c r="J168" s="122"/>
      <c r="K168" s="122"/>
      <c r="L168" s="123">
        <f t="shared" ref="L168:L184" si="57">M168+N168</f>
        <v>0</v>
      </c>
      <c r="M168" s="122"/>
      <c r="N168" s="122"/>
      <c r="O168" s="122">
        <f t="shared" si="20"/>
        <v>0</v>
      </c>
    </row>
    <row r="169" spans="1:15" ht="15">
      <c r="A169" s="92"/>
      <c r="B169" s="92" t="str">
        <f t="shared" si="41"/>
        <v>b</v>
      </c>
      <c r="C169" s="128" t="s">
        <v>400</v>
      </c>
      <c r="D169" s="121" t="s">
        <v>401</v>
      </c>
      <c r="E169" s="122"/>
      <c r="F169" s="122"/>
      <c r="G169" s="122"/>
      <c r="H169" s="122"/>
      <c r="I169" s="123">
        <f t="shared" si="44"/>
        <v>0</v>
      </c>
      <c r="J169" s="122"/>
      <c r="K169" s="122"/>
      <c r="L169" s="123">
        <f t="shared" si="57"/>
        <v>0</v>
      </c>
      <c r="M169" s="122"/>
      <c r="N169" s="122"/>
      <c r="O169" s="122">
        <f t="shared" si="20"/>
        <v>0</v>
      </c>
    </row>
    <row r="170" spans="1:15" s="149" customFormat="1" ht="25.5">
      <c r="A170" s="148"/>
      <c r="B170" s="148" t="str">
        <f t="shared" si="41"/>
        <v>a</v>
      </c>
      <c r="C170" s="128" t="s">
        <v>402</v>
      </c>
      <c r="D170" s="121" t="s">
        <v>403</v>
      </c>
      <c r="E170" s="122"/>
      <c r="F170" s="122"/>
      <c r="G170" s="122"/>
      <c r="H170" s="122"/>
      <c r="I170" s="123">
        <v>8000</v>
      </c>
      <c r="J170" s="122">
        <v>8000</v>
      </c>
      <c r="K170" s="122"/>
      <c r="L170" s="123">
        <f t="shared" si="57"/>
        <v>10000</v>
      </c>
      <c r="M170" s="122">
        <v>10000</v>
      </c>
      <c r="N170" s="122"/>
      <c r="O170" s="122">
        <f t="shared" si="20"/>
        <v>2000</v>
      </c>
    </row>
    <row r="171" spans="1:15" ht="15">
      <c r="A171" s="92"/>
      <c r="B171" s="92" t="str">
        <f t="shared" si="41"/>
        <v>a</v>
      </c>
      <c r="C171" s="128" t="s">
        <v>404</v>
      </c>
      <c r="D171" s="121" t="s">
        <v>405</v>
      </c>
      <c r="E171" s="122"/>
      <c r="F171" s="122"/>
      <c r="G171" s="122"/>
      <c r="H171" s="122"/>
      <c r="I171" s="123">
        <v>100000</v>
      </c>
      <c r="J171" s="122">
        <v>84000</v>
      </c>
      <c r="K171" s="122"/>
      <c r="L171" s="123">
        <f t="shared" si="57"/>
        <v>84000</v>
      </c>
      <c r="M171" s="122">
        <v>84000</v>
      </c>
      <c r="N171" s="122"/>
      <c r="O171" s="122">
        <f t="shared" si="20"/>
        <v>0</v>
      </c>
    </row>
    <row r="172" spans="1:15" ht="15">
      <c r="A172" s="92"/>
      <c r="B172" s="92" t="str">
        <f t="shared" si="41"/>
        <v>b</v>
      </c>
      <c r="C172" s="128" t="s">
        <v>406</v>
      </c>
      <c r="D172" s="121" t="s">
        <v>407</v>
      </c>
      <c r="E172" s="122"/>
      <c r="F172" s="122"/>
      <c r="G172" s="122"/>
      <c r="H172" s="122"/>
      <c r="I172" s="123">
        <f t="shared" si="44"/>
        <v>0</v>
      </c>
      <c r="J172" s="122"/>
      <c r="K172" s="122"/>
      <c r="L172" s="123">
        <f t="shared" si="57"/>
        <v>0</v>
      </c>
      <c r="M172" s="122"/>
      <c r="N172" s="122"/>
      <c r="O172" s="122">
        <f t="shared" si="20"/>
        <v>0</v>
      </c>
    </row>
    <row r="173" spans="1:15" ht="15">
      <c r="A173" s="92"/>
      <c r="B173" s="92" t="str">
        <f t="shared" si="41"/>
        <v>b</v>
      </c>
      <c r="C173" s="128" t="s">
        <v>408</v>
      </c>
      <c r="D173" s="121" t="s">
        <v>409</v>
      </c>
      <c r="E173" s="122"/>
      <c r="F173" s="122"/>
      <c r="G173" s="122"/>
      <c r="H173" s="122"/>
      <c r="I173" s="123">
        <f t="shared" si="44"/>
        <v>0</v>
      </c>
      <c r="J173" s="122"/>
      <c r="K173" s="122"/>
      <c r="L173" s="123">
        <f t="shared" si="57"/>
        <v>0</v>
      </c>
      <c r="M173" s="122"/>
      <c r="N173" s="122"/>
      <c r="O173" s="122">
        <f t="shared" si="20"/>
        <v>0</v>
      </c>
    </row>
    <row r="174" spans="1:15" ht="15">
      <c r="A174" s="92"/>
      <c r="B174" s="92" t="str">
        <f t="shared" si="41"/>
        <v>b</v>
      </c>
      <c r="C174" s="128" t="s">
        <v>410</v>
      </c>
      <c r="D174" s="121" t="s">
        <v>411</v>
      </c>
      <c r="E174" s="122"/>
      <c r="F174" s="122"/>
      <c r="G174" s="122"/>
      <c r="H174" s="122"/>
      <c r="I174" s="123">
        <f t="shared" si="44"/>
        <v>0</v>
      </c>
      <c r="J174" s="122"/>
      <c r="K174" s="122"/>
      <c r="L174" s="123">
        <f t="shared" si="57"/>
        <v>0</v>
      </c>
      <c r="M174" s="122"/>
      <c r="N174" s="122"/>
      <c r="O174" s="122">
        <f t="shared" si="20"/>
        <v>0</v>
      </c>
    </row>
    <row r="175" spans="1:15" ht="15">
      <c r="A175" s="92"/>
      <c r="B175" s="92" t="str">
        <f t="shared" si="41"/>
        <v>b</v>
      </c>
      <c r="C175" s="128" t="s">
        <v>412</v>
      </c>
      <c r="D175" s="121" t="s">
        <v>413</v>
      </c>
      <c r="E175" s="122"/>
      <c r="F175" s="122"/>
      <c r="G175" s="122"/>
      <c r="H175" s="122"/>
      <c r="I175" s="123">
        <f t="shared" si="44"/>
        <v>0</v>
      </c>
      <c r="J175" s="122"/>
      <c r="K175" s="122"/>
      <c r="L175" s="123">
        <f t="shared" si="57"/>
        <v>0</v>
      </c>
      <c r="M175" s="122"/>
      <c r="N175" s="122"/>
      <c r="O175" s="122">
        <f t="shared" si="20"/>
        <v>0</v>
      </c>
    </row>
    <row r="176" spans="1:15" ht="15">
      <c r="A176" s="92"/>
      <c r="B176" s="92" t="str">
        <f t="shared" si="41"/>
        <v>b</v>
      </c>
      <c r="C176" s="128" t="s">
        <v>414</v>
      </c>
      <c r="D176" s="121" t="s">
        <v>415</v>
      </c>
      <c r="E176" s="122"/>
      <c r="F176" s="122"/>
      <c r="G176" s="122"/>
      <c r="H176" s="122"/>
      <c r="I176" s="123">
        <f t="shared" si="44"/>
        <v>0</v>
      </c>
      <c r="J176" s="122"/>
      <c r="K176" s="122"/>
      <c r="L176" s="123">
        <f t="shared" si="57"/>
        <v>0</v>
      </c>
      <c r="M176" s="122"/>
      <c r="N176" s="122"/>
      <c r="O176" s="122">
        <f t="shared" si="20"/>
        <v>0</v>
      </c>
    </row>
    <row r="177" spans="1:15" ht="15">
      <c r="A177" s="92"/>
      <c r="B177" s="92" t="str">
        <f t="shared" si="41"/>
        <v>b</v>
      </c>
      <c r="C177" s="128" t="s">
        <v>416</v>
      </c>
      <c r="D177" s="121" t="s">
        <v>417</v>
      </c>
      <c r="E177" s="122"/>
      <c r="F177" s="122"/>
      <c r="G177" s="122"/>
      <c r="H177" s="122"/>
      <c r="I177" s="123">
        <f t="shared" si="44"/>
        <v>0</v>
      </c>
      <c r="J177" s="122"/>
      <c r="K177" s="122"/>
      <c r="L177" s="123">
        <f t="shared" si="57"/>
        <v>0</v>
      </c>
      <c r="M177" s="122"/>
      <c r="N177" s="122"/>
      <c r="O177" s="122">
        <f t="shared" si="20"/>
        <v>0</v>
      </c>
    </row>
    <row r="178" spans="1:15" ht="25.5">
      <c r="A178" s="92"/>
      <c r="B178" s="92" t="str">
        <f t="shared" si="41"/>
        <v>b</v>
      </c>
      <c r="C178" s="128" t="s">
        <v>418</v>
      </c>
      <c r="D178" s="121" t="s">
        <v>419</v>
      </c>
      <c r="E178" s="122"/>
      <c r="F178" s="122"/>
      <c r="G178" s="122"/>
      <c r="H178" s="122"/>
      <c r="I178" s="123">
        <f t="shared" si="44"/>
        <v>0</v>
      </c>
      <c r="J178" s="122"/>
      <c r="K178" s="122"/>
      <c r="L178" s="123">
        <f t="shared" si="57"/>
        <v>0</v>
      </c>
      <c r="M178" s="122"/>
      <c r="N178" s="122"/>
      <c r="O178" s="122">
        <f t="shared" si="20"/>
        <v>0</v>
      </c>
    </row>
    <row r="179" spans="1:15" ht="25.5">
      <c r="A179" s="92"/>
      <c r="B179" s="92" t="str">
        <f t="shared" si="41"/>
        <v>b</v>
      </c>
      <c r="C179" s="128" t="s">
        <v>420</v>
      </c>
      <c r="D179" s="121" t="s">
        <v>421</v>
      </c>
      <c r="E179" s="122"/>
      <c r="F179" s="122"/>
      <c r="G179" s="122"/>
      <c r="H179" s="122"/>
      <c r="I179" s="123">
        <f t="shared" si="44"/>
        <v>0</v>
      </c>
      <c r="J179" s="122"/>
      <c r="K179" s="122"/>
      <c r="L179" s="123">
        <f t="shared" si="57"/>
        <v>0</v>
      </c>
      <c r="M179" s="122"/>
      <c r="N179" s="122"/>
      <c r="O179" s="122">
        <f t="shared" ref="O179:O259" si="58">M179-J179</f>
        <v>0</v>
      </c>
    </row>
    <row r="180" spans="1:15" ht="25.5">
      <c r="A180" s="92"/>
      <c r="B180" s="92" t="str">
        <f t="shared" si="41"/>
        <v>b</v>
      </c>
      <c r="C180" s="128" t="s">
        <v>422</v>
      </c>
      <c r="D180" s="121" t="s">
        <v>423</v>
      </c>
      <c r="E180" s="122"/>
      <c r="F180" s="122"/>
      <c r="G180" s="122"/>
      <c r="H180" s="122"/>
      <c r="I180" s="123">
        <f t="shared" si="44"/>
        <v>0</v>
      </c>
      <c r="J180" s="122"/>
      <c r="K180" s="122"/>
      <c r="L180" s="123">
        <f t="shared" si="57"/>
        <v>0</v>
      </c>
      <c r="M180" s="122"/>
      <c r="N180" s="122"/>
      <c r="O180" s="122">
        <f t="shared" si="58"/>
        <v>0</v>
      </c>
    </row>
    <row r="181" spans="1:15" ht="25.5">
      <c r="A181" s="92"/>
      <c r="B181" s="92" t="str">
        <f t="shared" si="41"/>
        <v>b</v>
      </c>
      <c r="C181" s="128" t="s">
        <v>424</v>
      </c>
      <c r="D181" s="121" t="s">
        <v>425</v>
      </c>
      <c r="E181" s="122"/>
      <c r="F181" s="122"/>
      <c r="G181" s="122"/>
      <c r="H181" s="122"/>
      <c r="I181" s="123">
        <f t="shared" si="44"/>
        <v>0</v>
      </c>
      <c r="J181" s="122"/>
      <c r="K181" s="122"/>
      <c r="L181" s="123">
        <f t="shared" si="57"/>
        <v>0</v>
      </c>
      <c r="M181" s="122"/>
      <c r="N181" s="122"/>
      <c r="O181" s="122">
        <f t="shared" si="58"/>
        <v>0</v>
      </c>
    </row>
    <row r="182" spans="1:15" ht="15">
      <c r="A182" s="92"/>
      <c r="B182" s="92" t="str">
        <f t="shared" si="41"/>
        <v>b</v>
      </c>
      <c r="C182" s="128" t="s">
        <v>426</v>
      </c>
      <c r="D182" s="121" t="s">
        <v>427</v>
      </c>
      <c r="E182" s="122"/>
      <c r="F182" s="122"/>
      <c r="G182" s="122"/>
      <c r="H182" s="122"/>
      <c r="I182" s="123">
        <f t="shared" si="44"/>
        <v>0</v>
      </c>
      <c r="J182" s="122"/>
      <c r="K182" s="122"/>
      <c r="L182" s="123">
        <f t="shared" si="57"/>
        <v>0</v>
      </c>
      <c r="M182" s="122"/>
      <c r="N182" s="122"/>
      <c r="O182" s="122">
        <f t="shared" si="58"/>
        <v>0</v>
      </c>
    </row>
    <row r="183" spans="1:15" ht="15">
      <c r="A183" s="92"/>
      <c r="B183" s="92" t="str">
        <f t="shared" si="41"/>
        <v>b</v>
      </c>
      <c r="C183" s="128" t="s">
        <v>428</v>
      </c>
      <c r="D183" s="121" t="s">
        <v>429</v>
      </c>
      <c r="E183" s="122"/>
      <c r="F183" s="122"/>
      <c r="G183" s="122"/>
      <c r="H183" s="122"/>
      <c r="I183" s="123">
        <f t="shared" si="44"/>
        <v>0</v>
      </c>
      <c r="J183" s="122"/>
      <c r="K183" s="122"/>
      <c r="L183" s="123">
        <f t="shared" si="57"/>
        <v>0</v>
      </c>
      <c r="M183" s="122"/>
      <c r="N183" s="122"/>
      <c r="O183" s="122">
        <f t="shared" si="58"/>
        <v>0</v>
      </c>
    </row>
    <row r="184" spans="1:15" ht="25.5">
      <c r="A184" s="92"/>
      <c r="B184" s="92" t="str">
        <f t="shared" si="41"/>
        <v>b</v>
      </c>
      <c r="C184" s="128" t="s">
        <v>430</v>
      </c>
      <c r="D184" s="121" t="s">
        <v>431</v>
      </c>
      <c r="E184" s="122"/>
      <c r="F184" s="122"/>
      <c r="G184" s="122"/>
      <c r="H184" s="122"/>
      <c r="I184" s="123">
        <f t="shared" si="44"/>
        <v>0</v>
      </c>
      <c r="J184" s="122"/>
      <c r="K184" s="122"/>
      <c r="L184" s="123">
        <f t="shared" si="57"/>
        <v>0</v>
      </c>
      <c r="M184" s="122"/>
      <c r="N184" s="122"/>
      <c r="O184" s="122">
        <f t="shared" si="58"/>
        <v>0</v>
      </c>
    </row>
    <row r="185" spans="1:15" ht="25.5">
      <c r="A185" s="92"/>
      <c r="B185" s="92" t="str">
        <f t="shared" si="41"/>
        <v>b</v>
      </c>
      <c r="C185" s="126" t="s">
        <v>432</v>
      </c>
      <c r="D185" s="117" t="s">
        <v>433</v>
      </c>
      <c r="E185" s="118"/>
      <c r="F185" s="118"/>
      <c r="G185" s="118"/>
      <c r="H185" s="118"/>
      <c r="I185" s="119">
        <f t="shared" si="44"/>
        <v>0</v>
      </c>
      <c r="J185" s="118"/>
      <c r="K185" s="118"/>
      <c r="L185" s="119">
        <f>L188+L373+L456+L499</f>
        <v>0</v>
      </c>
      <c r="M185" s="118"/>
      <c r="N185" s="118"/>
      <c r="O185" s="118">
        <f t="shared" si="58"/>
        <v>0</v>
      </c>
    </row>
    <row r="186" spans="1:15" ht="38.25">
      <c r="A186" s="92"/>
      <c r="B186" s="92" t="str">
        <f t="shared" si="41"/>
        <v>b</v>
      </c>
      <c r="C186" s="125" t="s">
        <v>434</v>
      </c>
      <c r="D186" s="113" t="s">
        <v>435</v>
      </c>
      <c r="E186" s="114">
        <f>E187+E191</f>
        <v>0</v>
      </c>
      <c r="F186" s="114">
        <f t="shared" ref="F186:N186" si="59">F187+F191</f>
        <v>0</v>
      </c>
      <c r="G186" s="114">
        <f t="shared" si="59"/>
        <v>0</v>
      </c>
      <c r="H186" s="114">
        <f t="shared" si="59"/>
        <v>0</v>
      </c>
      <c r="I186" s="115">
        <f t="shared" si="44"/>
        <v>0</v>
      </c>
      <c r="J186" s="114">
        <f t="shared" si="59"/>
        <v>0</v>
      </c>
      <c r="K186" s="114">
        <f t="shared" si="59"/>
        <v>0</v>
      </c>
      <c r="L186" s="115">
        <f>M186+N186</f>
        <v>0</v>
      </c>
      <c r="M186" s="114">
        <f t="shared" si="59"/>
        <v>0</v>
      </c>
      <c r="N186" s="114">
        <f t="shared" si="59"/>
        <v>0</v>
      </c>
      <c r="O186" s="114">
        <f>O187+O191</f>
        <v>0</v>
      </c>
    </row>
    <row r="187" spans="1:15" ht="25.5">
      <c r="A187" s="92"/>
      <c r="B187" s="92" t="str">
        <f t="shared" si="41"/>
        <v>a</v>
      </c>
      <c r="C187" s="126" t="s">
        <v>436</v>
      </c>
      <c r="D187" s="117" t="s">
        <v>437</v>
      </c>
      <c r="E187" s="118">
        <f>E188+E189+E190</f>
        <v>0</v>
      </c>
      <c r="F187" s="118">
        <f t="shared" ref="F187:N187" si="60">F188+F189+F190</f>
        <v>0</v>
      </c>
      <c r="G187" s="118">
        <f t="shared" si="60"/>
        <v>0</v>
      </c>
      <c r="H187" s="118">
        <f t="shared" si="60"/>
        <v>0</v>
      </c>
      <c r="I187" s="119">
        <f t="shared" si="44"/>
        <v>0</v>
      </c>
      <c r="J187" s="118">
        <f t="shared" si="60"/>
        <v>0</v>
      </c>
      <c r="K187" s="118">
        <f t="shared" si="60"/>
        <v>0</v>
      </c>
      <c r="L187" s="119">
        <f>L190+L375+L458+L501</f>
        <v>205000</v>
      </c>
      <c r="M187" s="118">
        <f t="shared" si="60"/>
        <v>0</v>
      </c>
      <c r="N187" s="118">
        <f t="shared" si="60"/>
        <v>0</v>
      </c>
      <c r="O187" s="118">
        <f>SUM(O188:O190)</f>
        <v>0</v>
      </c>
    </row>
    <row r="188" spans="1:15" ht="15">
      <c r="A188" s="92"/>
      <c r="B188" s="92" t="str">
        <f t="shared" si="41"/>
        <v>b</v>
      </c>
      <c r="C188" s="128" t="s">
        <v>438</v>
      </c>
      <c r="D188" s="121" t="s">
        <v>439</v>
      </c>
      <c r="E188" s="122"/>
      <c r="F188" s="122"/>
      <c r="G188" s="122"/>
      <c r="H188" s="122"/>
      <c r="I188" s="123">
        <f t="shared" si="44"/>
        <v>0</v>
      </c>
      <c r="J188" s="122"/>
      <c r="K188" s="122"/>
      <c r="L188" s="123">
        <f>L191+L376+L459+L502</f>
        <v>0</v>
      </c>
      <c r="M188" s="122"/>
      <c r="N188" s="122"/>
      <c r="O188" s="122">
        <f t="shared" si="58"/>
        <v>0</v>
      </c>
    </row>
    <row r="189" spans="1:15" ht="15">
      <c r="A189" s="92"/>
      <c r="B189" s="92" t="str">
        <f t="shared" si="41"/>
        <v>b</v>
      </c>
      <c r="C189" s="128" t="s">
        <v>440</v>
      </c>
      <c r="D189" s="121" t="s">
        <v>441</v>
      </c>
      <c r="E189" s="122"/>
      <c r="F189" s="122"/>
      <c r="G189" s="122"/>
      <c r="H189" s="122"/>
      <c r="I189" s="123">
        <f t="shared" si="44"/>
        <v>0</v>
      </c>
      <c r="J189" s="122"/>
      <c r="K189" s="122"/>
      <c r="L189" s="123">
        <f>M189+N189</f>
        <v>0</v>
      </c>
      <c r="M189" s="122"/>
      <c r="N189" s="122"/>
      <c r="O189" s="122">
        <f t="shared" si="58"/>
        <v>0</v>
      </c>
    </row>
    <row r="190" spans="1:15" ht="15">
      <c r="A190" s="92"/>
      <c r="B190" s="92" t="str">
        <f t="shared" si="41"/>
        <v>a</v>
      </c>
      <c r="C190" s="128" t="s">
        <v>442</v>
      </c>
      <c r="D190" s="121" t="s">
        <v>443</v>
      </c>
      <c r="E190" s="122"/>
      <c r="F190" s="122"/>
      <c r="G190" s="122"/>
      <c r="H190" s="122"/>
      <c r="I190" s="123">
        <f t="shared" si="44"/>
        <v>0</v>
      </c>
      <c r="J190" s="122"/>
      <c r="K190" s="122"/>
      <c r="L190" s="123">
        <f>L193+L378+L461+L504</f>
        <v>205000</v>
      </c>
      <c r="M190" s="122"/>
      <c r="N190" s="122"/>
      <c r="O190" s="122">
        <f t="shared" si="58"/>
        <v>0</v>
      </c>
    </row>
    <row r="191" spans="1:15" ht="15">
      <c r="A191" s="92"/>
      <c r="B191" s="92" t="str">
        <f t="shared" si="41"/>
        <v>b</v>
      </c>
      <c r="C191" s="126" t="s">
        <v>444</v>
      </c>
      <c r="D191" s="117" t="s">
        <v>445</v>
      </c>
      <c r="E191" s="118">
        <v>0</v>
      </c>
      <c r="F191" s="118">
        <v>0</v>
      </c>
      <c r="G191" s="118">
        <v>0</v>
      </c>
      <c r="H191" s="118">
        <v>0</v>
      </c>
      <c r="I191" s="119">
        <f t="shared" si="44"/>
        <v>0</v>
      </c>
      <c r="J191" s="118">
        <v>0</v>
      </c>
      <c r="K191" s="118">
        <v>0</v>
      </c>
      <c r="L191" s="119">
        <f>L194+L379+L462+L505</f>
        <v>0</v>
      </c>
      <c r="M191" s="118">
        <v>0</v>
      </c>
      <c r="N191" s="118">
        <v>0</v>
      </c>
      <c r="O191" s="118">
        <v>0</v>
      </c>
    </row>
    <row r="192" spans="1:15" ht="15">
      <c r="A192" s="92" t="s">
        <v>107</v>
      </c>
      <c r="B192" s="92" t="str">
        <f t="shared" si="41"/>
        <v>a</v>
      </c>
      <c r="C192" s="146">
        <v>31</v>
      </c>
      <c r="D192" s="105" t="s">
        <v>446</v>
      </c>
      <c r="E192" s="106">
        <f>E193+E252+E258+E259</f>
        <v>15457</v>
      </c>
      <c r="F192" s="106">
        <f t="shared" ref="F192:N192" si="61">F193+F252+F258+F259</f>
        <v>0</v>
      </c>
      <c r="G192" s="106">
        <f t="shared" si="61"/>
        <v>0</v>
      </c>
      <c r="H192" s="106">
        <f t="shared" si="61"/>
        <v>611520</v>
      </c>
      <c r="I192" s="107">
        <f t="shared" si="44"/>
        <v>0</v>
      </c>
      <c r="J192" s="106">
        <f>J193+J252+J258+J259</f>
        <v>0</v>
      </c>
      <c r="K192" s="106">
        <f t="shared" si="61"/>
        <v>0</v>
      </c>
      <c r="L192" s="107">
        <f>M192+N192</f>
        <v>205000</v>
      </c>
      <c r="M192" s="106">
        <f t="shared" si="61"/>
        <v>205000</v>
      </c>
      <c r="N192" s="106">
        <f t="shared" si="61"/>
        <v>0</v>
      </c>
      <c r="O192" s="106">
        <f t="shared" si="58"/>
        <v>205000</v>
      </c>
    </row>
    <row r="193" spans="1:15" ht="15">
      <c r="A193" s="92"/>
      <c r="B193" s="92" t="str">
        <f t="shared" si="41"/>
        <v>a</v>
      </c>
      <c r="C193" s="124">
        <v>31.1</v>
      </c>
      <c r="D193" s="109" t="s">
        <v>447</v>
      </c>
      <c r="E193" s="110">
        <f>E194+E208+E238+E251</f>
        <v>15457</v>
      </c>
      <c r="F193" s="110">
        <f t="shared" ref="F193:N193" si="62">F194+F208+F238+F251</f>
        <v>0</v>
      </c>
      <c r="G193" s="110">
        <f t="shared" si="62"/>
        <v>0</v>
      </c>
      <c r="H193" s="110">
        <f t="shared" si="62"/>
        <v>611520</v>
      </c>
      <c r="I193" s="111">
        <f t="shared" si="44"/>
        <v>0</v>
      </c>
      <c r="J193" s="110">
        <f>J194+J208+J238+J251</f>
        <v>0</v>
      </c>
      <c r="K193" s="110">
        <f t="shared" si="62"/>
        <v>0</v>
      </c>
      <c r="L193" s="111">
        <f>L194+L208+L238+L251</f>
        <v>205000</v>
      </c>
      <c r="M193" s="110">
        <f t="shared" si="62"/>
        <v>205000</v>
      </c>
      <c r="N193" s="110">
        <f t="shared" si="62"/>
        <v>0</v>
      </c>
      <c r="O193" s="110">
        <f t="shared" si="58"/>
        <v>205000</v>
      </c>
    </row>
    <row r="194" spans="1:15" ht="15">
      <c r="A194" s="92"/>
      <c r="B194" s="92" t="str">
        <f t="shared" si="41"/>
        <v>b</v>
      </c>
      <c r="C194" s="125" t="s">
        <v>448</v>
      </c>
      <c r="D194" s="113" t="s">
        <v>449</v>
      </c>
      <c r="E194" s="114">
        <f>E195+E196+E197+E207</f>
        <v>0</v>
      </c>
      <c r="F194" s="114">
        <f t="shared" ref="F194:N194" si="63">F195+F196+F197+F207</f>
        <v>0</v>
      </c>
      <c r="G194" s="114">
        <f t="shared" si="63"/>
        <v>0</v>
      </c>
      <c r="H194" s="114">
        <f t="shared" si="63"/>
        <v>0</v>
      </c>
      <c r="I194" s="115">
        <f t="shared" si="44"/>
        <v>0</v>
      </c>
      <c r="J194" s="114">
        <f t="shared" si="63"/>
        <v>0</v>
      </c>
      <c r="K194" s="114">
        <f t="shared" si="63"/>
        <v>0</v>
      </c>
      <c r="L194" s="115">
        <f>L197+L382+L465+L508</f>
        <v>0</v>
      </c>
      <c r="M194" s="114">
        <f t="shared" si="63"/>
        <v>0</v>
      </c>
      <c r="N194" s="114">
        <f t="shared" si="63"/>
        <v>0</v>
      </c>
      <c r="O194" s="114">
        <f t="shared" si="58"/>
        <v>0</v>
      </c>
    </row>
    <row r="195" spans="1:15" ht="15">
      <c r="A195" s="92"/>
      <c r="B195" s="92" t="str">
        <f t="shared" si="41"/>
        <v>b</v>
      </c>
      <c r="C195" s="126" t="s">
        <v>450</v>
      </c>
      <c r="D195" s="117" t="s">
        <v>451</v>
      </c>
      <c r="E195" s="118"/>
      <c r="F195" s="118"/>
      <c r="G195" s="118"/>
      <c r="H195" s="118"/>
      <c r="I195" s="119">
        <f t="shared" si="44"/>
        <v>0</v>
      </c>
      <c r="J195" s="118"/>
      <c r="K195" s="118"/>
      <c r="L195" s="119">
        <f>L198+L383+L466+L509</f>
        <v>0</v>
      </c>
      <c r="M195" s="118"/>
      <c r="N195" s="118"/>
      <c r="O195" s="118">
        <f t="shared" si="58"/>
        <v>0</v>
      </c>
    </row>
    <row r="196" spans="1:15" ht="15">
      <c r="A196" s="92"/>
      <c r="B196" s="92" t="str">
        <f t="shared" si="41"/>
        <v>b</v>
      </c>
      <c r="C196" s="126" t="s">
        <v>452</v>
      </c>
      <c r="D196" s="117" t="s">
        <v>453</v>
      </c>
      <c r="E196" s="118"/>
      <c r="F196" s="118"/>
      <c r="G196" s="118"/>
      <c r="H196" s="118"/>
      <c r="I196" s="119">
        <f t="shared" si="44"/>
        <v>0</v>
      </c>
      <c r="J196" s="118"/>
      <c r="K196" s="118"/>
      <c r="L196" s="119">
        <f>L199+L384+L467+L510</f>
        <v>0</v>
      </c>
      <c r="M196" s="118"/>
      <c r="N196" s="118"/>
      <c r="O196" s="118">
        <f t="shared" si="58"/>
        <v>0</v>
      </c>
    </row>
    <row r="197" spans="1:15" ht="15">
      <c r="A197" s="92"/>
      <c r="B197" s="92" t="str">
        <f t="shared" si="41"/>
        <v>b</v>
      </c>
      <c r="C197" s="126" t="s">
        <v>454</v>
      </c>
      <c r="D197" s="117" t="s">
        <v>455</v>
      </c>
      <c r="E197" s="118">
        <f>SUM(E198:E206)</f>
        <v>0</v>
      </c>
      <c r="F197" s="118">
        <f t="shared" ref="F197:N197" si="64">SUM(F198:F206)</f>
        <v>0</v>
      </c>
      <c r="G197" s="118">
        <f t="shared" si="64"/>
        <v>0</v>
      </c>
      <c r="H197" s="118">
        <f t="shared" si="64"/>
        <v>0</v>
      </c>
      <c r="I197" s="119">
        <f t="shared" si="44"/>
        <v>0</v>
      </c>
      <c r="J197" s="118">
        <f t="shared" si="64"/>
        <v>0</v>
      </c>
      <c r="K197" s="118">
        <f t="shared" si="64"/>
        <v>0</v>
      </c>
      <c r="L197" s="119">
        <f>L200+L385+L468+L511</f>
        <v>0</v>
      </c>
      <c r="M197" s="118">
        <f t="shared" si="64"/>
        <v>0</v>
      </c>
      <c r="N197" s="118">
        <f t="shared" si="64"/>
        <v>0</v>
      </c>
      <c r="O197" s="118"/>
    </row>
    <row r="198" spans="1:15" ht="15">
      <c r="A198" s="92"/>
      <c r="B198" s="92" t="str">
        <f t="shared" ref="B198:B261" si="65">IF(OR(E198&lt;&gt;0,F198&lt;&gt;0,G198&lt;&gt;0,H198&lt;&gt;0,I198&lt;&gt;0,L198&lt;&gt;0),"a","b")</f>
        <v>b</v>
      </c>
      <c r="C198" s="128" t="s">
        <v>456</v>
      </c>
      <c r="D198" s="121" t="s">
        <v>457</v>
      </c>
      <c r="E198" s="122"/>
      <c r="F198" s="122"/>
      <c r="G198" s="122"/>
      <c r="H198" s="122"/>
      <c r="I198" s="123">
        <f t="shared" si="44"/>
        <v>0</v>
      </c>
      <c r="J198" s="122"/>
      <c r="K198" s="122"/>
      <c r="L198" s="123">
        <f>M198+N198</f>
        <v>0</v>
      </c>
      <c r="M198" s="122"/>
      <c r="N198" s="122"/>
      <c r="O198" s="122">
        <f t="shared" si="58"/>
        <v>0</v>
      </c>
    </row>
    <row r="199" spans="1:15" ht="15">
      <c r="A199" s="92"/>
      <c r="B199" s="92" t="str">
        <f t="shared" si="65"/>
        <v>b</v>
      </c>
      <c r="C199" s="128" t="s">
        <v>458</v>
      </c>
      <c r="D199" s="121" t="s">
        <v>459</v>
      </c>
      <c r="E199" s="122"/>
      <c r="F199" s="122"/>
      <c r="G199" s="122"/>
      <c r="H199" s="122"/>
      <c r="I199" s="123">
        <f t="shared" si="44"/>
        <v>0</v>
      </c>
      <c r="J199" s="122"/>
      <c r="K199" s="122"/>
      <c r="L199" s="123">
        <f t="shared" ref="L199:L206" si="66">M199+N199</f>
        <v>0</v>
      </c>
      <c r="M199" s="122"/>
      <c r="N199" s="122"/>
      <c r="O199" s="122">
        <f t="shared" si="58"/>
        <v>0</v>
      </c>
    </row>
    <row r="200" spans="1:15" ht="15">
      <c r="A200" s="92"/>
      <c r="B200" s="92" t="str">
        <f t="shared" si="65"/>
        <v>b</v>
      </c>
      <c r="C200" s="128" t="s">
        <v>460</v>
      </c>
      <c r="D200" s="121" t="s">
        <v>461</v>
      </c>
      <c r="E200" s="122"/>
      <c r="F200" s="122"/>
      <c r="G200" s="122"/>
      <c r="H200" s="122"/>
      <c r="I200" s="123">
        <f t="shared" ref="I200:I263" si="67">J200+K200</f>
        <v>0</v>
      </c>
      <c r="J200" s="122"/>
      <c r="K200" s="122"/>
      <c r="L200" s="123">
        <f t="shared" si="66"/>
        <v>0</v>
      </c>
      <c r="M200" s="122"/>
      <c r="N200" s="122"/>
      <c r="O200" s="122">
        <f t="shared" si="58"/>
        <v>0</v>
      </c>
    </row>
    <row r="201" spans="1:15" ht="15">
      <c r="A201" s="92"/>
      <c r="B201" s="92" t="str">
        <f t="shared" si="65"/>
        <v>b</v>
      </c>
      <c r="C201" s="128" t="s">
        <v>462</v>
      </c>
      <c r="D201" s="121" t="s">
        <v>463</v>
      </c>
      <c r="E201" s="122"/>
      <c r="F201" s="122"/>
      <c r="G201" s="122"/>
      <c r="H201" s="122"/>
      <c r="I201" s="123">
        <f t="shared" si="67"/>
        <v>0</v>
      </c>
      <c r="J201" s="122"/>
      <c r="K201" s="122"/>
      <c r="L201" s="123">
        <f t="shared" si="66"/>
        <v>0</v>
      </c>
      <c r="M201" s="122"/>
      <c r="N201" s="122"/>
      <c r="O201" s="122">
        <f t="shared" si="58"/>
        <v>0</v>
      </c>
    </row>
    <row r="202" spans="1:15" ht="15">
      <c r="A202" s="92"/>
      <c r="B202" s="92" t="str">
        <f t="shared" si="65"/>
        <v>b</v>
      </c>
      <c r="C202" s="128" t="s">
        <v>464</v>
      </c>
      <c r="D202" s="121" t="s">
        <v>465</v>
      </c>
      <c r="E202" s="122"/>
      <c r="F202" s="122"/>
      <c r="G202" s="122"/>
      <c r="H202" s="122"/>
      <c r="I202" s="123">
        <f t="shared" si="67"/>
        <v>0</v>
      </c>
      <c r="J202" s="122"/>
      <c r="K202" s="122"/>
      <c r="L202" s="123">
        <f t="shared" si="66"/>
        <v>0</v>
      </c>
      <c r="M202" s="122"/>
      <c r="N202" s="122"/>
      <c r="O202" s="122">
        <f t="shared" si="58"/>
        <v>0</v>
      </c>
    </row>
    <row r="203" spans="1:15" ht="25.5">
      <c r="A203" s="92"/>
      <c r="B203" s="92" t="str">
        <f t="shared" si="65"/>
        <v>b</v>
      </c>
      <c r="C203" s="128" t="s">
        <v>466</v>
      </c>
      <c r="D203" s="121" t="s">
        <v>467</v>
      </c>
      <c r="E203" s="122"/>
      <c r="F203" s="122"/>
      <c r="G203" s="122"/>
      <c r="H203" s="122"/>
      <c r="I203" s="123">
        <f t="shared" si="67"/>
        <v>0</v>
      </c>
      <c r="J203" s="122"/>
      <c r="K203" s="122"/>
      <c r="L203" s="123">
        <f t="shared" si="66"/>
        <v>0</v>
      </c>
      <c r="M203" s="122"/>
      <c r="N203" s="122"/>
      <c r="O203" s="122">
        <f t="shared" si="58"/>
        <v>0</v>
      </c>
    </row>
    <row r="204" spans="1:15" ht="15">
      <c r="A204" s="92"/>
      <c r="B204" s="92" t="str">
        <f t="shared" si="65"/>
        <v>b</v>
      </c>
      <c r="C204" s="128" t="s">
        <v>468</v>
      </c>
      <c r="D204" s="121" t="s">
        <v>469</v>
      </c>
      <c r="E204" s="122"/>
      <c r="F204" s="122"/>
      <c r="G204" s="122"/>
      <c r="H204" s="122"/>
      <c r="I204" s="123">
        <f t="shared" si="67"/>
        <v>0</v>
      </c>
      <c r="J204" s="122"/>
      <c r="K204" s="122"/>
      <c r="L204" s="123">
        <f t="shared" si="66"/>
        <v>0</v>
      </c>
      <c r="M204" s="122"/>
      <c r="N204" s="122"/>
      <c r="O204" s="122">
        <f t="shared" si="58"/>
        <v>0</v>
      </c>
    </row>
    <row r="205" spans="1:15" ht="15">
      <c r="A205" s="92"/>
      <c r="B205" s="92" t="str">
        <f t="shared" si="65"/>
        <v>b</v>
      </c>
      <c r="C205" s="128" t="s">
        <v>470</v>
      </c>
      <c r="D205" s="121" t="s">
        <v>471</v>
      </c>
      <c r="E205" s="122"/>
      <c r="F205" s="122"/>
      <c r="G205" s="122"/>
      <c r="H205" s="122"/>
      <c r="I205" s="123">
        <f t="shared" si="67"/>
        <v>0</v>
      </c>
      <c r="J205" s="122"/>
      <c r="K205" s="122"/>
      <c r="L205" s="123">
        <f t="shared" si="66"/>
        <v>0</v>
      </c>
      <c r="M205" s="122"/>
      <c r="N205" s="122"/>
      <c r="O205" s="122">
        <f t="shared" si="58"/>
        <v>0</v>
      </c>
    </row>
    <row r="206" spans="1:15" ht="25.5">
      <c r="A206" s="92"/>
      <c r="B206" s="92" t="str">
        <f t="shared" si="65"/>
        <v>b</v>
      </c>
      <c r="C206" s="128" t="s">
        <v>472</v>
      </c>
      <c r="D206" s="121" t="s">
        <v>473</v>
      </c>
      <c r="E206" s="122"/>
      <c r="F206" s="122"/>
      <c r="G206" s="122"/>
      <c r="H206" s="122"/>
      <c r="I206" s="123">
        <f t="shared" si="67"/>
        <v>0</v>
      </c>
      <c r="J206" s="122"/>
      <c r="K206" s="122"/>
      <c r="L206" s="123">
        <f t="shared" si="66"/>
        <v>0</v>
      </c>
      <c r="M206" s="122"/>
      <c r="N206" s="122"/>
      <c r="O206" s="122">
        <f t="shared" si="58"/>
        <v>0</v>
      </c>
    </row>
    <row r="207" spans="1:15" ht="15">
      <c r="A207" s="92"/>
      <c r="B207" s="92" t="str">
        <f t="shared" si="65"/>
        <v>b</v>
      </c>
      <c r="C207" s="126" t="s">
        <v>474</v>
      </c>
      <c r="D207" s="117" t="s">
        <v>475</v>
      </c>
      <c r="E207" s="118"/>
      <c r="F207" s="118"/>
      <c r="G207" s="118"/>
      <c r="H207" s="118"/>
      <c r="I207" s="119">
        <f t="shared" si="67"/>
        <v>0</v>
      </c>
      <c r="J207" s="118"/>
      <c r="K207" s="118"/>
      <c r="L207" s="119">
        <f>L210+L395+L478+L521</f>
        <v>0</v>
      </c>
      <c r="M207" s="118"/>
      <c r="N207" s="118"/>
      <c r="O207" s="118"/>
    </row>
    <row r="208" spans="1:15" ht="15">
      <c r="A208" s="92"/>
      <c r="B208" s="92" t="str">
        <f t="shared" si="65"/>
        <v>a</v>
      </c>
      <c r="C208" s="125" t="s">
        <v>476</v>
      </c>
      <c r="D208" s="113" t="s">
        <v>477</v>
      </c>
      <c r="E208" s="114">
        <f>E209+E216</f>
        <v>15457</v>
      </c>
      <c r="F208" s="114">
        <f t="shared" ref="F208:N208" si="68">F209+F216</f>
        <v>0</v>
      </c>
      <c r="G208" s="114">
        <f t="shared" si="68"/>
        <v>0</v>
      </c>
      <c r="H208" s="114">
        <f t="shared" si="68"/>
        <v>611520</v>
      </c>
      <c r="I208" s="115">
        <f>J208+K208</f>
        <v>0</v>
      </c>
      <c r="J208" s="114">
        <f>J209</f>
        <v>0</v>
      </c>
      <c r="K208" s="114">
        <f t="shared" si="68"/>
        <v>0</v>
      </c>
      <c r="L208" s="115">
        <f>L209+L216</f>
        <v>205000</v>
      </c>
      <c r="M208" s="114">
        <f t="shared" si="68"/>
        <v>205000</v>
      </c>
      <c r="N208" s="114">
        <f t="shared" si="68"/>
        <v>0</v>
      </c>
      <c r="O208" s="114">
        <f t="shared" si="58"/>
        <v>205000</v>
      </c>
    </row>
    <row r="209" spans="1:15" ht="15">
      <c r="A209" s="92"/>
      <c r="B209" s="92" t="str">
        <f t="shared" si="65"/>
        <v>a</v>
      </c>
      <c r="C209" s="126" t="s">
        <v>478</v>
      </c>
      <c r="D209" s="117" t="s">
        <v>479</v>
      </c>
      <c r="E209" s="118">
        <f>SUM(E210:E215)</f>
        <v>0</v>
      </c>
      <c r="F209" s="118">
        <f t="shared" ref="F209:N209" si="69">SUM(F210:F215)</f>
        <v>0</v>
      </c>
      <c r="G209" s="118">
        <f t="shared" si="69"/>
        <v>0</v>
      </c>
      <c r="H209" s="118">
        <f t="shared" si="69"/>
        <v>611520</v>
      </c>
      <c r="I209" s="118">
        <f t="shared" si="69"/>
        <v>188000</v>
      </c>
      <c r="J209" s="118">
        <f>SUM(J210:J215)</f>
        <v>0</v>
      </c>
      <c r="K209" s="118">
        <f t="shared" si="69"/>
        <v>0</v>
      </c>
      <c r="L209" s="119">
        <f>L210+L211+L212+L213+L214+L215</f>
        <v>100000</v>
      </c>
      <c r="M209" s="118">
        <f t="shared" si="69"/>
        <v>100000</v>
      </c>
      <c r="N209" s="118">
        <f t="shared" si="69"/>
        <v>0</v>
      </c>
      <c r="O209" s="118">
        <f t="shared" si="58"/>
        <v>100000</v>
      </c>
    </row>
    <row r="210" spans="1:15" ht="15">
      <c r="A210" s="92"/>
      <c r="B210" s="92" t="str">
        <f t="shared" si="65"/>
        <v>b</v>
      </c>
      <c r="C210" s="128" t="s">
        <v>480</v>
      </c>
      <c r="D210" s="121" t="s">
        <v>481</v>
      </c>
      <c r="E210" s="122"/>
      <c r="F210" s="122"/>
      <c r="G210" s="122"/>
      <c r="H210" s="122"/>
      <c r="I210" s="123">
        <f t="shared" si="67"/>
        <v>0</v>
      </c>
      <c r="J210" s="122"/>
      <c r="K210" s="122"/>
      <c r="L210" s="123">
        <f>M210+N210</f>
        <v>0</v>
      </c>
      <c r="M210" s="122"/>
      <c r="N210" s="122"/>
      <c r="O210" s="122">
        <f t="shared" si="58"/>
        <v>0</v>
      </c>
    </row>
    <row r="211" spans="1:15" ht="15">
      <c r="A211" s="92"/>
      <c r="B211" s="92" t="str">
        <f t="shared" si="65"/>
        <v>a</v>
      </c>
      <c r="C211" s="128" t="s">
        <v>482</v>
      </c>
      <c r="D211" s="121" t="s">
        <v>483</v>
      </c>
      <c r="E211" s="122"/>
      <c r="F211" s="122"/>
      <c r="G211" s="122"/>
      <c r="H211" s="122">
        <v>611520</v>
      </c>
      <c r="I211" s="123">
        <v>188000</v>
      </c>
      <c r="J211" s="122"/>
      <c r="K211" s="122"/>
      <c r="L211" s="123">
        <f>M211+N211</f>
        <v>100000</v>
      </c>
      <c r="M211" s="122">
        <v>100000</v>
      </c>
      <c r="N211" s="122"/>
      <c r="O211" s="122">
        <f t="shared" si="58"/>
        <v>100000</v>
      </c>
    </row>
    <row r="212" spans="1:15" ht="15">
      <c r="A212" s="92"/>
      <c r="B212" s="92" t="str">
        <f t="shared" si="65"/>
        <v>b</v>
      </c>
      <c r="C212" s="128" t="s">
        <v>484</v>
      </c>
      <c r="D212" s="121" t="s">
        <v>485</v>
      </c>
      <c r="E212" s="122"/>
      <c r="F212" s="122"/>
      <c r="G212" s="122"/>
      <c r="H212" s="122"/>
      <c r="I212" s="123">
        <f t="shared" si="67"/>
        <v>0</v>
      </c>
      <c r="J212" s="122"/>
      <c r="K212" s="122"/>
      <c r="L212" s="123">
        <f>M212+N212</f>
        <v>0</v>
      </c>
      <c r="M212" s="122"/>
      <c r="N212" s="122"/>
      <c r="O212" s="122">
        <f t="shared" si="58"/>
        <v>0</v>
      </c>
    </row>
    <row r="213" spans="1:15" ht="25.5">
      <c r="A213" s="92"/>
      <c r="B213" s="92" t="str">
        <f t="shared" si="65"/>
        <v>b</v>
      </c>
      <c r="C213" s="128" t="s">
        <v>486</v>
      </c>
      <c r="D213" s="121" t="s">
        <v>487</v>
      </c>
      <c r="E213" s="122"/>
      <c r="F213" s="122"/>
      <c r="G213" s="122"/>
      <c r="H213" s="122"/>
      <c r="I213" s="123">
        <f t="shared" si="67"/>
        <v>0</v>
      </c>
      <c r="J213" s="122"/>
      <c r="K213" s="122"/>
      <c r="L213" s="123">
        <f>M213+N213</f>
        <v>0</v>
      </c>
      <c r="M213" s="122"/>
      <c r="N213" s="122"/>
      <c r="O213" s="122">
        <f t="shared" si="58"/>
        <v>0</v>
      </c>
    </row>
    <row r="214" spans="1:15" ht="25.5">
      <c r="A214" s="92"/>
      <c r="B214" s="92" t="str">
        <f t="shared" si="65"/>
        <v>b</v>
      </c>
      <c r="C214" s="128" t="s">
        <v>488</v>
      </c>
      <c r="D214" s="121" t="s">
        <v>489</v>
      </c>
      <c r="E214" s="122"/>
      <c r="F214" s="122"/>
      <c r="G214" s="122"/>
      <c r="H214" s="122"/>
      <c r="I214" s="123">
        <f t="shared" si="67"/>
        <v>0</v>
      </c>
      <c r="J214" s="122"/>
      <c r="K214" s="122"/>
      <c r="L214" s="123">
        <f>M214+N214</f>
        <v>0</v>
      </c>
      <c r="M214" s="122"/>
      <c r="N214" s="122"/>
      <c r="O214" s="122">
        <f t="shared" si="58"/>
        <v>0</v>
      </c>
    </row>
    <row r="215" spans="1:15" ht="15">
      <c r="A215" s="92"/>
      <c r="B215" s="92" t="str">
        <f t="shared" si="65"/>
        <v>b</v>
      </c>
      <c r="C215" s="128" t="s">
        <v>490</v>
      </c>
      <c r="D215" s="121" t="s">
        <v>491</v>
      </c>
      <c r="E215" s="122"/>
      <c r="F215" s="122"/>
      <c r="G215" s="122"/>
      <c r="H215" s="122"/>
      <c r="I215" s="123">
        <f t="shared" si="67"/>
        <v>0</v>
      </c>
      <c r="J215" s="122"/>
      <c r="K215" s="122"/>
      <c r="L215" s="123">
        <f>L218+L403+L486+L529</f>
        <v>0</v>
      </c>
      <c r="M215" s="122"/>
      <c r="N215" s="122"/>
      <c r="O215" s="122">
        <f t="shared" si="58"/>
        <v>0</v>
      </c>
    </row>
    <row r="216" spans="1:15" ht="25.5">
      <c r="A216" s="92"/>
      <c r="B216" s="92" t="str">
        <f t="shared" si="65"/>
        <v>a</v>
      </c>
      <c r="C216" s="126" t="s">
        <v>492</v>
      </c>
      <c r="D216" s="117" t="s">
        <v>493</v>
      </c>
      <c r="E216" s="118">
        <f>SUM(E217:E237)</f>
        <v>15457</v>
      </c>
      <c r="F216" s="118">
        <f t="shared" ref="F216:N216" si="70">SUM(F217:F237)</f>
        <v>0</v>
      </c>
      <c r="G216" s="118">
        <f t="shared" si="70"/>
        <v>0</v>
      </c>
      <c r="H216" s="118">
        <f t="shared" si="70"/>
        <v>0</v>
      </c>
      <c r="I216" s="119">
        <f t="shared" si="67"/>
        <v>0</v>
      </c>
      <c r="J216" s="118">
        <f t="shared" si="70"/>
        <v>0</v>
      </c>
      <c r="K216" s="118">
        <f t="shared" si="70"/>
        <v>0</v>
      </c>
      <c r="L216" s="119">
        <f>L217+L218+L219+L220+L221+L222+L223+L224+L225+L226+L227+L228+L229+L230+L231+L232+L233+L234+L235+L236+L237</f>
        <v>105000</v>
      </c>
      <c r="M216" s="118">
        <f t="shared" si="70"/>
        <v>105000</v>
      </c>
      <c r="N216" s="118">
        <f t="shared" si="70"/>
        <v>0</v>
      </c>
      <c r="O216" s="118">
        <f t="shared" si="58"/>
        <v>105000</v>
      </c>
    </row>
    <row r="217" spans="1:15" ht="38.25">
      <c r="A217" s="92"/>
      <c r="B217" s="92" t="str">
        <f t="shared" si="65"/>
        <v>a</v>
      </c>
      <c r="C217" s="128" t="s">
        <v>494</v>
      </c>
      <c r="D217" s="121" t="s">
        <v>495</v>
      </c>
      <c r="E217" s="122"/>
      <c r="F217" s="122"/>
      <c r="G217" s="122"/>
      <c r="H217" s="122"/>
      <c r="I217" s="123">
        <f t="shared" si="67"/>
        <v>0</v>
      </c>
      <c r="J217" s="122"/>
      <c r="K217" s="122"/>
      <c r="L217" s="123">
        <f>M217+N217</f>
        <v>105000</v>
      </c>
      <c r="M217" s="122">
        <v>105000</v>
      </c>
      <c r="N217" s="122"/>
      <c r="O217" s="122">
        <f t="shared" si="58"/>
        <v>105000</v>
      </c>
    </row>
    <row r="218" spans="1:15" ht="15">
      <c r="A218" s="92"/>
      <c r="B218" s="92" t="str">
        <f t="shared" si="65"/>
        <v>b</v>
      </c>
      <c r="C218" s="128" t="s">
        <v>496</v>
      </c>
      <c r="D218" s="121" t="s">
        <v>153</v>
      </c>
      <c r="E218" s="122"/>
      <c r="F218" s="122"/>
      <c r="G218" s="122"/>
      <c r="H218" s="122"/>
      <c r="I218" s="123">
        <f t="shared" si="67"/>
        <v>0</v>
      </c>
      <c r="J218" s="122"/>
      <c r="K218" s="122"/>
      <c r="L218" s="123">
        <f t="shared" ref="L218:L237" si="71">M218+N218</f>
        <v>0</v>
      </c>
      <c r="M218" s="122"/>
      <c r="N218" s="122"/>
      <c r="O218" s="122">
        <f t="shared" si="58"/>
        <v>0</v>
      </c>
    </row>
    <row r="219" spans="1:15" ht="15">
      <c r="A219" s="92"/>
      <c r="B219" s="92" t="str">
        <f t="shared" si="65"/>
        <v>b</v>
      </c>
      <c r="C219" s="128" t="s">
        <v>497</v>
      </c>
      <c r="D219" s="121" t="s">
        <v>155</v>
      </c>
      <c r="E219" s="122"/>
      <c r="F219" s="122"/>
      <c r="G219" s="122"/>
      <c r="H219" s="122"/>
      <c r="I219" s="123">
        <f t="shared" si="67"/>
        <v>0</v>
      </c>
      <c r="J219" s="122"/>
      <c r="K219" s="122"/>
      <c r="L219" s="123">
        <f t="shared" si="71"/>
        <v>0</v>
      </c>
      <c r="M219" s="122"/>
      <c r="N219" s="122"/>
      <c r="O219" s="122">
        <f t="shared" si="58"/>
        <v>0</v>
      </c>
    </row>
    <row r="220" spans="1:15" ht="15">
      <c r="A220" s="92"/>
      <c r="B220" s="92" t="str">
        <f t="shared" si="65"/>
        <v>a</v>
      </c>
      <c r="C220" s="128" t="s">
        <v>498</v>
      </c>
      <c r="D220" s="121" t="s">
        <v>499</v>
      </c>
      <c r="E220" s="122">
        <v>15457</v>
      </c>
      <c r="F220" s="122"/>
      <c r="G220" s="122"/>
      <c r="H220" s="122"/>
      <c r="I220" s="123">
        <f t="shared" si="67"/>
        <v>0</v>
      </c>
      <c r="J220" s="122"/>
      <c r="K220" s="122"/>
      <c r="L220" s="123">
        <f t="shared" si="71"/>
        <v>0</v>
      </c>
      <c r="M220" s="122"/>
      <c r="N220" s="122"/>
      <c r="O220" s="122">
        <f t="shared" si="58"/>
        <v>0</v>
      </c>
    </row>
    <row r="221" spans="1:15" ht="15">
      <c r="A221" s="92"/>
      <c r="B221" s="92" t="str">
        <f t="shared" si="65"/>
        <v>b</v>
      </c>
      <c r="C221" s="128" t="s">
        <v>500</v>
      </c>
      <c r="D221" s="121" t="s">
        <v>165</v>
      </c>
      <c r="E221" s="122"/>
      <c r="F221" s="122"/>
      <c r="G221" s="122"/>
      <c r="H221" s="122"/>
      <c r="I221" s="123">
        <f t="shared" si="67"/>
        <v>0</v>
      </c>
      <c r="J221" s="122"/>
      <c r="K221" s="122"/>
      <c r="L221" s="123">
        <f t="shared" si="71"/>
        <v>0</v>
      </c>
      <c r="M221" s="122"/>
      <c r="N221" s="122"/>
      <c r="O221" s="122">
        <f t="shared" si="58"/>
        <v>0</v>
      </c>
    </row>
    <row r="222" spans="1:15" ht="15">
      <c r="A222" s="92"/>
      <c r="B222" s="92" t="str">
        <f t="shared" si="65"/>
        <v>b</v>
      </c>
      <c r="C222" s="128" t="s">
        <v>501</v>
      </c>
      <c r="D222" s="121" t="s">
        <v>502</v>
      </c>
      <c r="E222" s="122"/>
      <c r="F222" s="122"/>
      <c r="G222" s="122"/>
      <c r="H222" s="122"/>
      <c r="I222" s="123">
        <f t="shared" si="67"/>
        <v>0</v>
      </c>
      <c r="J222" s="122"/>
      <c r="K222" s="122"/>
      <c r="L222" s="123">
        <f t="shared" si="71"/>
        <v>0</v>
      </c>
      <c r="M222" s="122"/>
      <c r="N222" s="122"/>
      <c r="O222" s="122">
        <f t="shared" si="58"/>
        <v>0</v>
      </c>
    </row>
    <row r="223" spans="1:15" ht="15">
      <c r="A223" s="92"/>
      <c r="B223" s="92" t="str">
        <f t="shared" si="65"/>
        <v>b</v>
      </c>
      <c r="C223" s="128" t="s">
        <v>503</v>
      </c>
      <c r="D223" s="121" t="s">
        <v>504</v>
      </c>
      <c r="E223" s="122"/>
      <c r="F223" s="122"/>
      <c r="G223" s="122"/>
      <c r="H223" s="122"/>
      <c r="I223" s="123">
        <f t="shared" si="67"/>
        <v>0</v>
      </c>
      <c r="J223" s="122"/>
      <c r="K223" s="122"/>
      <c r="L223" s="123">
        <f t="shared" si="71"/>
        <v>0</v>
      </c>
      <c r="M223" s="122"/>
      <c r="N223" s="122"/>
      <c r="O223" s="122">
        <f t="shared" si="58"/>
        <v>0</v>
      </c>
    </row>
    <row r="224" spans="1:15" ht="15">
      <c r="A224" s="92"/>
      <c r="B224" s="92" t="str">
        <f t="shared" si="65"/>
        <v>b</v>
      </c>
      <c r="C224" s="128" t="s">
        <v>505</v>
      </c>
      <c r="D224" s="121" t="s">
        <v>506</v>
      </c>
      <c r="E224" s="122"/>
      <c r="F224" s="122"/>
      <c r="G224" s="122"/>
      <c r="H224" s="122"/>
      <c r="I224" s="123">
        <f t="shared" si="67"/>
        <v>0</v>
      </c>
      <c r="J224" s="122"/>
      <c r="K224" s="122"/>
      <c r="L224" s="123">
        <f t="shared" si="71"/>
        <v>0</v>
      </c>
      <c r="M224" s="122"/>
      <c r="N224" s="122"/>
      <c r="O224" s="122">
        <f t="shared" si="58"/>
        <v>0</v>
      </c>
    </row>
    <row r="225" spans="1:15" ht="15">
      <c r="A225" s="92"/>
      <c r="B225" s="92" t="str">
        <f t="shared" si="65"/>
        <v>b</v>
      </c>
      <c r="C225" s="128" t="s">
        <v>507</v>
      </c>
      <c r="D225" s="121" t="s">
        <v>508</v>
      </c>
      <c r="E225" s="122"/>
      <c r="F225" s="122"/>
      <c r="G225" s="122"/>
      <c r="H225" s="122"/>
      <c r="I225" s="123">
        <f t="shared" si="67"/>
        <v>0</v>
      </c>
      <c r="J225" s="122"/>
      <c r="K225" s="122"/>
      <c r="L225" s="123">
        <f t="shared" si="71"/>
        <v>0</v>
      </c>
      <c r="M225" s="122"/>
      <c r="N225" s="122"/>
      <c r="O225" s="122">
        <f t="shared" si="58"/>
        <v>0</v>
      </c>
    </row>
    <row r="226" spans="1:15" ht="15">
      <c r="A226" s="92"/>
      <c r="B226" s="92" t="str">
        <f t="shared" si="65"/>
        <v>b</v>
      </c>
      <c r="C226" s="128" t="s">
        <v>509</v>
      </c>
      <c r="D226" s="121" t="s">
        <v>510</v>
      </c>
      <c r="E226" s="122"/>
      <c r="F226" s="122"/>
      <c r="G226" s="122"/>
      <c r="H226" s="122"/>
      <c r="I226" s="123">
        <f t="shared" si="67"/>
        <v>0</v>
      </c>
      <c r="J226" s="122"/>
      <c r="K226" s="122"/>
      <c r="L226" s="123">
        <f t="shared" si="71"/>
        <v>0</v>
      </c>
      <c r="M226" s="122"/>
      <c r="N226" s="122"/>
      <c r="O226" s="122">
        <f t="shared" si="58"/>
        <v>0</v>
      </c>
    </row>
    <row r="227" spans="1:15" ht="15">
      <c r="A227" s="92"/>
      <c r="B227" s="92" t="str">
        <f t="shared" si="65"/>
        <v>b</v>
      </c>
      <c r="C227" s="128" t="s">
        <v>511</v>
      </c>
      <c r="D227" s="121" t="s">
        <v>167</v>
      </c>
      <c r="E227" s="122"/>
      <c r="F227" s="122"/>
      <c r="G227" s="122"/>
      <c r="H227" s="122"/>
      <c r="I227" s="123">
        <f t="shared" si="67"/>
        <v>0</v>
      </c>
      <c r="J227" s="122"/>
      <c r="K227" s="122"/>
      <c r="L227" s="123">
        <f t="shared" si="71"/>
        <v>0</v>
      </c>
      <c r="M227" s="122"/>
      <c r="N227" s="122"/>
      <c r="O227" s="122">
        <f t="shared" si="58"/>
        <v>0</v>
      </c>
    </row>
    <row r="228" spans="1:15" ht="15">
      <c r="A228" s="92"/>
      <c r="B228" s="92" t="str">
        <f t="shared" si="65"/>
        <v>b</v>
      </c>
      <c r="C228" s="128" t="s">
        <v>512</v>
      </c>
      <c r="D228" s="121" t="s">
        <v>513</v>
      </c>
      <c r="E228" s="122"/>
      <c r="F228" s="122"/>
      <c r="G228" s="122"/>
      <c r="H228" s="122"/>
      <c r="I228" s="123">
        <f t="shared" si="67"/>
        <v>0</v>
      </c>
      <c r="J228" s="122"/>
      <c r="K228" s="122"/>
      <c r="L228" s="123">
        <f t="shared" si="71"/>
        <v>0</v>
      </c>
      <c r="M228" s="122"/>
      <c r="N228" s="122"/>
      <c r="O228" s="122">
        <f t="shared" si="58"/>
        <v>0</v>
      </c>
    </row>
    <row r="229" spans="1:15" ht="15">
      <c r="A229" s="92"/>
      <c r="B229" s="92" t="str">
        <f t="shared" si="65"/>
        <v>b</v>
      </c>
      <c r="C229" s="128" t="s">
        <v>514</v>
      </c>
      <c r="D229" s="121" t="s">
        <v>515</v>
      </c>
      <c r="E229" s="122"/>
      <c r="F229" s="122"/>
      <c r="G229" s="122"/>
      <c r="H229" s="122"/>
      <c r="I229" s="123">
        <f t="shared" si="67"/>
        <v>0</v>
      </c>
      <c r="J229" s="122"/>
      <c r="K229" s="122"/>
      <c r="L229" s="123">
        <f t="shared" si="71"/>
        <v>0</v>
      </c>
      <c r="M229" s="122"/>
      <c r="N229" s="122"/>
      <c r="O229" s="122">
        <f t="shared" si="58"/>
        <v>0</v>
      </c>
    </row>
    <row r="230" spans="1:15" ht="15">
      <c r="A230" s="92"/>
      <c r="B230" s="92" t="str">
        <f t="shared" si="65"/>
        <v>b</v>
      </c>
      <c r="C230" s="128" t="s">
        <v>516</v>
      </c>
      <c r="D230" s="121" t="s">
        <v>517</v>
      </c>
      <c r="E230" s="122"/>
      <c r="F230" s="122"/>
      <c r="G230" s="122"/>
      <c r="H230" s="122"/>
      <c r="I230" s="123">
        <f t="shared" si="67"/>
        <v>0</v>
      </c>
      <c r="J230" s="122"/>
      <c r="K230" s="122"/>
      <c r="L230" s="123">
        <f t="shared" si="71"/>
        <v>0</v>
      </c>
      <c r="M230" s="122"/>
      <c r="N230" s="122"/>
      <c r="O230" s="122">
        <f t="shared" si="58"/>
        <v>0</v>
      </c>
    </row>
    <row r="231" spans="1:15" ht="15">
      <c r="A231" s="92"/>
      <c r="B231" s="92" t="str">
        <f t="shared" si="65"/>
        <v>b</v>
      </c>
      <c r="C231" s="128" t="s">
        <v>518</v>
      </c>
      <c r="D231" s="121" t="s">
        <v>519</v>
      </c>
      <c r="E231" s="122"/>
      <c r="F231" s="122"/>
      <c r="G231" s="122"/>
      <c r="H231" s="122"/>
      <c r="I231" s="123">
        <f t="shared" si="67"/>
        <v>0</v>
      </c>
      <c r="J231" s="122"/>
      <c r="K231" s="122"/>
      <c r="L231" s="123">
        <f t="shared" si="71"/>
        <v>0</v>
      </c>
      <c r="M231" s="122"/>
      <c r="N231" s="122"/>
      <c r="O231" s="122">
        <f t="shared" si="58"/>
        <v>0</v>
      </c>
    </row>
    <row r="232" spans="1:15" ht="15">
      <c r="A232" s="92"/>
      <c r="B232" s="92" t="str">
        <f t="shared" si="65"/>
        <v>b</v>
      </c>
      <c r="C232" s="128" t="s">
        <v>520</v>
      </c>
      <c r="D232" s="121" t="s">
        <v>179</v>
      </c>
      <c r="E232" s="122"/>
      <c r="F232" s="122"/>
      <c r="G232" s="122"/>
      <c r="H232" s="122"/>
      <c r="I232" s="123">
        <f t="shared" si="67"/>
        <v>0</v>
      </c>
      <c r="J232" s="122"/>
      <c r="K232" s="122"/>
      <c r="L232" s="123">
        <f t="shared" si="71"/>
        <v>0</v>
      </c>
      <c r="M232" s="122"/>
      <c r="N232" s="122"/>
      <c r="O232" s="122">
        <f t="shared" si="58"/>
        <v>0</v>
      </c>
    </row>
    <row r="233" spans="1:15" ht="15">
      <c r="A233" s="92"/>
      <c r="B233" s="92" t="str">
        <f t="shared" si="65"/>
        <v>b</v>
      </c>
      <c r="C233" s="128" t="s">
        <v>521</v>
      </c>
      <c r="D233" s="121" t="s">
        <v>522</v>
      </c>
      <c r="E233" s="122"/>
      <c r="F233" s="122"/>
      <c r="G233" s="122"/>
      <c r="H233" s="122"/>
      <c r="I233" s="123">
        <f t="shared" si="67"/>
        <v>0</v>
      </c>
      <c r="J233" s="122"/>
      <c r="K233" s="122"/>
      <c r="L233" s="123">
        <f t="shared" si="71"/>
        <v>0</v>
      </c>
      <c r="M233" s="122"/>
      <c r="N233" s="122"/>
      <c r="O233" s="122">
        <f t="shared" si="58"/>
        <v>0</v>
      </c>
    </row>
    <row r="234" spans="1:15" ht="15">
      <c r="A234" s="92"/>
      <c r="B234" s="92" t="str">
        <f t="shared" si="65"/>
        <v>b</v>
      </c>
      <c r="C234" s="128" t="s">
        <v>523</v>
      </c>
      <c r="D234" s="121" t="s">
        <v>524</v>
      </c>
      <c r="E234" s="122"/>
      <c r="F234" s="122"/>
      <c r="G234" s="122"/>
      <c r="H234" s="122"/>
      <c r="I234" s="123">
        <f t="shared" si="67"/>
        <v>0</v>
      </c>
      <c r="J234" s="122"/>
      <c r="K234" s="122"/>
      <c r="L234" s="123">
        <f t="shared" si="71"/>
        <v>0</v>
      </c>
      <c r="M234" s="122"/>
      <c r="N234" s="122"/>
      <c r="O234" s="122">
        <f t="shared" si="58"/>
        <v>0</v>
      </c>
    </row>
    <row r="235" spans="1:15" ht="38.25">
      <c r="A235" s="92"/>
      <c r="B235" s="92" t="str">
        <f t="shared" si="65"/>
        <v>b</v>
      </c>
      <c r="C235" s="128" t="s">
        <v>525</v>
      </c>
      <c r="D235" s="121" t="s">
        <v>526</v>
      </c>
      <c r="E235" s="122"/>
      <c r="F235" s="122"/>
      <c r="G235" s="122"/>
      <c r="H235" s="122"/>
      <c r="I235" s="123">
        <f t="shared" si="67"/>
        <v>0</v>
      </c>
      <c r="J235" s="122"/>
      <c r="K235" s="122"/>
      <c r="L235" s="123">
        <f t="shared" si="71"/>
        <v>0</v>
      </c>
      <c r="M235" s="122"/>
      <c r="N235" s="122"/>
      <c r="O235" s="122">
        <f t="shared" si="58"/>
        <v>0</v>
      </c>
    </row>
    <row r="236" spans="1:15" ht="15">
      <c r="A236" s="92"/>
      <c r="B236" s="92" t="str">
        <f t="shared" si="65"/>
        <v>b</v>
      </c>
      <c r="C236" s="128" t="s">
        <v>527</v>
      </c>
      <c r="D236" s="121" t="s">
        <v>528</v>
      </c>
      <c r="E236" s="122"/>
      <c r="F236" s="122"/>
      <c r="G236" s="122"/>
      <c r="H236" s="122"/>
      <c r="I236" s="123">
        <f t="shared" si="67"/>
        <v>0</v>
      </c>
      <c r="J236" s="122"/>
      <c r="K236" s="122"/>
      <c r="L236" s="123">
        <f t="shared" si="71"/>
        <v>0</v>
      </c>
      <c r="M236" s="122"/>
      <c r="N236" s="122"/>
      <c r="O236" s="122">
        <f t="shared" si="58"/>
        <v>0</v>
      </c>
    </row>
    <row r="237" spans="1:15" ht="25.5">
      <c r="A237" s="92"/>
      <c r="B237" s="92" t="str">
        <f t="shared" si="65"/>
        <v>b</v>
      </c>
      <c r="C237" s="128" t="s">
        <v>529</v>
      </c>
      <c r="D237" s="121" t="s">
        <v>530</v>
      </c>
      <c r="E237" s="122"/>
      <c r="F237" s="122"/>
      <c r="G237" s="122"/>
      <c r="H237" s="122"/>
      <c r="I237" s="123">
        <f t="shared" si="67"/>
        <v>0</v>
      </c>
      <c r="J237" s="122"/>
      <c r="K237" s="122"/>
      <c r="L237" s="123">
        <f t="shared" si="71"/>
        <v>0</v>
      </c>
      <c r="M237" s="122"/>
      <c r="N237" s="122"/>
      <c r="O237" s="122">
        <f t="shared" si="58"/>
        <v>0</v>
      </c>
    </row>
    <row r="238" spans="1:15" ht="15">
      <c r="A238" s="92"/>
      <c r="B238" s="92" t="str">
        <f t="shared" si="65"/>
        <v>b</v>
      </c>
      <c r="C238" s="125" t="s">
        <v>531</v>
      </c>
      <c r="D238" s="113" t="s">
        <v>532</v>
      </c>
      <c r="E238" s="114">
        <f>E239+E242+E250</f>
        <v>0</v>
      </c>
      <c r="F238" s="114">
        <f t="shared" ref="F238:N238" si="72">F239+F242+F250</f>
        <v>0</v>
      </c>
      <c r="G238" s="114">
        <f t="shared" si="72"/>
        <v>0</v>
      </c>
      <c r="H238" s="114">
        <f t="shared" si="72"/>
        <v>0</v>
      </c>
      <c r="I238" s="115">
        <f t="shared" si="67"/>
        <v>0</v>
      </c>
      <c r="J238" s="114">
        <f t="shared" si="72"/>
        <v>0</v>
      </c>
      <c r="K238" s="114">
        <f t="shared" si="72"/>
        <v>0</v>
      </c>
      <c r="L238" s="115">
        <f t="shared" ref="L238:L301" si="73">L241+L426+L509+L552</f>
        <v>0</v>
      </c>
      <c r="M238" s="114">
        <f t="shared" si="72"/>
        <v>0</v>
      </c>
      <c r="N238" s="114">
        <f t="shared" si="72"/>
        <v>0</v>
      </c>
      <c r="O238" s="114">
        <f t="shared" si="58"/>
        <v>0</v>
      </c>
    </row>
    <row r="239" spans="1:15" ht="15">
      <c r="A239" s="92"/>
      <c r="B239" s="92" t="str">
        <f t="shared" si="65"/>
        <v>b</v>
      </c>
      <c r="C239" s="126" t="s">
        <v>533</v>
      </c>
      <c r="D239" s="117" t="s">
        <v>534</v>
      </c>
      <c r="E239" s="118">
        <f>SUM(E240:E241)</f>
        <v>0</v>
      </c>
      <c r="F239" s="118">
        <f t="shared" ref="F239:N239" si="74">SUM(F240:F241)</f>
        <v>0</v>
      </c>
      <c r="G239" s="118">
        <f t="shared" si="74"/>
        <v>0</v>
      </c>
      <c r="H239" s="118">
        <f t="shared" si="74"/>
        <v>0</v>
      </c>
      <c r="I239" s="119">
        <f t="shared" si="67"/>
        <v>0</v>
      </c>
      <c r="J239" s="118">
        <f t="shared" si="74"/>
        <v>0</v>
      </c>
      <c r="K239" s="118">
        <f t="shared" si="74"/>
        <v>0</v>
      </c>
      <c r="L239" s="119">
        <f t="shared" si="73"/>
        <v>0</v>
      </c>
      <c r="M239" s="118">
        <f t="shared" si="74"/>
        <v>0</v>
      </c>
      <c r="N239" s="118">
        <f t="shared" si="74"/>
        <v>0</v>
      </c>
      <c r="O239" s="118">
        <f t="shared" si="58"/>
        <v>0</v>
      </c>
    </row>
    <row r="240" spans="1:15" ht="15">
      <c r="A240" s="92"/>
      <c r="B240" s="92" t="str">
        <f t="shared" si="65"/>
        <v>b</v>
      </c>
      <c r="C240" s="128" t="s">
        <v>535</v>
      </c>
      <c r="D240" s="121" t="s">
        <v>536</v>
      </c>
      <c r="E240" s="122"/>
      <c r="F240" s="122"/>
      <c r="G240" s="122"/>
      <c r="H240" s="122"/>
      <c r="I240" s="123">
        <f t="shared" si="67"/>
        <v>0</v>
      </c>
      <c r="J240" s="122"/>
      <c r="K240" s="122"/>
      <c r="L240" s="123">
        <f t="shared" si="73"/>
        <v>0</v>
      </c>
      <c r="M240" s="122"/>
      <c r="N240" s="122"/>
      <c r="O240" s="122">
        <f t="shared" si="58"/>
        <v>0</v>
      </c>
    </row>
    <row r="241" spans="1:15" ht="15">
      <c r="A241" s="92"/>
      <c r="B241" s="92" t="str">
        <f t="shared" si="65"/>
        <v>b</v>
      </c>
      <c r="C241" s="128" t="s">
        <v>537</v>
      </c>
      <c r="D241" s="121" t="s">
        <v>538</v>
      </c>
      <c r="E241" s="122"/>
      <c r="F241" s="122"/>
      <c r="G241" s="122"/>
      <c r="H241" s="122"/>
      <c r="I241" s="123">
        <f t="shared" si="67"/>
        <v>0</v>
      </c>
      <c r="J241" s="122"/>
      <c r="K241" s="122"/>
      <c r="L241" s="123">
        <f t="shared" si="73"/>
        <v>0</v>
      </c>
      <c r="M241" s="122"/>
      <c r="N241" s="122"/>
      <c r="O241" s="122">
        <f t="shared" si="58"/>
        <v>0</v>
      </c>
    </row>
    <row r="242" spans="1:15" ht="15">
      <c r="A242" s="92"/>
      <c r="B242" s="92" t="str">
        <f t="shared" si="65"/>
        <v>b</v>
      </c>
      <c r="C242" s="126" t="s">
        <v>539</v>
      </c>
      <c r="D242" s="117" t="s">
        <v>540</v>
      </c>
      <c r="E242" s="118">
        <f>SUM(E243:E249)</f>
        <v>0</v>
      </c>
      <c r="F242" s="118">
        <f t="shared" ref="F242:N242" si="75">SUM(F243:F249)</f>
        <v>0</v>
      </c>
      <c r="G242" s="118">
        <f t="shared" si="75"/>
        <v>0</v>
      </c>
      <c r="H242" s="118">
        <f t="shared" si="75"/>
        <v>0</v>
      </c>
      <c r="I242" s="119">
        <f t="shared" si="67"/>
        <v>0</v>
      </c>
      <c r="J242" s="118">
        <f t="shared" si="75"/>
        <v>0</v>
      </c>
      <c r="K242" s="118">
        <f t="shared" si="75"/>
        <v>0</v>
      </c>
      <c r="L242" s="119">
        <f t="shared" si="73"/>
        <v>0</v>
      </c>
      <c r="M242" s="118">
        <f t="shared" si="75"/>
        <v>0</v>
      </c>
      <c r="N242" s="118">
        <f t="shared" si="75"/>
        <v>0</v>
      </c>
      <c r="O242" s="118">
        <f t="shared" si="58"/>
        <v>0</v>
      </c>
    </row>
    <row r="243" spans="1:15" ht="15">
      <c r="A243" s="92"/>
      <c r="B243" s="92" t="str">
        <f t="shared" si="65"/>
        <v>b</v>
      </c>
      <c r="C243" s="128" t="s">
        <v>541</v>
      </c>
      <c r="D243" s="121" t="s">
        <v>542</v>
      </c>
      <c r="E243" s="122"/>
      <c r="F243" s="122"/>
      <c r="G243" s="122"/>
      <c r="H243" s="122"/>
      <c r="I243" s="123">
        <f t="shared" si="67"/>
        <v>0</v>
      </c>
      <c r="J243" s="122"/>
      <c r="K243" s="122"/>
      <c r="L243" s="123">
        <f t="shared" si="73"/>
        <v>0</v>
      </c>
      <c r="M243" s="122"/>
      <c r="N243" s="122"/>
      <c r="O243" s="122">
        <f t="shared" si="58"/>
        <v>0</v>
      </c>
    </row>
    <row r="244" spans="1:15" ht="15">
      <c r="A244" s="92"/>
      <c r="B244" s="92" t="str">
        <f t="shared" si="65"/>
        <v>b</v>
      </c>
      <c r="C244" s="128" t="s">
        <v>543</v>
      </c>
      <c r="D244" s="121" t="s">
        <v>544</v>
      </c>
      <c r="E244" s="122"/>
      <c r="F244" s="122"/>
      <c r="G244" s="122"/>
      <c r="H244" s="122"/>
      <c r="I244" s="123">
        <f t="shared" si="67"/>
        <v>0</v>
      </c>
      <c r="J244" s="122"/>
      <c r="K244" s="122"/>
      <c r="L244" s="123">
        <f t="shared" si="73"/>
        <v>0</v>
      </c>
      <c r="M244" s="122"/>
      <c r="N244" s="122"/>
      <c r="O244" s="122">
        <f t="shared" si="58"/>
        <v>0</v>
      </c>
    </row>
    <row r="245" spans="1:15" ht="25.5">
      <c r="A245" s="92"/>
      <c r="B245" s="92" t="str">
        <f t="shared" si="65"/>
        <v>b</v>
      </c>
      <c r="C245" s="128" t="s">
        <v>545</v>
      </c>
      <c r="D245" s="121" t="s">
        <v>546</v>
      </c>
      <c r="E245" s="122"/>
      <c r="F245" s="122"/>
      <c r="G245" s="122"/>
      <c r="H245" s="122"/>
      <c r="I245" s="123">
        <f t="shared" si="67"/>
        <v>0</v>
      </c>
      <c r="J245" s="122"/>
      <c r="K245" s="122"/>
      <c r="L245" s="123">
        <f t="shared" si="73"/>
        <v>0</v>
      </c>
      <c r="M245" s="122"/>
      <c r="N245" s="122"/>
      <c r="O245" s="122">
        <f t="shared" si="58"/>
        <v>0</v>
      </c>
    </row>
    <row r="246" spans="1:15" ht="15">
      <c r="A246" s="92"/>
      <c r="B246" s="92" t="str">
        <f t="shared" si="65"/>
        <v>b</v>
      </c>
      <c r="C246" s="128" t="s">
        <v>547</v>
      </c>
      <c r="D246" s="121" t="s">
        <v>548</v>
      </c>
      <c r="E246" s="122"/>
      <c r="F246" s="122"/>
      <c r="G246" s="122"/>
      <c r="H246" s="122"/>
      <c r="I246" s="123">
        <f t="shared" si="67"/>
        <v>0</v>
      </c>
      <c r="J246" s="122"/>
      <c r="K246" s="122"/>
      <c r="L246" s="123">
        <f t="shared" si="73"/>
        <v>0</v>
      </c>
      <c r="M246" s="122"/>
      <c r="N246" s="122"/>
      <c r="O246" s="122">
        <f t="shared" si="58"/>
        <v>0</v>
      </c>
    </row>
    <row r="247" spans="1:15" ht="15">
      <c r="A247" s="92"/>
      <c r="B247" s="92" t="str">
        <f t="shared" si="65"/>
        <v>b</v>
      </c>
      <c r="C247" s="128" t="s">
        <v>549</v>
      </c>
      <c r="D247" s="121" t="s">
        <v>550</v>
      </c>
      <c r="E247" s="122"/>
      <c r="F247" s="122"/>
      <c r="G247" s="122"/>
      <c r="H247" s="122"/>
      <c r="I247" s="123">
        <f t="shared" si="67"/>
        <v>0</v>
      </c>
      <c r="J247" s="122"/>
      <c r="K247" s="122"/>
      <c r="L247" s="123">
        <f t="shared" si="73"/>
        <v>0</v>
      </c>
      <c r="M247" s="122"/>
      <c r="N247" s="122"/>
      <c r="O247" s="122">
        <f t="shared" si="58"/>
        <v>0</v>
      </c>
    </row>
    <row r="248" spans="1:15" ht="25.5">
      <c r="A248" s="92"/>
      <c r="B248" s="92" t="str">
        <f t="shared" si="65"/>
        <v>b</v>
      </c>
      <c r="C248" s="128" t="s">
        <v>551</v>
      </c>
      <c r="D248" s="121" t="s">
        <v>552</v>
      </c>
      <c r="E248" s="122"/>
      <c r="F248" s="122"/>
      <c r="G248" s="122"/>
      <c r="H248" s="122"/>
      <c r="I248" s="123">
        <f t="shared" si="67"/>
        <v>0</v>
      </c>
      <c r="J248" s="122"/>
      <c r="K248" s="122"/>
      <c r="L248" s="123">
        <f t="shared" si="73"/>
        <v>0</v>
      </c>
      <c r="M248" s="122"/>
      <c r="N248" s="122"/>
      <c r="O248" s="122">
        <f t="shared" si="58"/>
        <v>0</v>
      </c>
    </row>
    <row r="249" spans="1:15" ht="25.5">
      <c r="A249" s="92"/>
      <c r="B249" s="92" t="str">
        <f t="shared" si="65"/>
        <v>b</v>
      </c>
      <c r="C249" s="128" t="s">
        <v>553</v>
      </c>
      <c r="D249" s="121" t="s">
        <v>554</v>
      </c>
      <c r="E249" s="122"/>
      <c r="F249" s="122"/>
      <c r="G249" s="122"/>
      <c r="H249" s="122"/>
      <c r="I249" s="123">
        <f t="shared" si="67"/>
        <v>0</v>
      </c>
      <c r="J249" s="122"/>
      <c r="K249" s="122"/>
      <c r="L249" s="123">
        <f t="shared" si="73"/>
        <v>0</v>
      </c>
      <c r="M249" s="122"/>
      <c r="N249" s="122"/>
      <c r="O249" s="122">
        <f t="shared" si="58"/>
        <v>0</v>
      </c>
    </row>
    <row r="250" spans="1:15" ht="25.5">
      <c r="A250" s="92"/>
      <c r="B250" s="92" t="str">
        <f t="shared" si="65"/>
        <v>b</v>
      </c>
      <c r="C250" s="126" t="s">
        <v>555</v>
      </c>
      <c r="D250" s="117" t="s">
        <v>556</v>
      </c>
      <c r="E250" s="118">
        <v>0</v>
      </c>
      <c r="F250" s="118">
        <v>0</v>
      </c>
      <c r="G250" s="118">
        <v>0</v>
      </c>
      <c r="H250" s="118">
        <v>0</v>
      </c>
      <c r="I250" s="119">
        <f t="shared" si="67"/>
        <v>0</v>
      </c>
      <c r="J250" s="118">
        <v>0</v>
      </c>
      <c r="K250" s="118">
        <v>0</v>
      </c>
      <c r="L250" s="119">
        <f t="shared" si="73"/>
        <v>0</v>
      </c>
      <c r="M250" s="118">
        <v>0</v>
      </c>
      <c r="N250" s="118">
        <v>0</v>
      </c>
      <c r="O250" s="118">
        <v>0</v>
      </c>
    </row>
    <row r="251" spans="1:15" ht="15">
      <c r="A251" s="92"/>
      <c r="B251" s="92" t="str">
        <f t="shared" si="65"/>
        <v>b</v>
      </c>
      <c r="C251" s="125" t="s">
        <v>557</v>
      </c>
      <c r="D251" s="113" t="s">
        <v>558</v>
      </c>
      <c r="E251" s="114">
        <v>0</v>
      </c>
      <c r="F251" s="114">
        <v>0</v>
      </c>
      <c r="G251" s="114">
        <v>0</v>
      </c>
      <c r="H251" s="114">
        <v>0</v>
      </c>
      <c r="I251" s="115">
        <f t="shared" si="67"/>
        <v>0</v>
      </c>
      <c r="J251" s="114">
        <v>0</v>
      </c>
      <c r="K251" s="114">
        <v>0</v>
      </c>
      <c r="L251" s="115">
        <f t="shared" si="73"/>
        <v>0</v>
      </c>
      <c r="M251" s="114">
        <v>0</v>
      </c>
      <c r="N251" s="114">
        <v>0</v>
      </c>
      <c r="O251" s="114">
        <v>0</v>
      </c>
    </row>
    <row r="252" spans="1:15" ht="15">
      <c r="A252" s="92"/>
      <c r="B252" s="92" t="str">
        <f t="shared" si="65"/>
        <v>b</v>
      </c>
      <c r="C252" s="124" t="s">
        <v>559</v>
      </c>
      <c r="D252" s="109" t="s">
        <v>560</v>
      </c>
      <c r="E252" s="110">
        <f>SUM(E253:E257)</f>
        <v>0</v>
      </c>
      <c r="F252" s="110">
        <f t="shared" ref="F252:N252" si="76">SUM(F253:F257)</f>
        <v>0</v>
      </c>
      <c r="G252" s="110">
        <f t="shared" si="76"/>
        <v>0</v>
      </c>
      <c r="H252" s="110">
        <f t="shared" si="76"/>
        <v>0</v>
      </c>
      <c r="I252" s="111">
        <f t="shared" si="67"/>
        <v>0</v>
      </c>
      <c r="J252" s="110">
        <f t="shared" si="76"/>
        <v>0</v>
      </c>
      <c r="K252" s="110">
        <f t="shared" si="76"/>
        <v>0</v>
      </c>
      <c r="L252" s="111">
        <f t="shared" si="73"/>
        <v>0</v>
      </c>
      <c r="M252" s="110">
        <f t="shared" si="76"/>
        <v>0</v>
      </c>
      <c r="N252" s="110">
        <f t="shared" si="76"/>
        <v>0</v>
      </c>
      <c r="O252" s="110">
        <f t="shared" si="58"/>
        <v>0</v>
      </c>
    </row>
    <row r="253" spans="1:15" ht="15">
      <c r="A253" s="92"/>
      <c r="B253" s="92" t="str">
        <f t="shared" si="65"/>
        <v>b</v>
      </c>
      <c r="C253" s="125" t="s">
        <v>561</v>
      </c>
      <c r="D253" s="113" t="s">
        <v>562</v>
      </c>
      <c r="E253" s="114"/>
      <c r="F253" s="114"/>
      <c r="G253" s="114"/>
      <c r="H253" s="114"/>
      <c r="I253" s="115">
        <f t="shared" si="67"/>
        <v>0</v>
      </c>
      <c r="J253" s="114"/>
      <c r="K253" s="114"/>
      <c r="L253" s="115">
        <f t="shared" si="73"/>
        <v>0</v>
      </c>
      <c r="M253" s="114"/>
      <c r="N253" s="114"/>
      <c r="O253" s="114">
        <f t="shared" si="58"/>
        <v>0</v>
      </c>
    </row>
    <row r="254" spans="1:15" ht="15">
      <c r="A254" s="92"/>
      <c r="B254" s="92" t="str">
        <f t="shared" si="65"/>
        <v>b</v>
      </c>
      <c r="C254" s="125" t="s">
        <v>563</v>
      </c>
      <c r="D254" s="113" t="s">
        <v>564</v>
      </c>
      <c r="E254" s="114"/>
      <c r="F254" s="114"/>
      <c r="G254" s="114"/>
      <c r="H254" s="114"/>
      <c r="I254" s="115">
        <f t="shared" si="67"/>
        <v>0</v>
      </c>
      <c r="J254" s="114"/>
      <c r="K254" s="114"/>
      <c r="L254" s="115">
        <f t="shared" si="73"/>
        <v>0</v>
      </c>
      <c r="M254" s="114"/>
      <c r="N254" s="114"/>
      <c r="O254" s="114">
        <f t="shared" si="58"/>
        <v>0</v>
      </c>
    </row>
    <row r="255" spans="1:15" ht="15">
      <c r="A255" s="92"/>
      <c r="B255" s="92" t="str">
        <f t="shared" si="65"/>
        <v>b</v>
      </c>
      <c r="C255" s="125" t="s">
        <v>565</v>
      </c>
      <c r="D255" s="113" t="s">
        <v>566</v>
      </c>
      <c r="E255" s="114"/>
      <c r="F255" s="114"/>
      <c r="G255" s="114"/>
      <c r="H255" s="114"/>
      <c r="I255" s="115">
        <f t="shared" si="67"/>
        <v>0</v>
      </c>
      <c r="J255" s="114"/>
      <c r="K255" s="114"/>
      <c r="L255" s="115">
        <f t="shared" si="73"/>
        <v>0</v>
      </c>
      <c r="M255" s="114"/>
      <c r="N255" s="114"/>
      <c r="O255" s="114">
        <f t="shared" si="58"/>
        <v>0</v>
      </c>
    </row>
    <row r="256" spans="1:15" ht="15">
      <c r="A256" s="92"/>
      <c r="B256" s="92" t="str">
        <f t="shared" si="65"/>
        <v>b</v>
      </c>
      <c r="C256" s="125" t="s">
        <v>567</v>
      </c>
      <c r="D256" s="113" t="s">
        <v>568</v>
      </c>
      <c r="E256" s="114"/>
      <c r="F256" s="114"/>
      <c r="G256" s="114"/>
      <c r="H256" s="114"/>
      <c r="I256" s="115">
        <f t="shared" si="67"/>
        <v>0</v>
      </c>
      <c r="J256" s="114"/>
      <c r="K256" s="114"/>
      <c r="L256" s="115">
        <f t="shared" si="73"/>
        <v>0</v>
      </c>
      <c r="M256" s="114"/>
      <c r="N256" s="114"/>
      <c r="O256" s="114">
        <f t="shared" si="58"/>
        <v>0</v>
      </c>
    </row>
    <row r="257" spans="1:15" ht="15">
      <c r="A257" s="92"/>
      <c r="B257" s="92" t="str">
        <f t="shared" si="65"/>
        <v>b</v>
      </c>
      <c r="C257" s="125" t="s">
        <v>569</v>
      </c>
      <c r="D257" s="113" t="s">
        <v>570</v>
      </c>
      <c r="E257" s="114"/>
      <c r="F257" s="114"/>
      <c r="G257" s="114"/>
      <c r="H257" s="114"/>
      <c r="I257" s="115">
        <f t="shared" si="67"/>
        <v>0</v>
      </c>
      <c r="J257" s="114"/>
      <c r="K257" s="114"/>
      <c r="L257" s="115">
        <f t="shared" si="73"/>
        <v>0</v>
      </c>
      <c r="M257" s="114"/>
      <c r="N257" s="114"/>
      <c r="O257" s="114">
        <f>M257-J257</f>
        <v>0</v>
      </c>
    </row>
    <row r="258" spans="1:15" ht="15">
      <c r="A258" s="92"/>
      <c r="B258" s="92" t="str">
        <f t="shared" si="65"/>
        <v>b</v>
      </c>
      <c r="C258" s="124">
        <v>31.3</v>
      </c>
      <c r="D258" s="109" t="s">
        <v>571</v>
      </c>
      <c r="E258" s="110">
        <v>0</v>
      </c>
      <c r="F258" s="110">
        <v>0</v>
      </c>
      <c r="G258" s="110">
        <v>0</v>
      </c>
      <c r="H258" s="110">
        <v>0</v>
      </c>
      <c r="I258" s="111">
        <f t="shared" si="67"/>
        <v>0</v>
      </c>
      <c r="J258" s="110">
        <v>0</v>
      </c>
      <c r="K258" s="110">
        <v>0</v>
      </c>
      <c r="L258" s="111">
        <f t="shared" si="73"/>
        <v>0</v>
      </c>
      <c r="M258" s="110">
        <v>0</v>
      </c>
      <c r="N258" s="110">
        <v>0</v>
      </c>
      <c r="O258" s="110">
        <f t="shared" si="58"/>
        <v>0</v>
      </c>
    </row>
    <row r="259" spans="1:15" ht="15">
      <c r="A259" s="92"/>
      <c r="B259" s="92" t="str">
        <f t="shared" si="65"/>
        <v>b</v>
      </c>
      <c r="C259" s="124">
        <v>31.4</v>
      </c>
      <c r="D259" s="109" t="s">
        <v>572</v>
      </c>
      <c r="E259" s="110">
        <f>E260+E261+E262+E268</f>
        <v>0</v>
      </c>
      <c r="F259" s="110">
        <f t="shared" ref="F259:N259" si="77">F260+F261+F262+F268</f>
        <v>0</v>
      </c>
      <c r="G259" s="110">
        <f t="shared" si="77"/>
        <v>0</v>
      </c>
      <c r="H259" s="110">
        <f t="shared" si="77"/>
        <v>0</v>
      </c>
      <c r="I259" s="111">
        <f t="shared" si="67"/>
        <v>0</v>
      </c>
      <c r="J259" s="110">
        <f t="shared" si="77"/>
        <v>0</v>
      </c>
      <c r="K259" s="110">
        <f t="shared" si="77"/>
        <v>0</v>
      </c>
      <c r="L259" s="111">
        <f t="shared" si="73"/>
        <v>0</v>
      </c>
      <c r="M259" s="110">
        <f t="shared" si="77"/>
        <v>0</v>
      </c>
      <c r="N259" s="110">
        <f t="shared" si="77"/>
        <v>0</v>
      </c>
      <c r="O259" s="110">
        <f t="shared" si="58"/>
        <v>0</v>
      </c>
    </row>
    <row r="260" spans="1:15" ht="15">
      <c r="A260" s="92"/>
      <c r="B260" s="92" t="str">
        <f t="shared" si="65"/>
        <v>b</v>
      </c>
      <c r="C260" s="125" t="s">
        <v>573</v>
      </c>
      <c r="D260" s="113" t="s">
        <v>574</v>
      </c>
      <c r="E260" s="114"/>
      <c r="F260" s="114"/>
      <c r="G260" s="114"/>
      <c r="H260" s="114"/>
      <c r="I260" s="115">
        <f t="shared" si="67"/>
        <v>0</v>
      </c>
      <c r="J260" s="114"/>
      <c r="K260" s="114"/>
      <c r="L260" s="115">
        <f t="shared" si="73"/>
        <v>0</v>
      </c>
      <c r="M260" s="114"/>
      <c r="N260" s="114"/>
      <c r="O260" s="114">
        <f>M260-J260</f>
        <v>0</v>
      </c>
    </row>
    <row r="261" spans="1:15" ht="15">
      <c r="A261" s="92"/>
      <c r="B261" s="92" t="str">
        <f t="shared" si="65"/>
        <v>b</v>
      </c>
      <c r="C261" s="125" t="s">
        <v>575</v>
      </c>
      <c r="D261" s="113" t="s">
        <v>576</v>
      </c>
      <c r="E261" s="114"/>
      <c r="F261" s="114"/>
      <c r="G261" s="114"/>
      <c r="H261" s="114"/>
      <c r="I261" s="115">
        <f t="shared" si="67"/>
        <v>0</v>
      </c>
      <c r="J261" s="114"/>
      <c r="K261" s="114"/>
      <c r="L261" s="115">
        <f t="shared" si="73"/>
        <v>0</v>
      </c>
      <c r="M261" s="114"/>
      <c r="N261" s="114"/>
      <c r="O261" s="114">
        <f>M261-J261</f>
        <v>0</v>
      </c>
    </row>
    <row r="262" spans="1:15" ht="15">
      <c r="A262" s="92"/>
      <c r="B262" s="92" t="str">
        <f t="shared" ref="B262:B325" si="78">IF(OR(E262&lt;&gt;0,F262&lt;&gt;0,G262&lt;&gt;0,H262&lt;&gt;0,I262&lt;&gt;0,L262&lt;&gt;0),"a","b")</f>
        <v>b</v>
      </c>
      <c r="C262" s="125" t="s">
        <v>577</v>
      </c>
      <c r="D262" s="113" t="s">
        <v>578</v>
      </c>
      <c r="E262" s="114"/>
      <c r="F262" s="114"/>
      <c r="G262" s="114"/>
      <c r="H262" s="114"/>
      <c r="I262" s="115">
        <f t="shared" si="67"/>
        <v>0</v>
      </c>
      <c r="J262" s="114"/>
      <c r="K262" s="114"/>
      <c r="L262" s="115">
        <f t="shared" si="73"/>
        <v>0</v>
      </c>
      <c r="M262" s="114"/>
      <c r="N262" s="114"/>
      <c r="O262" s="114">
        <f>M262-J262</f>
        <v>0</v>
      </c>
    </row>
    <row r="263" spans="1:15" ht="15">
      <c r="A263" s="92"/>
      <c r="B263" s="92" t="str">
        <f t="shared" si="78"/>
        <v>b</v>
      </c>
      <c r="C263" s="126" t="s">
        <v>579</v>
      </c>
      <c r="D263" s="117" t="s">
        <v>580</v>
      </c>
      <c r="E263" s="118">
        <v>0</v>
      </c>
      <c r="F263" s="118">
        <v>0</v>
      </c>
      <c r="G263" s="118">
        <v>0</v>
      </c>
      <c r="H263" s="118">
        <v>0</v>
      </c>
      <c r="I263" s="119">
        <f t="shared" si="67"/>
        <v>0</v>
      </c>
      <c r="J263" s="118">
        <v>0</v>
      </c>
      <c r="K263" s="118">
        <v>0</v>
      </c>
      <c r="L263" s="119">
        <f t="shared" si="73"/>
        <v>0</v>
      </c>
      <c r="M263" s="118">
        <v>0</v>
      </c>
      <c r="N263" s="118">
        <v>0</v>
      </c>
      <c r="O263" s="118">
        <f>M263-J263</f>
        <v>0</v>
      </c>
    </row>
    <row r="264" spans="1:15" ht="15">
      <c r="A264" s="92"/>
      <c r="B264" s="92" t="str">
        <f t="shared" si="78"/>
        <v>b</v>
      </c>
      <c r="C264" s="126" t="s">
        <v>581</v>
      </c>
      <c r="D264" s="117" t="s">
        <v>582</v>
      </c>
      <c r="E264" s="118">
        <v>0</v>
      </c>
      <c r="F264" s="118">
        <v>0</v>
      </c>
      <c r="G264" s="118">
        <v>0</v>
      </c>
      <c r="H264" s="118">
        <v>0</v>
      </c>
      <c r="I264" s="119">
        <f t="shared" ref="I264:I327" si="79">J264+K264</f>
        <v>0</v>
      </c>
      <c r="J264" s="118">
        <v>0</v>
      </c>
      <c r="K264" s="118">
        <v>0</v>
      </c>
      <c r="L264" s="119">
        <f t="shared" si="73"/>
        <v>0</v>
      </c>
      <c r="M264" s="118">
        <v>0</v>
      </c>
      <c r="N264" s="118">
        <v>0</v>
      </c>
      <c r="O264" s="118">
        <f>M264-J264</f>
        <v>0</v>
      </c>
    </row>
    <row r="265" spans="1:15" ht="15">
      <c r="A265" s="92"/>
      <c r="B265" s="92" t="str">
        <f t="shared" si="78"/>
        <v>b</v>
      </c>
      <c r="C265" s="126" t="s">
        <v>583</v>
      </c>
      <c r="D265" s="117" t="s">
        <v>578</v>
      </c>
      <c r="E265" s="118">
        <f>SUM(E266:E267)</f>
        <v>0</v>
      </c>
      <c r="F265" s="118">
        <f t="shared" ref="F265:N265" si="80">SUM(F266:F267)</f>
        <v>0</v>
      </c>
      <c r="G265" s="118">
        <f t="shared" si="80"/>
        <v>0</v>
      </c>
      <c r="H265" s="118">
        <f t="shared" si="80"/>
        <v>0</v>
      </c>
      <c r="I265" s="119">
        <f t="shared" si="79"/>
        <v>0</v>
      </c>
      <c r="J265" s="118">
        <f t="shared" si="80"/>
        <v>0</v>
      </c>
      <c r="K265" s="118">
        <f t="shared" si="80"/>
        <v>0</v>
      </c>
      <c r="L265" s="119">
        <f t="shared" si="73"/>
        <v>0</v>
      </c>
      <c r="M265" s="118">
        <f t="shared" si="80"/>
        <v>0</v>
      </c>
      <c r="N265" s="118">
        <f t="shared" si="80"/>
        <v>0</v>
      </c>
      <c r="O265" s="118">
        <f>SUM(O266:O267)</f>
        <v>0</v>
      </c>
    </row>
    <row r="266" spans="1:15" ht="25.5">
      <c r="A266" s="92"/>
      <c r="B266" s="92" t="str">
        <f t="shared" si="78"/>
        <v>b</v>
      </c>
      <c r="C266" s="128" t="s">
        <v>584</v>
      </c>
      <c r="D266" s="121" t="s">
        <v>585</v>
      </c>
      <c r="E266" s="122"/>
      <c r="F266" s="122"/>
      <c r="G266" s="122"/>
      <c r="H266" s="122"/>
      <c r="I266" s="123">
        <f t="shared" si="79"/>
        <v>0</v>
      </c>
      <c r="J266" s="122"/>
      <c r="K266" s="122"/>
      <c r="L266" s="123">
        <f t="shared" si="73"/>
        <v>0</v>
      </c>
      <c r="M266" s="122"/>
      <c r="N266" s="122"/>
      <c r="O266" s="122">
        <f>M266-J266</f>
        <v>0</v>
      </c>
    </row>
    <row r="267" spans="1:15" ht="25.5">
      <c r="A267" s="92"/>
      <c r="B267" s="92" t="str">
        <f t="shared" si="78"/>
        <v>b</v>
      </c>
      <c r="C267" s="128" t="s">
        <v>586</v>
      </c>
      <c r="D267" s="121" t="s">
        <v>587</v>
      </c>
      <c r="E267" s="122"/>
      <c r="F267" s="122"/>
      <c r="G267" s="122"/>
      <c r="H267" s="122"/>
      <c r="I267" s="123">
        <f t="shared" si="79"/>
        <v>0</v>
      </c>
      <c r="J267" s="122"/>
      <c r="K267" s="122"/>
      <c r="L267" s="123">
        <f t="shared" si="73"/>
        <v>0</v>
      </c>
      <c r="M267" s="122"/>
      <c r="N267" s="122"/>
      <c r="O267" s="122">
        <f>M267-J267</f>
        <v>0</v>
      </c>
    </row>
    <row r="268" spans="1:15" ht="15">
      <c r="A268" s="92"/>
      <c r="B268" s="92" t="str">
        <f t="shared" si="78"/>
        <v>b</v>
      </c>
      <c r="C268" s="125" t="s">
        <v>588</v>
      </c>
      <c r="D268" s="113" t="s">
        <v>589</v>
      </c>
      <c r="E268" s="114">
        <f>E269+E274</f>
        <v>0</v>
      </c>
      <c r="F268" s="114">
        <f t="shared" ref="F268:N268" si="81">F269+F274</f>
        <v>0</v>
      </c>
      <c r="G268" s="114">
        <f t="shared" si="81"/>
        <v>0</v>
      </c>
      <c r="H268" s="114">
        <f t="shared" si="81"/>
        <v>0</v>
      </c>
      <c r="I268" s="115">
        <f t="shared" si="79"/>
        <v>0</v>
      </c>
      <c r="J268" s="114">
        <f t="shared" si="81"/>
        <v>0</v>
      </c>
      <c r="K268" s="114">
        <f t="shared" si="81"/>
        <v>0</v>
      </c>
      <c r="L268" s="115">
        <f t="shared" si="73"/>
        <v>0</v>
      </c>
      <c r="M268" s="114">
        <f t="shared" si="81"/>
        <v>0</v>
      </c>
      <c r="N268" s="114">
        <f t="shared" si="81"/>
        <v>0</v>
      </c>
      <c r="O268" s="114">
        <f>M268-J268</f>
        <v>0</v>
      </c>
    </row>
    <row r="269" spans="1:15" ht="15">
      <c r="A269" s="92"/>
      <c r="B269" s="92" t="str">
        <f t="shared" si="78"/>
        <v>b</v>
      </c>
      <c r="C269" s="126" t="s">
        <v>590</v>
      </c>
      <c r="D269" s="117" t="s">
        <v>591</v>
      </c>
      <c r="E269" s="118">
        <f>SUM(E270:E273)</f>
        <v>0</v>
      </c>
      <c r="F269" s="118">
        <f t="shared" ref="F269:N269" si="82">SUM(F270:F273)</f>
        <v>0</v>
      </c>
      <c r="G269" s="118">
        <f t="shared" si="82"/>
        <v>0</v>
      </c>
      <c r="H269" s="118">
        <f t="shared" si="82"/>
        <v>0</v>
      </c>
      <c r="I269" s="119">
        <f t="shared" si="79"/>
        <v>0</v>
      </c>
      <c r="J269" s="118">
        <f t="shared" si="82"/>
        <v>0</v>
      </c>
      <c r="K269" s="118">
        <f t="shared" si="82"/>
        <v>0</v>
      </c>
      <c r="L269" s="119">
        <f t="shared" si="73"/>
        <v>0</v>
      </c>
      <c r="M269" s="118">
        <f t="shared" si="82"/>
        <v>0</v>
      </c>
      <c r="N269" s="118">
        <f t="shared" si="82"/>
        <v>0</v>
      </c>
      <c r="O269" s="118">
        <f>SUM(O270:O273)</f>
        <v>0</v>
      </c>
    </row>
    <row r="270" spans="1:15" ht="25.5">
      <c r="A270" s="92"/>
      <c r="B270" s="92" t="str">
        <f t="shared" si="78"/>
        <v>b</v>
      </c>
      <c r="C270" s="128" t="s">
        <v>592</v>
      </c>
      <c r="D270" s="121" t="s">
        <v>593</v>
      </c>
      <c r="E270" s="122"/>
      <c r="F270" s="122"/>
      <c r="G270" s="122"/>
      <c r="H270" s="122"/>
      <c r="I270" s="123">
        <f t="shared" si="79"/>
        <v>0</v>
      </c>
      <c r="J270" s="122"/>
      <c r="K270" s="122"/>
      <c r="L270" s="123">
        <f t="shared" si="73"/>
        <v>0</v>
      </c>
      <c r="M270" s="122"/>
      <c r="N270" s="122"/>
      <c r="O270" s="122">
        <f>M270-J270</f>
        <v>0</v>
      </c>
    </row>
    <row r="271" spans="1:15" ht="25.5">
      <c r="A271" s="92"/>
      <c r="B271" s="92" t="str">
        <f t="shared" si="78"/>
        <v>b</v>
      </c>
      <c r="C271" s="128" t="s">
        <v>594</v>
      </c>
      <c r="D271" s="121" t="s">
        <v>595</v>
      </c>
      <c r="E271" s="122"/>
      <c r="F271" s="122"/>
      <c r="G271" s="122"/>
      <c r="H271" s="122"/>
      <c r="I271" s="123">
        <f t="shared" si="79"/>
        <v>0</v>
      </c>
      <c r="J271" s="122"/>
      <c r="K271" s="122"/>
      <c r="L271" s="123">
        <f t="shared" si="73"/>
        <v>0</v>
      </c>
      <c r="M271" s="122"/>
      <c r="N271" s="122"/>
      <c r="O271" s="122">
        <f>M271-J271</f>
        <v>0</v>
      </c>
    </row>
    <row r="272" spans="1:15" ht="25.5">
      <c r="A272" s="92"/>
      <c r="B272" s="92" t="str">
        <f t="shared" si="78"/>
        <v>b</v>
      </c>
      <c r="C272" s="128" t="s">
        <v>596</v>
      </c>
      <c r="D272" s="121" t="s">
        <v>597</v>
      </c>
      <c r="E272" s="122"/>
      <c r="F272" s="122"/>
      <c r="G272" s="122"/>
      <c r="H272" s="122"/>
      <c r="I272" s="123">
        <f t="shared" si="79"/>
        <v>0</v>
      </c>
      <c r="J272" s="122"/>
      <c r="K272" s="122"/>
      <c r="L272" s="123">
        <f t="shared" si="73"/>
        <v>0</v>
      </c>
      <c r="M272" s="122"/>
      <c r="N272" s="122"/>
      <c r="O272" s="122">
        <f>M272-J272</f>
        <v>0</v>
      </c>
    </row>
    <row r="273" spans="1:15" ht="25.5">
      <c r="A273" s="92"/>
      <c r="B273" s="92" t="str">
        <f t="shared" si="78"/>
        <v>b</v>
      </c>
      <c r="C273" s="128" t="s">
        <v>598</v>
      </c>
      <c r="D273" s="121" t="s">
        <v>599</v>
      </c>
      <c r="E273" s="122"/>
      <c r="F273" s="122"/>
      <c r="G273" s="122"/>
      <c r="H273" s="122"/>
      <c r="I273" s="123">
        <f t="shared" si="79"/>
        <v>0</v>
      </c>
      <c r="J273" s="122"/>
      <c r="K273" s="122"/>
      <c r="L273" s="123">
        <f t="shared" si="73"/>
        <v>0</v>
      </c>
      <c r="M273" s="122"/>
      <c r="N273" s="122"/>
      <c r="O273" s="122">
        <f>M273-J273</f>
        <v>0</v>
      </c>
    </row>
    <row r="274" spans="1:15" ht="15">
      <c r="A274" s="92"/>
      <c r="B274" s="92" t="str">
        <f t="shared" si="78"/>
        <v>b</v>
      </c>
      <c r="C274" s="126" t="s">
        <v>600</v>
      </c>
      <c r="D274" s="117" t="s">
        <v>601</v>
      </c>
      <c r="E274" s="118">
        <v>0</v>
      </c>
      <c r="F274" s="118">
        <v>0</v>
      </c>
      <c r="G274" s="118">
        <v>0</v>
      </c>
      <c r="H274" s="118">
        <v>0</v>
      </c>
      <c r="I274" s="119">
        <f t="shared" si="79"/>
        <v>0</v>
      </c>
      <c r="J274" s="118">
        <v>0</v>
      </c>
      <c r="K274" s="118">
        <v>0</v>
      </c>
      <c r="L274" s="119">
        <f t="shared" si="73"/>
        <v>0</v>
      </c>
      <c r="M274" s="118">
        <v>0</v>
      </c>
      <c r="N274" s="118">
        <v>0</v>
      </c>
      <c r="O274" s="118">
        <v>0</v>
      </c>
    </row>
    <row r="275" spans="1:15" ht="15">
      <c r="A275" s="129" t="s">
        <v>107</v>
      </c>
      <c r="B275" s="92" t="str">
        <f t="shared" si="78"/>
        <v>b</v>
      </c>
      <c r="C275" s="146">
        <v>32</v>
      </c>
      <c r="D275" s="105" t="s">
        <v>602</v>
      </c>
      <c r="E275" s="106">
        <f>E276+E296</f>
        <v>0</v>
      </c>
      <c r="F275" s="106">
        <f t="shared" ref="F275:N275" si="83">F276+F296</f>
        <v>0</v>
      </c>
      <c r="G275" s="106">
        <f t="shared" si="83"/>
        <v>0</v>
      </c>
      <c r="H275" s="106">
        <f t="shared" si="83"/>
        <v>0</v>
      </c>
      <c r="I275" s="107">
        <f t="shared" si="79"/>
        <v>0</v>
      </c>
      <c r="J275" s="106">
        <f t="shared" si="83"/>
        <v>0</v>
      </c>
      <c r="K275" s="106">
        <f t="shared" si="83"/>
        <v>0</v>
      </c>
      <c r="L275" s="107">
        <f t="shared" si="73"/>
        <v>0</v>
      </c>
      <c r="M275" s="106">
        <f t="shared" si="83"/>
        <v>0</v>
      </c>
      <c r="N275" s="106">
        <f t="shared" si="83"/>
        <v>0</v>
      </c>
      <c r="O275" s="106">
        <f t="shared" ref="O275:O284" si="84">M275-J275</f>
        <v>0</v>
      </c>
    </row>
    <row r="276" spans="1:15" ht="15">
      <c r="A276" s="147"/>
      <c r="B276" s="92" t="str">
        <f t="shared" si="78"/>
        <v>b</v>
      </c>
      <c r="C276" s="124">
        <v>32.1</v>
      </c>
      <c r="D276" s="109" t="s">
        <v>603</v>
      </c>
      <c r="E276" s="110">
        <f>E277+E278+E279+E280+E281+E284+E290+E293</f>
        <v>0</v>
      </c>
      <c r="F276" s="110">
        <f t="shared" ref="F276:N276" si="85">F277+F278+F279+F280+F281+F284+F290+F293</f>
        <v>0</v>
      </c>
      <c r="G276" s="110">
        <f t="shared" si="85"/>
        <v>0</v>
      </c>
      <c r="H276" s="110">
        <f t="shared" si="85"/>
        <v>0</v>
      </c>
      <c r="I276" s="111">
        <f t="shared" si="79"/>
        <v>0</v>
      </c>
      <c r="J276" s="110">
        <f t="shared" si="85"/>
        <v>0</v>
      </c>
      <c r="K276" s="110">
        <f t="shared" si="85"/>
        <v>0</v>
      </c>
      <c r="L276" s="111">
        <f t="shared" si="73"/>
        <v>0</v>
      </c>
      <c r="M276" s="110">
        <f t="shared" si="85"/>
        <v>0</v>
      </c>
      <c r="N276" s="110">
        <f t="shared" si="85"/>
        <v>0</v>
      </c>
      <c r="O276" s="110">
        <f t="shared" si="84"/>
        <v>0</v>
      </c>
    </row>
    <row r="277" spans="1:15" ht="15">
      <c r="A277" s="147"/>
      <c r="B277" s="92" t="str">
        <f t="shared" si="78"/>
        <v>b</v>
      </c>
      <c r="C277" s="125" t="s">
        <v>604</v>
      </c>
      <c r="D277" s="113" t="s">
        <v>605</v>
      </c>
      <c r="E277" s="114"/>
      <c r="F277" s="114"/>
      <c r="G277" s="114"/>
      <c r="H277" s="114"/>
      <c r="I277" s="115">
        <f t="shared" si="79"/>
        <v>0</v>
      </c>
      <c r="J277" s="114"/>
      <c r="K277" s="114"/>
      <c r="L277" s="115">
        <f t="shared" si="73"/>
        <v>0</v>
      </c>
      <c r="M277" s="114"/>
      <c r="N277" s="114"/>
      <c r="O277" s="114">
        <f t="shared" si="84"/>
        <v>0</v>
      </c>
    </row>
    <row r="278" spans="1:15" ht="15">
      <c r="A278" s="92"/>
      <c r="B278" s="92" t="str">
        <f t="shared" si="78"/>
        <v>b</v>
      </c>
      <c r="C278" s="125" t="s">
        <v>606</v>
      </c>
      <c r="D278" s="113" t="s">
        <v>607</v>
      </c>
      <c r="E278" s="114"/>
      <c r="F278" s="114"/>
      <c r="G278" s="114"/>
      <c r="H278" s="114"/>
      <c r="I278" s="115">
        <f t="shared" si="79"/>
        <v>0</v>
      </c>
      <c r="J278" s="114"/>
      <c r="K278" s="114"/>
      <c r="L278" s="115">
        <f t="shared" si="73"/>
        <v>0</v>
      </c>
      <c r="M278" s="114"/>
      <c r="N278" s="114"/>
      <c r="O278" s="114">
        <f t="shared" si="84"/>
        <v>0</v>
      </c>
    </row>
    <row r="279" spans="1:15" ht="15">
      <c r="A279" s="92"/>
      <c r="B279" s="92" t="str">
        <f t="shared" si="78"/>
        <v>b</v>
      </c>
      <c r="C279" s="125" t="s">
        <v>608</v>
      </c>
      <c r="D279" s="113" t="s">
        <v>609</v>
      </c>
      <c r="E279" s="114"/>
      <c r="F279" s="114"/>
      <c r="G279" s="114"/>
      <c r="H279" s="114"/>
      <c r="I279" s="115">
        <f t="shared" si="79"/>
        <v>0</v>
      </c>
      <c r="J279" s="114"/>
      <c r="K279" s="114"/>
      <c r="L279" s="115">
        <f t="shared" si="73"/>
        <v>0</v>
      </c>
      <c r="M279" s="114"/>
      <c r="N279" s="114"/>
      <c r="O279" s="114">
        <f t="shared" si="84"/>
        <v>0</v>
      </c>
    </row>
    <row r="280" spans="1:15" ht="15">
      <c r="A280" s="92"/>
      <c r="B280" s="92" t="str">
        <f t="shared" si="78"/>
        <v>b</v>
      </c>
      <c r="C280" s="125" t="s">
        <v>610</v>
      </c>
      <c r="D280" s="113" t="s">
        <v>611</v>
      </c>
      <c r="E280" s="114"/>
      <c r="F280" s="114"/>
      <c r="G280" s="114"/>
      <c r="H280" s="114"/>
      <c r="I280" s="115">
        <f t="shared" si="79"/>
        <v>0</v>
      </c>
      <c r="J280" s="114"/>
      <c r="K280" s="114"/>
      <c r="L280" s="115">
        <f t="shared" si="73"/>
        <v>0</v>
      </c>
      <c r="M280" s="114"/>
      <c r="N280" s="114"/>
      <c r="O280" s="114">
        <f t="shared" si="84"/>
        <v>0</v>
      </c>
    </row>
    <row r="281" spans="1:15" ht="15">
      <c r="A281" s="92"/>
      <c r="B281" s="92" t="str">
        <f t="shared" si="78"/>
        <v>b</v>
      </c>
      <c r="C281" s="125" t="s">
        <v>612</v>
      </c>
      <c r="D281" s="113" t="s">
        <v>613</v>
      </c>
      <c r="E281" s="114">
        <f>E282+E283</f>
        <v>0</v>
      </c>
      <c r="F281" s="114">
        <f t="shared" ref="F281:N281" si="86">F282+F283</f>
        <v>0</v>
      </c>
      <c r="G281" s="114">
        <f t="shared" si="86"/>
        <v>0</v>
      </c>
      <c r="H281" s="114">
        <f t="shared" si="86"/>
        <v>0</v>
      </c>
      <c r="I281" s="115">
        <f t="shared" si="79"/>
        <v>0</v>
      </c>
      <c r="J281" s="114">
        <f t="shared" si="86"/>
        <v>0</v>
      </c>
      <c r="K281" s="114">
        <f t="shared" si="86"/>
        <v>0</v>
      </c>
      <c r="L281" s="115">
        <f t="shared" si="73"/>
        <v>0</v>
      </c>
      <c r="M281" s="114">
        <f t="shared" si="86"/>
        <v>0</v>
      </c>
      <c r="N281" s="114">
        <f t="shared" si="86"/>
        <v>0</v>
      </c>
      <c r="O281" s="114">
        <f t="shared" si="84"/>
        <v>0</v>
      </c>
    </row>
    <row r="282" spans="1:15" ht="15">
      <c r="A282" s="92"/>
      <c r="B282" s="92" t="str">
        <f t="shared" si="78"/>
        <v>b</v>
      </c>
      <c r="C282" s="126" t="s">
        <v>614</v>
      </c>
      <c r="D282" s="117" t="s">
        <v>615</v>
      </c>
      <c r="E282" s="118"/>
      <c r="F282" s="118"/>
      <c r="G282" s="118"/>
      <c r="H282" s="118"/>
      <c r="I282" s="119">
        <f t="shared" si="79"/>
        <v>0</v>
      </c>
      <c r="J282" s="118"/>
      <c r="K282" s="118"/>
      <c r="L282" s="119">
        <f t="shared" si="73"/>
        <v>0</v>
      </c>
      <c r="M282" s="118"/>
      <c r="N282" s="118"/>
      <c r="O282" s="118">
        <f t="shared" si="84"/>
        <v>0</v>
      </c>
    </row>
    <row r="283" spans="1:15" ht="15">
      <c r="A283" s="92"/>
      <c r="B283" s="92" t="str">
        <f t="shared" si="78"/>
        <v>b</v>
      </c>
      <c r="C283" s="126" t="s">
        <v>616</v>
      </c>
      <c r="D283" s="117" t="s">
        <v>617</v>
      </c>
      <c r="E283" s="118"/>
      <c r="F283" s="118"/>
      <c r="G283" s="118"/>
      <c r="H283" s="118"/>
      <c r="I283" s="119">
        <f t="shared" si="79"/>
        <v>0</v>
      </c>
      <c r="J283" s="118"/>
      <c r="K283" s="118"/>
      <c r="L283" s="119">
        <f t="shared" si="73"/>
        <v>0</v>
      </c>
      <c r="M283" s="118"/>
      <c r="N283" s="118"/>
      <c r="O283" s="118">
        <f t="shared" si="84"/>
        <v>0</v>
      </c>
    </row>
    <row r="284" spans="1:15" ht="25.5">
      <c r="A284" s="92"/>
      <c r="B284" s="92" t="str">
        <f t="shared" si="78"/>
        <v>b</v>
      </c>
      <c r="C284" s="125" t="s">
        <v>618</v>
      </c>
      <c r="D284" s="113" t="s">
        <v>619</v>
      </c>
      <c r="E284" s="114">
        <f>SUM(E285:E289)</f>
        <v>0</v>
      </c>
      <c r="F284" s="114">
        <f t="shared" ref="F284:N284" si="87">SUM(F285:F289)</f>
        <v>0</v>
      </c>
      <c r="G284" s="114">
        <f t="shared" si="87"/>
        <v>0</v>
      </c>
      <c r="H284" s="114">
        <f t="shared" si="87"/>
        <v>0</v>
      </c>
      <c r="I284" s="115">
        <f t="shared" si="79"/>
        <v>0</v>
      </c>
      <c r="J284" s="114">
        <f t="shared" si="87"/>
        <v>0</v>
      </c>
      <c r="K284" s="114">
        <f t="shared" si="87"/>
        <v>0</v>
      </c>
      <c r="L284" s="115">
        <f t="shared" si="73"/>
        <v>0</v>
      </c>
      <c r="M284" s="114">
        <f t="shared" si="87"/>
        <v>0</v>
      </c>
      <c r="N284" s="114">
        <f t="shared" si="87"/>
        <v>0</v>
      </c>
      <c r="O284" s="114">
        <f t="shared" si="84"/>
        <v>0</v>
      </c>
    </row>
    <row r="285" spans="1:15" ht="25.5">
      <c r="A285" s="92"/>
      <c r="B285" s="92" t="str">
        <f t="shared" si="78"/>
        <v>b</v>
      </c>
      <c r="C285" s="126" t="s">
        <v>620</v>
      </c>
      <c r="D285" s="117" t="s">
        <v>621</v>
      </c>
      <c r="E285" s="118"/>
      <c r="F285" s="118"/>
      <c r="G285" s="118"/>
      <c r="H285" s="118"/>
      <c r="I285" s="119">
        <f t="shared" si="79"/>
        <v>0</v>
      </c>
      <c r="J285" s="118"/>
      <c r="K285" s="118"/>
      <c r="L285" s="119">
        <f t="shared" si="73"/>
        <v>0</v>
      </c>
      <c r="M285" s="118"/>
      <c r="N285" s="118"/>
      <c r="O285" s="118"/>
    </row>
    <row r="286" spans="1:15" ht="15">
      <c r="A286" s="92"/>
      <c r="B286" s="92" t="str">
        <f t="shared" si="78"/>
        <v>b</v>
      </c>
      <c r="C286" s="126" t="s">
        <v>622</v>
      </c>
      <c r="D286" s="117" t="s">
        <v>623</v>
      </c>
      <c r="E286" s="118"/>
      <c r="F286" s="118"/>
      <c r="G286" s="118"/>
      <c r="H286" s="118"/>
      <c r="I286" s="119">
        <f t="shared" si="79"/>
        <v>0</v>
      </c>
      <c r="J286" s="118"/>
      <c r="K286" s="118"/>
      <c r="L286" s="119">
        <f t="shared" si="73"/>
        <v>0</v>
      </c>
      <c r="M286" s="118"/>
      <c r="N286" s="118"/>
      <c r="O286" s="118"/>
    </row>
    <row r="287" spans="1:15" ht="15">
      <c r="A287" s="92"/>
      <c r="B287" s="92" t="str">
        <f t="shared" si="78"/>
        <v>b</v>
      </c>
      <c r="C287" s="126" t="s">
        <v>624</v>
      </c>
      <c r="D287" s="117" t="s">
        <v>625</v>
      </c>
      <c r="E287" s="118"/>
      <c r="F287" s="118"/>
      <c r="G287" s="118"/>
      <c r="H287" s="118"/>
      <c r="I287" s="119">
        <f t="shared" si="79"/>
        <v>0</v>
      </c>
      <c r="J287" s="118"/>
      <c r="K287" s="118"/>
      <c r="L287" s="119">
        <f t="shared" si="73"/>
        <v>0</v>
      </c>
      <c r="M287" s="118"/>
      <c r="N287" s="118"/>
      <c r="O287" s="118"/>
    </row>
    <row r="288" spans="1:15" ht="25.5">
      <c r="A288" s="92"/>
      <c r="B288" s="92" t="str">
        <f t="shared" si="78"/>
        <v>b</v>
      </c>
      <c r="C288" s="126" t="s">
        <v>626</v>
      </c>
      <c r="D288" s="117" t="s">
        <v>627</v>
      </c>
      <c r="E288" s="118"/>
      <c r="F288" s="118"/>
      <c r="G288" s="118"/>
      <c r="H288" s="118"/>
      <c r="I288" s="119">
        <f t="shared" si="79"/>
        <v>0</v>
      </c>
      <c r="J288" s="118"/>
      <c r="K288" s="118"/>
      <c r="L288" s="119">
        <f t="shared" si="73"/>
        <v>0</v>
      </c>
      <c r="M288" s="118"/>
      <c r="N288" s="118"/>
      <c r="O288" s="118"/>
    </row>
    <row r="289" spans="1:15" ht="15">
      <c r="A289" s="92"/>
      <c r="B289" s="92" t="str">
        <f t="shared" si="78"/>
        <v>b</v>
      </c>
      <c r="C289" s="126" t="s">
        <v>628</v>
      </c>
      <c r="D289" s="117" t="s">
        <v>629</v>
      </c>
      <c r="E289" s="118"/>
      <c r="F289" s="118"/>
      <c r="G289" s="118"/>
      <c r="H289" s="118"/>
      <c r="I289" s="119">
        <f t="shared" si="79"/>
        <v>0</v>
      </c>
      <c r="J289" s="118"/>
      <c r="K289" s="118"/>
      <c r="L289" s="119">
        <f t="shared" si="73"/>
        <v>0</v>
      </c>
      <c r="M289" s="118"/>
      <c r="N289" s="118"/>
      <c r="O289" s="118"/>
    </row>
    <row r="290" spans="1:15" ht="25.5">
      <c r="A290" s="92"/>
      <c r="B290" s="92" t="str">
        <f t="shared" si="78"/>
        <v>b</v>
      </c>
      <c r="C290" s="125" t="s">
        <v>630</v>
      </c>
      <c r="D290" s="113" t="s">
        <v>631</v>
      </c>
      <c r="E290" s="114">
        <f>SUM(E291:E292)</f>
        <v>0</v>
      </c>
      <c r="F290" s="114">
        <f t="shared" ref="F290:N290" si="88">SUM(F291:F292)</f>
        <v>0</v>
      </c>
      <c r="G290" s="114">
        <f t="shared" si="88"/>
        <v>0</v>
      </c>
      <c r="H290" s="114">
        <f t="shared" si="88"/>
        <v>0</v>
      </c>
      <c r="I290" s="115">
        <f t="shared" si="79"/>
        <v>0</v>
      </c>
      <c r="J290" s="114">
        <f t="shared" si="88"/>
        <v>0</v>
      </c>
      <c r="K290" s="114">
        <f t="shared" si="88"/>
        <v>0</v>
      </c>
      <c r="L290" s="115">
        <f t="shared" si="73"/>
        <v>0</v>
      </c>
      <c r="M290" s="114">
        <f t="shared" si="88"/>
        <v>0</v>
      </c>
      <c r="N290" s="114">
        <f t="shared" si="88"/>
        <v>0</v>
      </c>
      <c r="O290" s="114">
        <f>M290-J290</f>
        <v>0</v>
      </c>
    </row>
    <row r="291" spans="1:15" ht="15">
      <c r="A291" s="92"/>
      <c r="B291" s="92" t="str">
        <f t="shared" si="78"/>
        <v>b</v>
      </c>
      <c r="C291" s="126" t="s">
        <v>632</v>
      </c>
      <c r="D291" s="117" t="s">
        <v>633</v>
      </c>
      <c r="E291" s="118"/>
      <c r="F291" s="118"/>
      <c r="G291" s="118"/>
      <c r="H291" s="118"/>
      <c r="I291" s="119">
        <f t="shared" si="79"/>
        <v>0</v>
      </c>
      <c r="J291" s="118"/>
      <c r="K291" s="118"/>
      <c r="L291" s="119">
        <f t="shared" si="73"/>
        <v>0</v>
      </c>
      <c r="M291" s="118"/>
      <c r="N291" s="118"/>
      <c r="O291" s="118"/>
    </row>
    <row r="292" spans="1:15" ht="15">
      <c r="A292" s="92"/>
      <c r="B292" s="92" t="str">
        <f t="shared" si="78"/>
        <v>b</v>
      </c>
      <c r="C292" s="126" t="s">
        <v>634</v>
      </c>
      <c r="D292" s="117" t="s">
        <v>635</v>
      </c>
      <c r="E292" s="118"/>
      <c r="F292" s="118"/>
      <c r="G292" s="118"/>
      <c r="H292" s="118"/>
      <c r="I292" s="119">
        <f t="shared" si="79"/>
        <v>0</v>
      </c>
      <c r="J292" s="118"/>
      <c r="K292" s="118"/>
      <c r="L292" s="119">
        <f t="shared" si="73"/>
        <v>0</v>
      </c>
      <c r="M292" s="118"/>
      <c r="N292" s="118"/>
      <c r="O292" s="118"/>
    </row>
    <row r="293" spans="1:15" ht="15">
      <c r="A293" s="92"/>
      <c r="B293" s="92" t="str">
        <f t="shared" si="78"/>
        <v>b</v>
      </c>
      <c r="C293" s="125" t="s">
        <v>636</v>
      </c>
      <c r="D293" s="113" t="s">
        <v>637</v>
      </c>
      <c r="E293" s="114">
        <f>SUM(E294:E295)</f>
        <v>0</v>
      </c>
      <c r="F293" s="114">
        <f t="shared" ref="F293:N293" si="89">SUM(F294:F295)</f>
        <v>0</v>
      </c>
      <c r="G293" s="114">
        <f t="shared" si="89"/>
        <v>0</v>
      </c>
      <c r="H293" s="114">
        <f t="shared" si="89"/>
        <v>0</v>
      </c>
      <c r="I293" s="115">
        <f t="shared" si="79"/>
        <v>0</v>
      </c>
      <c r="J293" s="114">
        <f t="shared" si="89"/>
        <v>0</v>
      </c>
      <c r="K293" s="114">
        <f t="shared" si="89"/>
        <v>0</v>
      </c>
      <c r="L293" s="115">
        <f t="shared" si="73"/>
        <v>0</v>
      </c>
      <c r="M293" s="114">
        <f t="shared" si="89"/>
        <v>0</v>
      </c>
      <c r="N293" s="114">
        <f t="shared" si="89"/>
        <v>0</v>
      </c>
      <c r="O293" s="114">
        <f>M293-J293</f>
        <v>0</v>
      </c>
    </row>
    <row r="294" spans="1:15" ht="15">
      <c r="A294" s="92"/>
      <c r="B294" s="92" t="str">
        <f t="shared" si="78"/>
        <v>b</v>
      </c>
      <c r="C294" s="126" t="s">
        <v>638</v>
      </c>
      <c r="D294" s="117" t="s">
        <v>639</v>
      </c>
      <c r="E294" s="118"/>
      <c r="F294" s="118"/>
      <c r="G294" s="118"/>
      <c r="H294" s="118"/>
      <c r="I294" s="119">
        <f t="shared" si="79"/>
        <v>0</v>
      </c>
      <c r="J294" s="118"/>
      <c r="K294" s="118"/>
      <c r="L294" s="119">
        <f t="shared" si="73"/>
        <v>0</v>
      </c>
      <c r="M294" s="118"/>
      <c r="N294" s="118"/>
      <c r="O294" s="118"/>
    </row>
    <row r="295" spans="1:15" ht="15">
      <c r="A295" s="92"/>
      <c r="B295" s="92" t="str">
        <f t="shared" si="78"/>
        <v>b</v>
      </c>
      <c r="C295" s="126" t="s">
        <v>640</v>
      </c>
      <c r="D295" s="117" t="s">
        <v>641</v>
      </c>
      <c r="E295" s="118"/>
      <c r="F295" s="118"/>
      <c r="G295" s="118"/>
      <c r="H295" s="118"/>
      <c r="I295" s="119">
        <f t="shared" si="79"/>
        <v>0</v>
      </c>
      <c r="J295" s="118"/>
      <c r="K295" s="118"/>
      <c r="L295" s="119">
        <f t="shared" si="73"/>
        <v>0</v>
      </c>
      <c r="M295" s="118"/>
      <c r="N295" s="118"/>
      <c r="O295" s="118"/>
    </row>
    <row r="296" spans="1:15" ht="15">
      <c r="A296" s="147"/>
      <c r="B296" s="92" t="str">
        <f t="shared" si="78"/>
        <v>b</v>
      </c>
      <c r="C296" s="124">
        <v>32.200000000000003</v>
      </c>
      <c r="D296" s="109" t="s">
        <v>642</v>
      </c>
      <c r="E296" s="110">
        <f>E297+E300+E301+E302+E303+E306+E312+E315</f>
        <v>0</v>
      </c>
      <c r="F296" s="110">
        <f t="shared" ref="F296:N296" si="90">F297+F300+F301+F302+F303+F306+F312+F315</f>
        <v>0</v>
      </c>
      <c r="G296" s="110">
        <f t="shared" si="90"/>
        <v>0</v>
      </c>
      <c r="H296" s="110">
        <f t="shared" si="90"/>
        <v>0</v>
      </c>
      <c r="I296" s="111">
        <f t="shared" si="79"/>
        <v>0</v>
      </c>
      <c r="J296" s="110">
        <f t="shared" si="90"/>
        <v>0</v>
      </c>
      <c r="K296" s="110">
        <f t="shared" si="90"/>
        <v>0</v>
      </c>
      <c r="L296" s="111">
        <f t="shared" si="73"/>
        <v>0</v>
      </c>
      <c r="M296" s="110">
        <f t="shared" si="90"/>
        <v>0</v>
      </c>
      <c r="N296" s="110">
        <f t="shared" si="90"/>
        <v>0</v>
      </c>
      <c r="O296" s="110">
        <f>M296-J296</f>
        <v>0</v>
      </c>
    </row>
    <row r="297" spans="1:15" ht="25.5">
      <c r="A297" s="147"/>
      <c r="B297" s="92" t="str">
        <f t="shared" si="78"/>
        <v>b</v>
      </c>
      <c r="C297" s="125" t="s">
        <v>643</v>
      </c>
      <c r="D297" s="113" t="s">
        <v>644</v>
      </c>
      <c r="E297" s="114">
        <f>SUM(E298:E299)</f>
        <v>0</v>
      </c>
      <c r="F297" s="114">
        <f t="shared" ref="F297:N297" si="91">SUM(F298:F299)</f>
        <v>0</v>
      </c>
      <c r="G297" s="114">
        <f t="shared" si="91"/>
        <v>0</v>
      </c>
      <c r="H297" s="114">
        <f t="shared" si="91"/>
        <v>0</v>
      </c>
      <c r="I297" s="115">
        <f t="shared" si="79"/>
        <v>0</v>
      </c>
      <c r="J297" s="114">
        <f t="shared" si="91"/>
        <v>0</v>
      </c>
      <c r="K297" s="114">
        <f t="shared" si="91"/>
        <v>0</v>
      </c>
      <c r="L297" s="115">
        <f t="shared" si="73"/>
        <v>0</v>
      </c>
      <c r="M297" s="114">
        <f t="shared" si="91"/>
        <v>0</v>
      </c>
      <c r="N297" s="114">
        <f t="shared" si="91"/>
        <v>0</v>
      </c>
      <c r="O297" s="114"/>
    </row>
    <row r="298" spans="1:15" ht="15">
      <c r="A298" s="147"/>
      <c r="B298" s="92" t="str">
        <f t="shared" si="78"/>
        <v>b</v>
      </c>
      <c r="C298" s="126" t="s">
        <v>645</v>
      </c>
      <c r="D298" s="117" t="s">
        <v>646</v>
      </c>
      <c r="E298" s="118"/>
      <c r="F298" s="118"/>
      <c r="G298" s="118"/>
      <c r="H298" s="118"/>
      <c r="I298" s="119">
        <f t="shared" si="79"/>
        <v>0</v>
      </c>
      <c r="J298" s="118"/>
      <c r="K298" s="118"/>
      <c r="L298" s="119">
        <f t="shared" si="73"/>
        <v>0</v>
      </c>
      <c r="M298" s="118"/>
      <c r="N298" s="118"/>
      <c r="O298" s="118"/>
    </row>
    <row r="299" spans="1:15" ht="15">
      <c r="A299" s="147"/>
      <c r="B299" s="92" t="str">
        <f t="shared" si="78"/>
        <v>b</v>
      </c>
      <c r="C299" s="126" t="s">
        <v>647</v>
      </c>
      <c r="D299" s="117" t="s">
        <v>648</v>
      </c>
      <c r="E299" s="118"/>
      <c r="F299" s="118"/>
      <c r="G299" s="118"/>
      <c r="H299" s="118"/>
      <c r="I299" s="119">
        <f t="shared" si="79"/>
        <v>0</v>
      </c>
      <c r="J299" s="118"/>
      <c r="K299" s="118"/>
      <c r="L299" s="119">
        <f t="shared" si="73"/>
        <v>0</v>
      </c>
      <c r="M299" s="118"/>
      <c r="N299" s="118"/>
      <c r="O299" s="118"/>
    </row>
    <row r="300" spans="1:15" ht="15">
      <c r="A300" s="92"/>
      <c r="B300" s="92" t="str">
        <f t="shared" si="78"/>
        <v>b</v>
      </c>
      <c r="C300" s="125" t="s">
        <v>649</v>
      </c>
      <c r="D300" s="113" t="s">
        <v>607</v>
      </c>
      <c r="E300" s="114"/>
      <c r="F300" s="114"/>
      <c r="G300" s="114"/>
      <c r="H300" s="114"/>
      <c r="I300" s="115">
        <f t="shared" si="79"/>
        <v>0</v>
      </c>
      <c r="J300" s="114"/>
      <c r="K300" s="114"/>
      <c r="L300" s="115">
        <f t="shared" si="73"/>
        <v>0</v>
      </c>
      <c r="M300" s="114"/>
      <c r="N300" s="114"/>
      <c r="O300" s="114">
        <f t="shared" ref="O300:O306" si="92">M300-J300</f>
        <v>0</v>
      </c>
    </row>
    <row r="301" spans="1:15" ht="15">
      <c r="A301" s="92"/>
      <c r="B301" s="92" t="str">
        <f t="shared" si="78"/>
        <v>b</v>
      </c>
      <c r="C301" s="125" t="s">
        <v>650</v>
      </c>
      <c r="D301" s="113" t="s">
        <v>609</v>
      </c>
      <c r="E301" s="114"/>
      <c r="F301" s="114"/>
      <c r="G301" s="114"/>
      <c r="H301" s="114"/>
      <c r="I301" s="115">
        <f t="shared" si="79"/>
        <v>0</v>
      </c>
      <c r="J301" s="114"/>
      <c r="K301" s="114"/>
      <c r="L301" s="115">
        <f t="shared" si="73"/>
        <v>0</v>
      </c>
      <c r="M301" s="114"/>
      <c r="N301" s="114"/>
      <c r="O301" s="114">
        <f t="shared" si="92"/>
        <v>0</v>
      </c>
    </row>
    <row r="302" spans="1:15" ht="15">
      <c r="A302" s="92"/>
      <c r="B302" s="92" t="str">
        <f t="shared" si="78"/>
        <v>b</v>
      </c>
      <c r="C302" s="125" t="s">
        <v>651</v>
      </c>
      <c r="D302" s="113" t="s">
        <v>652</v>
      </c>
      <c r="E302" s="114"/>
      <c r="F302" s="114"/>
      <c r="G302" s="114"/>
      <c r="H302" s="114"/>
      <c r="I302" s="115">
        <f t="shared" si="79"/>
        <v>0</v>
      </c>
      <c r="J302" s="114"/>
      <c r="K302" s="114"/>
      <c r="L302" s="115">
        <f t="shared" ref="L302:L357" si="93">L305+L490+L573+L616</f>
        <v>0</v>
      </c>
      <c r="M302" s="114"/>
      <c r="N302" s="114"/>
      <c r="O302" s="114">
        <f t="shared" si="92"/>
        <v>0</v>
      </c>
    </row>
    <row r="303" spans="1:15" ht="15">
      <c r="A303" s="92"/>
      <c r="B303" s="92" t="str">
        <f t="shared" si="78"/>
        <v>b</v>
      </c>
      <c r="C303" s="125" t="s">
        <v>653</v>
      </c>
      <c r="D303" s="113" t="s">
        <v>654</v>
      </c>
      <c r="E303" s="114">
        <f>SUM(E304:E305)</f>
        <v>0</v>
      </c>
      <c r="F303" s="114">
        <f t="shared" ref="F303:N303" si="94">SUM(F304:F305)</f>
        <v>0</v>
      </c>
      <c r="G303" s="114">
        <f t="shared" si="94"/>
        <v>0</v>
      </c>
      <c r="H303" s="114">
        <f t="shared" si="94"/>
        <v>0</v>
      </c>
      <c r="I303" s="115">
        <f t="shared" si="79"/>
        <v>0</v>
      </c>
      <c r="J303" s="114">
        <f t="shared" si="94"/>
        <v>0</v>
      </c>
      <c r="K303" s="114">
        <f t="shared" si="94"/>
        <v>0</v>
      </c>
      <c r="L303" s="115">
        <f t="shared" si="93"/>
        <v>0</v>
      </c>
      <c r="M303" s="114">
        <f t="shared" si="94"/>
        <v>0</v>
      </c>
      <c r="N303" s="114">
        <f t="shared" si="94"/>
        <v>0</v>
      </c>
      <c r="O303" s="114">
        <f t="shared" si="92"/>
        <v>0</v>
      </c>
    </row>
    <row r="304" spans="1:15" ht="15">
      <c r="A304" s="92"/>
      <c r="B304" s="92" t="str">
        <f t="shared" si="78"/>
        <v>b</v>
      </c>
      <c r="C304" s="126" t="s">
        <v>655</v>
      </c>
      <c r="D304" s="117" t="s">
        <v>615</v>
      </c>
      <c r="E304" s="118"/>
      <c r="F304" s="118"/>
      <c r="G304" s="118"/>
      <c r="H304" s="118"/>
      <c r="I304" s="119">
        <f t="shared" si="79"/>
        <v>0</v>
      </c>
      <c r="J304" s="118"/>
      <c r="K304" s="118"/>
      <c r="L304" s="119">
        <f t="shared" si="93"/>
        <v>0</v>
      </c>
      <c r="M304" s="118"/>
      <c r="N304" s="118"/>
      <c r="O304" s="118">
        <f t="shared" si="92"/>
        <v>0</v>
      </c>
    </row>
    <row r="305" spans="1:15" ht="15">
      <c r="A305" s="92"/>
      <c r="B305" s="92" t="str">
        <f t="shared" si="78"/>
        <v>b</v>
      </c>
      <c r="C305" s="126" t="s">
        <v>656</v>
      </c>
      <c r="D305" s="117" t="s">
        <v>617</v>
      </c>
      <c r="E305" s="118"/>
      <c r="F305" s="118"/>
      <c r="G305" s="118"/>
      <c r="H305" s="118"/>
      <c r="I305" s="119">
        <f t="shared" si="79"/>
        <v>0</v>
      </c>
      <c r="J305" s="118"/>
      <c r="K305" s="118"/>
      <c r="L305" s="119">
        <f t="shared" si="93"/>
        <v>0</v>
      </c>
      <c r="M305" s="118"/>
      <c r="N305" s="118"/>
      <c r="O305" s="118">
        <f t="shared" si="92"/>
        <v>0</v>
      </c>
    </row>
    <row r="306" spans="1:15" ht="38.25">
      <c r="A306" s="92"/>
      <c r="B306" s="92" t="str">
        <f t="shared" si="78"/>
        <v>b</v>
      </c>
      <c r="C306" s="125" t="s">
        <v>657</v>
      </c>
      <c r="D306" s="113" t="s">
        <v>658</v>
      </c>
      <c r="E306" s="114">
        <f>SUM(E307:E311)</f>
        <v>0</v>
      </c>
      <c r="F306" s="114">
        <f t="shared" ref="F306:N306" si="95">SUM(F307:F311)</f>
        <v>0</v>
      </c>
      <c r="G306" s="114">
        <f t="shared" si="95"/>
        <v>0</v>
      </c>
      <c r="H306" s="114">
        <f t="shared" si="95"/>
        <v>0</v>
      </c>
      <c r="I306" s="115">
        <f t="shared" si="79"/>
        <v>0</v>
      </c>
      <c r="J306" s="114">
        <f t="shared" si="95"/>
        <v>0</v>
      </c>
      <c r="K306" s="114">
        <f t="shared" si="95"/>
        <v>0</v>
      </c>
      <c r="L306" s="115">
        <f t="shared" si="93"/>
        <v>0</v>
      </c>
      <c r="M306" s="114">
        <f t="shared" si="95"/>
        <v>0</v>
      </c>
      <c r="N306" s="114">
        <f t="shared" si="95"/>
        <v>0</v>
      </c>
      <c r="O306" s="114">
        <f t="shared" si="92"/>
        <v>0</v>
      </c>
    </row>
    <row r="307" spans="1:15" ht="25.5">
      <c r="A307" s="92"/>
      <c r="B307" s="92" t="str">
        <f t="shared" si="78"/>
        <v>b</v>
      </c>
      <c r="C307" s="126" t="s">
        <v>659</v>
      </c>
      <c r="D307" s="117" t="s">
        <v>621</v>
      </c>
      <c r="E307" s="118"/>
      <c r="F307" s="118"/>
      <c r="G307" s="118"/>
      <c r="H307" s="118"/>
      <c r="I307" s="119">
        <f t="shared" si="79"/>
        <v>0</v>
      </c>
      <c r="J307" s="118"/>
      <c r="K307" s="118"/>
      <c r="L307" s="119">
        <f t="shared" si="93"/>
        <v>0</v>
      </c>
      <c r="M307" s="118"/>
      <c r="N307" s="118"/>
      <c r="O307" s="118"/>
    </row>
    <row r="308" spans="1:15" ht="15">
      <c r="A308" s="92"/>
      <c r="B308" s="92" t="str">
        <f t="shared" si="78"/>
        <v>b</v>
      </c>
      <c r="C308" s="126" t="s">
        <v>660</v>
      </c>
      <c r="D308" s="117" t="s">
        <v>623</v>
      </c>
      <c r="E308" s="118"/>
      <c r="F308" s="118"/>
      <c r="G308" s="118"/>
      <c r="H308" s="118"/>
      <c r="I308" s="119">
        <f t="shared" si="79"/>
        <v>0</v>
      </c>
      <c r="J308" s="118"/>
      <c r="K308" s="118"/>
      <c r="L308" s="119">
        <f t="shared" si="93"/>
        <v>0</v>
      </c>
      <c r="M308" s="118"/>
      <c r="N308" s="118"/>
      <c r="O308" s="118"/>
    </row>
    <row r="309" spans="1:15" ht="15">
      <c r="A309" s="92"/>
      <c r="B309" s="92" t="str">
        <f t="shared" si="78"/>
        <v>b</v>
      </c>
      <c r="C309" s="126" t="s">
        <v>661</v>
      </c>
      <c r="D309" s="117" t="s">
        <v>625</v>
      </c>
      <c r="E309" s="118"/>
      <c r="F309" s="118"/>
      <c r="G309" s="118"/>
      <c r="H309" s="118"/>
      <c r="I309" s="119">
        <f t="shared" si="79"/>
        <v>0</v>
      </c>
      <c r="J309" s="118"/>
      <c r="K309" s="118"/>
      <c r="L309" s="119">
        <f t="shared" si="93"/>
        <v>0</v>
      </c>
      <c r="M309" s="118"/>
      <c r="N309" s="118"/>
      <c r="O309" s="118"/>
    </row>
    <row r="310" spans="1:15" ht="25.5">
      <c r="A310" s="92"/>
      <c r="B310" s="92" t="str">
        <f t="shared" si="78"/>
        <v>b</v>
      </c>
      <c r="C310" s="126" t="s">
        <v>662</v>
      </c>
      <c r="D310" s="117" t="s">
        <v>627</v>
      </c>
      <c r="E310" s="118"/>
      <c r="F310" s="118"/>
      <c r="G310" s="118"/>
      <c r="H310" s="118"/>
      <c r="I310" s="119">
        <f t="shared" si="79"/>
        <v>0</v>
      </c>
      <c r="J310" s="118"/>
      <c r="K310" s="118"/>
      <c r="L310" s="119">
        <f t="shared" si="93"/>
        <v>0</v>
      </c>
      <c r="M310" s="118"/>
      <c r="N310" s="118"/>
      <c r="O310" s="118"/>
    </row>
    <row r="311" spans="1:15" ht="25.5">
      <c r="A311" s="92"/>
      <c r="B311" s="92" t="str">
        <f t="shared" si="78"/>
        <v>b</v>
      </c>
      <c r="C311" s="126" t="s">
        <v>663</v>
      </c>
      <c r="D311" s="117" t="s">
        <v>664</v>
      </c>
      <c r="E311" s="118"/>
      <c r="F311" s="118"/>
      <c r="G311" s="118"/>
      <c r="H311" s="118"/>
      <c r="I311" s="119">
        <f t="shared" si="79"/>
        <v>0</v>
      </c>
      <c r="J311" s="118"/>
      <c r="K311" s="118"/>
      <c r="L311" s="119">
        <f t="shared" si="93"/>
        <v>0</v>
      </c>
      <c r="M311" s="118"/>
      <c r="N311" s="118"/>
      <c r="O311" s="118"/>
    </row>
    <row r="312" spans="1:15" ht="15">
      <c r="A312" s="92"/>
      <c r="B312" s="92" t="str">
        <f t="shared" si="78"/>
        <v>b</v>
      </c>
      <c r="C312" s="125" t="s">
        <v>665</v>
      </c>
      <c r="D312" s="113" t="s">
        <v>633</v>
      </c>
      <c r="E312" s="114">
        <f>SUM(E313:E314)</f>
        <v>0</v>
      </c>
      <c r="F312" s="114">
        <f t="shared" ref="F312:N312" si="96">SUM(F313:F314)</f>
        <v>0</v>
      </c>
      <c r="G312" s="114">
        <f t="shared" si="96"/>
        <v>0</v>
      </c>
      <c r="H312" s="114">
        <f t="shared" si="96"/>
        <v>0</v>
      </c>
      <c r="I312" s="115">
        <f t="shared" si="79"/>
        <v>0</v>
      </c>
      <c r="J312" s="114">
        <f t="shared" si="96"/>
        <v>0</v>
      </c>
      <c r="K312" s="114">
        <f t="shared" si="96"/>
        <v>0</v>
      </c>
      <c r="L312" s="115">
        <f t="shared" si="93"/>
        <v>0</v>
      </c>
      <c r="M312" s="114">
        <f t="shared" si="96"/>
        <v>0</v>
      </c>
      <c r="N312" s="114">
        <f t="shared" si="96"/>
        <v>0</v>
      </c>
      <c r="O312" s="114">
        <f>M312-J312</f>
        <v>0</v>
      </c>
    </row>
    <row r="313" spans="1:15" ht="15">
      <c r="A313" s="92"/>
      <c r="B313" s="92" t="str">
        <f t="shared" si="78"/>
        <v>b</v>
      </c>
      <c r="C313" s="126" t="s">
        <v>666</v>
      </c>
      <c r="D313" s="117" t="s">
        <v>633</v>
      </c>
      <c r="E313" s="118"/>
      <c r="F313" s="118"/>
      <c r="G313" s="118"/>
      <c r="H313" s="118"/>
      <c r="I313" s="119">
        <f t="shared" si="79"/>
        <v>0</v>
      </c>
      <c r="J313" s="118"/>
      <c r="K313" s="118"/>
      <c r="L313" s="119">
        <f t="shared" si="93"/>
        <v>0</v>
      </c>
      <c r="M313" s="118"/>
      <c r="N313" s="118"/>
      <c r="O313" s="118"/>
    </row>
    <row r="314" spans="1:15" ht="15">
      <c r="A314" s="92"/>
      <c r="B314" s="92" t="str">
        <f t="shared" si="78"/>
        <v>b</v>
      </c>
      <c r="C314" s="126" t="s">
        <v>667</v>
      </c>
      <c r="D314" s="117" t="s">
        <v>635</v>
      </c>
      <c r="E314" s="118"/>
      <c r="F314" s="118"/>
      <c r="G314" s="118"/>
      <c r="H314" s="118"/>
      <c r="I314" s="119">
        <f t="shared" si="79"/>
        <v>0</v>
      </c>
      <c r="J314" s="118"/>
      <c r="K314" s="118"/>
      <c r="L314" s="119">
        <f t="shared" si="93"/>
        <v>0</v>
      </c>
      <c r="M314" s="118"/>
      <c r="N314" s="118"/>
      <c r="O314" s="118"/>
    </row>
    <row r="315" spans="1:15" ht="15">
      <c r="A315" s="92"/>
      <c r="B315" s="92" t="str">
        <f t="shared" si="78"/>
        <v>b</v>
      </c>
      <c r="C315" s="125" t="s">
        <v>668</v>
      </c>
      <c r="D315" s="113" t="s">
        <v>637</v>
      </c>
      <c r="E315" s="114">
        <f>SUM(E316:E317)</f>
        <v>0</v>
      </c>
      <c r="F315" s="114">
        <f t="shared" ref="F315:N315" si="97">SUM(F316:F317)</f>
        <v>0</v>
      </c>
      <c r="G315" s="114">
        <f t="shared" si="97"/>
        <v>0</v>
      </c>
      <c r="H315" s="114">
        <f t="shared" si="97"/>
        <v>0</v>
      </c>
      <c r="I315" s="115">
        <f t="shared" si="79"/>
        <v>0</v>
      </c>
      <c r="J315" s="114">
        <f t="shared" si="97"/>
        <v>0</v>
      </c>
      <c r="K315" s="114">
        <f t="shared" si="97"/>
        <v>0</v>
      </c>
      <c r="L315" s="115">
        <f t="shared" si="93"/>
        <v>0</v>
      </c>
      <c r="M315" s="114">
        <f t="shared" si="97"/>
        <v>0</v>
      </c>
      <c r="N315" s="114">
        <f t="shared" si="97"/>
        <v>0</v>
      </c>
      <c r="O315" s="114">
        <f>M315-J315</f>
        <v>0</v>
      </c>
    </row>
    <row r="316" spans="1:15" ht="15">
      <c r="A316" s="92"/>
      <c r="B316" s="92" t="str">
        <f t="shared" si="78"/>
        <v>b</v>
      </c>
      <c r="C316" s="126" t="s">
        <v>638</v>
      </c>
      <c r="D316" s="117" t="s">
        <v>639</v>
      </c>
      <c r="E316" s="118"/>
      <c r="F316" s="118"/>
      <c r="G316" s="118"/>
      <c r="H316" s="118"/>
      <c r="I316" s="119">
        <f t="shared" si="79"/>
        <v>0</v>
      </c>
      <c r="J316" s="118"/>
      <c r="K316" s="118"/>
      <c r="L316" s="119">
        <f t="shared" si="93"/>
        <v>0</v>
      </c>
      <c r="M316" s="118"/>
      <c r="N316" s="118"/>
      <c r="O316" s="118"/>
    </row>
    <row r="317" spans="1:15" ht="15">
      <c r="A317" s="92"/>
      <c r="B317" s="92" t="str">
        <f t="shared" si="78"/>
        <v>b</v>
      </c>
      <c r="C317" s="126" t="s">
        <v>640</v>
      </c>
      <c r="D317" s="117" t="s">
        <v>641</v>
      </c>
      <c r="E317" s="118"/>
      <c r="F317" s="118"/>
      <c r="G317" s="118"/>
      <c r="H317" s="118"/>
      <c r="I317" s="119">
        <f t="shared" si="79"/>
        <v>0</v>
      </c>
      <c r="J317" s="118"/>
      <c r="K317" s="118"/>
      <c r="L317" s="119">
        <f t="shared" si="93"/>
        <v>0</v>
      </c>
      <c r="M317" s="118"/>
      <c r="N317" s="118"/>
      <c r="O317" s="118"/>
    </row>
    <row r="318" spans="1:15" ht="15">
      <c r="A318" s="92" t="s">
        <v>107</v>
      </c>
      <c r="B318" s="92" t="str">
        <f t="shared" si="78"/>
        <v>b</v>
      </c>
      <c r="C318" s="146">
        <v>33</v>
      </c>
      <c r="D318" s="105" t="s">
        <v>669</v>
      </c>
      <c r="E318" s="106">
        <f>E319+E338</f>
        <v>0</v>
      </c>
      <c r="F318" s="106">
        <f t="shared" ref="F318:N318" si="98">F319+F338</f>
        <v>0</v>
      </c>
      <c r="G318" s="106">
        <f t="shared" si="98"/>
        <v>0</v>
      </c>
      <c r="H318" s="106">
        <f t="shared" si="98"/>
        <v>0</v>
      </c>
      <c r="I318" s="107">
        <f t="shared" si="79"/>
        <v>0</v>
      </c>
      <c r="J318" s="106">
        <f t="shared" si="98"/>
        <v>0</v>
      </c>
      <c r="K318" s="106">
        <f t="shared" si="98"/>
        <v>0</v>
      </c>
      <c r="L318" s="107">
        <f t="shared" si="93"/>
        <v>0</v>
      </c>
      <c r="M318" s="106">
        <f t="shared" si="98"/>
        <v>0</v>
      </c>
      <c r="N318" s="106">
        <f t="shared" si="98"/>
        <v>0</v>
      </c>
      <c r="O318" s="106">
        <f t="shared" ref="O318:O326" si="99">M318-J318</f>
        <v>0</v>
      </c>
    </row>
    <row r="319" spans="1:15" ht="15">
      <c r="A319" s="147"/>
      <c r="B319" s="92" t="str">
        <f t="shared" si="78"/>
        <v>b</v>
      </c>
      <c r="C319" s="124">
        <v>33.1</v>
      </c>
      <c r="D319" s="109" t="s">
        <v>670</v>
      </c>
      <c r="E319" s="110">
        <f>E320+E321+E322+E323+E326+E332+E335</f>
        <v>0</v>
      </c>
      <c r="F319" s="110">
        <f t="shared" ref="F319:N319" si="100">F320+F321+F322+F323+F326+F332+F335</f>
        <v>0</v>
      </c>
      <c r="G319" s="110">
        <f t="shared" si="100"/>
        <v>0</v>
      </c>
      <c r="H319" s="110">
        <f t="shared" si="100"/>
        <v>0</v>
      </c>
      <c r="I319" s="111">
        <f t="shared" si="79"/>
        <v>0</v>
      </c>
      <c r="J319" s="110">
        <f t="shared" si="100"/>
        <v>0</v>
      </c>
      <c r="K319" s="110">
        <f t="shared" si="100"/>
        <v>0</v>
      </c>
      <c r="L319" s="111">
        <f t="shared" si="93"/>
        <v>0</v>
      </c>
      <c r="M319" s="110">
        <f t="shared" si="100"/>
        <v>0</v>
      </c>
      <c r="N319" s="110">
        <f t="shared" si="100"/>
        <v>0</v>
      </c>
      <c r="O319" s="110">
        <f t="shared" si="99"/>
        <v>0</v>
      </c>
    </row>
    <row r="320" spans="1:15" ht="15">
      <c r="A320" s="92"/>
      <c r="B320" s="92" t="str">
        <f t="shared" si="78"/>
        <v>b</v>
      </c>
      <c r="C320" s="125" t="s">
        <v>671</v>
      </c>
      <c r="D320" s="113" t="s">
        <v>607</v>
      </c>
      <c r="E320" s="114"/>
      <c r="F320" s="114"/>
      <c r="G320" s="114"/>
      <c r="H320" s="114"/>
      <c r="I320" s="115">
        <f t="shared" si="79"/>
        <v>0</v>
      </c>
      <c r="J320" s="114"/>
      <c r="K320" s="114"/>
      <c r="L320" s="115">
        <f t="shared" si="93"/>
        <v>0</v>
      </c>
      <c r="M320" s="114"/>
      <c r="N320" s="114"/>
      <c r="O320" s="114">
        <f t="shared" si="99"/>
        <v>0</v>
      </c>
    </row>
    <row r="321" spans="1:15" ht="15">
      <c r="A321" s="92"/>
      <c r="B321" s="92" t="str">
        <f t="shared" si="78"/>
        <v>b</v>
      </c>
      <c r="C321" s="125" t="s">
        <v>672</v>
      </c>
      <c r="D321" s="113" t="s">
        <v>673</v>
      </c>
      <c r="E321" s="114"/>
      <c r="F321" s="114"/>
      <c r="G321" s="114"/>
      <c r="H321" s="114"/>
      <c r="I321" s="115">
        <f t="shared" si="79"/>
        <v>0</v>
      </c>
      <c r="J321" s="114"/>
      <c r="K321" s="114"/>
      <c r="L321" s="115">
        <f t="shared" si="93"/>
        <v>0</v>
      </c>
      <c r="M321" s="114"/>
      <c r="N321" s="114"/>
      <c r="O321" s="114">
        <f t="shared" si="99"/>
        <v>0</v>
      </c>
    </row>
    <row r="322" spans="1:15" ht="15">
      <c r="A322" s="92"/>
      <c r="B322" s="92" t="str">
        <f t="shared" si="78"/>
        <v>b</v>
      </c>
      <c r="C322" s="125" t="s">
        <v>674</v>
      </c>
      <c r="D322" s="113" t="s">
        <v>652</v>
      </c>
      <c r="E322" s="114"/>
      <c r="F322" s="114"/>
      <c r="G322" s="114"/>
      <c r="H322" s="114"/>
      <c r="I322" s="115">
        <f t="shared" si="79"/>
        <v>0</v>
      </c>
      <c r="J322" s="114"/>
      <c r="K322" s="114"/>
      <c r="L322" s="115">
        <f t="shared" si="93"/>
        <v>0</v>
      </c>
      <c r="M322" s="114"/>
      <c r="N322" s="114"/>
      <c r="O322" s="114">
        <f t="shared" si="99"/>
        <v>0</v>
      </c>
    </row>
    <row r="323" spans="1:15" ht="15">
      <c r="A323" s="92"/>
      <c r="B323" s="92" t="str">
        <f t="shared" si="78"/>
        <v>b</v>
      </c>
      <c r="C323" s="125" t="s">
        <v>675</v>
      </c>
      <c r="D323" s="113" t="s">
        <v>613</v>
      </c>
      <c r="E323" s="114">
        <f>SUM(E324:E325)</f>
        <v>0</v>
      </c>
      <c r="F323" s="114">
        <f t="shared" ref="F323:N323" si="101">SUM(F324:F325)</f>
        <v>0</v>
      </c>
      <c r="G323" s="114">
        <f t="shared" si="101"/>
        <v>0</v>
      </c>
      <c r="H323" s="114">
        <f t="shared" si="101"/>
        <v>0</v>
      </c>
      <c r="I323" s="115">
        <f t="shared" si="79"/>
        <v>0</v>
      </c>
      <c r="J323" s="114">
        <f t="shared" si="101"/>
        <v>0</v>
      </c>
      <c r="K323" s="114">
        <f t="shared" si="101"/>
        <v>0</v>
      </c>
      <c r="L323" s="115">
        <f t="shared" si="93"/>
        <v>0</v>
      </c>
      <c r="M323" s="114">
        <f t="shared" si="101"/>
        <v>0</v>
      </c>
      <c r="N323" s="114">
        <f t="shared" si="101"/>
        <v>0</v>
      </c>
      <c r="O323" s="114">
        <f t="shared" si="99"/>
        <v>0</v>
      </c>
    </row>
    <row r="324" spans="1:15" ht="15">
      <c r="A324" s="92"/>
      <c r="B324" s="92" t="str">
        <f t="shared" si="78"/>
        <v>b</v>
      </c>
      <c r="C324" s="126" t="s">
        <v>676</v>
      </c>
      <c r="D324" s="117" t="s">
        <v>615</v>
      </c>
      <c r="E324" s="118"/>
      <c r="F324" s="118"/>
      <c r="G324" s="118"/>
      <c r="H324" s="118"/>
      <c r="I324" s="119">
        <f t="shared" si="79"/>
        <v>0</v>
      </c>
      <c r="J324" s="118"/>
      <c r="K324" s="118"/>
      <c r="L324" s="119">
        <f t="shared" si="93"/>
        <v>0</v>
      </c>
      <c r="M324" s="118"/>
      <c r="N324" s="118"/>
      <c r="O324" s="118">
        <f t="shared" si="99"/>
        <v>0</v>
      </c>
    </row>
    <row r="325" spans="1:15" ht="15">
      <c r="A325" s="92"/>
      <c r="B325" s="92" t="str">
        <f t="shared" si="78"/>
        <v>b</v>
      </c>
      <c r="C325" s="126" t="s">
        <v>677</v>
      </c>
      <c r="D325" s="117" t="s">
        <v>678</v>
      </c>
      <c r="E325" s="118"/>
      <c r="F325" s="118"/>
      <c r="G325" s="118"/>
      <c r="H325" s="118"/>
      <c r="I325" s="119">
        <f t="shared" si="79"/>
        <v>0</v>
      </c>
      <c r="J325" s="118"/>
      <c r="K325" s="118"/>
      <c r="L325" s="119">
        <f t="shared" si="93"/>
        <v>0</v>
      </c>
      <c r="M325" s="118"/>
      <c r="N325" s="118"/>
      <c r="O325" s="118">
        <f t="shared" si="99"/>
        <v>0</v>
      </c>
    </row>
    <row r="326" spans="1:15" ht="25.5">
      <c r="A326" s="92"/>
      <c r="B326" s="92" t="str">
        <f t="shared" ref="B326:B357" si="102">IF(OR(E326&lt;&gt;0,F326&lt;&gt;0,G326&lt;&gt;0,H326&lt;&gt;0,I326&lt;&gt;0,L326&lt;&gt;0),"a","b")</f>
        <v>b</v>
      </c>
      <c r="C326" s="125" t="s">
        <v>679</v>
      </c>
      <c r="D326" s="113" t="s">
        <v>619</v>
      </c>
      <c r="E326" s="114">
        <f>SUM(E327:E331)</f>
        <v>0</v>
      </c>
      <c r="F326" s="114">
        <f t="shared" ref="F326:N326" si="103">SUM(F327:F331)</f>
        <v>0</v>
      </c>
      <c r="G326" s="114">
        <f t="shared" si="103"/>
        <v>0</v>
      </c>
      <c r="H326" s="114">
        <f t="shared" si="103"/>
        <v>0</v>
      </c>
      <c r="I326" s="115">
        <f t="shared" si="79"/>
        <v>0</v>
      </c>
      <c r="J326" s="114">
        <f t="shared" si="103"/>
        <v>0</v>
      </c>
      <c r="K326" s="114">
        <f t="shared" si="103"/>
        <v>0</v>
      </c>
      <c r="L326" s="115">
        <f t="shared" si="93"/>
        <v>0</v>
      </c>
      <c r="M326" s="114">
        <f t="shared" si="103"/>
        <v>0</v>
      </c>
      <c r="N326" s="114">
        <f t="shared" si="103"/>
        <v>0</v>
      </c>
      <c r="O326" s="114">
        <f t="shared" si="99"/>
        <v>0</v>
      </c>
    </row>
    <row r="327" spans="1:15" ht="25.5">
      <c r="A327" s="92"/>
      <c r="B327" s="92" t="str">
        <f t="shared" si="102"/>
        <v>b</v>
      </c>
      <c r="C327" s="126" t="s">
        <v>680</v>
      </c>
      <c r="D327" s="117" t="s">
        <v>621</v>
      </c>
      <c r="E327" s="118"/>
      <c r="F327" s="118"/>
      <c r="G327" s="118"/>
      <c r="H327" s="118"/>
      <c r="I327" s="119">
        <f t="shared" si="79"/>
        <v>0</v>
      </c>
      <c r="J327" s="118"/>
      <c r="K327" s="118"/>
      <c r="L327" s="119">
        <f t="shared" si="93"/>
        <v>0</v>
      </c>
      <c r="M327" s="118"/>
      <c r="N327" s="118"/>
      <c r="O327" s="118"/>
    </row>
    <row r="328" spans="1:15" ht="15">
      <c r="A328" s="92"/>
      <c r="B328" s="92" t="str">
        <f t="shared" si="102"/>
        <v>b</v>
      </c>
      <c r="C328" s="126" t="s">
        <v>681</v>
      </c>
      <c r="D328" s="117" t="s">
        <v>623</v>
      </c>
      <c r="E328" s="118"/>
      <c r="F328" s="118"/>
      <c r="G328" s="118"/>
      <c r="H328" s="118"/>
      <c r="I328" s="119">
        <f t="shared" ref="I328:I357" si="104">J328+K328</f>
        <v>0</v>
      </c>
      <c r="J328" s="118"/>
      <c r="K328" s="118"/>
      <c r="L328" s="119">
        <f t="shared" si="93"/>
        <v>0</v>
      </c>
      <c r="M328" s="118"/>
      <c r="N328" s="118"/>
      <c r="O328" s="118"/>
    </row>
    <row r="329" spans="1:15" ht="15">
      <c r="A329" s="92"/>
      <c r="B329" s="92" t="str">
        <f t="shared" si="102"/>
        <v>b</v>
      </c>
      <c r="C329" s="126" t="s">
        <v>682</v>
      </c>
      <c r="D329" s="117" t="s">
        <v>683</v>
      </c>
      <c r="E329" s="118"/>
      <c r="F329" s="118"/>
      <c r="G329" s="118"/>
      <c r="H329" s="118"/>
      <c r="I329" s="119">
        <f t="shared" si="104"/>
        <v>0</v>
      </c>
      <c r="J329" s="118"/>
      <c r="K329" s="118"/>
      <c r="L329" s="119">
        <f t="shared" si="93"/>
        <v>0</v>
      </c>
      <c r="M329" s="118"/>
      <c r="N329" s="118"/>
      <c r="O329" s="118"/>
    </row>
    <row r="330" spans="1:15" ht="25.5">
      <c r="A330" s="92"/>
      <c r="B330" s="92" t="str">
        <f t="shared" si="102"/>
        <v>b</v>
      </c>
      <c r="C330" s="126" t="s">
        <v>684</v>
      </c>
      <c r="D330" s="117" t="s">
        <v>627</v>
      </c>
      <c r="E330" s="118"/>
      <c r="F330" s="118"/>
      <c r="G330" s="118"/>
      <c r="H330" s="118"/>
      <c r="I330" s="119">
        <f t="shared" si="104"/>
        <v>0</v>
      </c>
      <c r="J330" s="118"/>
      <c r="K330" s="118"/>
      <c r="L330" s="119">
        <f t="shared" si="93"/>
        <v>0</v>
      </c>
      <c r="M330" s="118"/>
      <c r="N330" s="118"/>
      <c r="O330" s="118"/>
    </row>
    <row r="331" spans="1:15" ht="25.5">
      <c r="A331" s="92"/>
      <c r="B331" s="92" t="str">
        <f t="shared" si="102"/>
        <v>b</v>
      </c>
      <c r="C331" s="126" t="s">
        <v>685</v>
      </c>
      <c r="D331" s="117" t="s">
        <v>664</v>
      </c>
      <c r="E331" s="118"/>
      <c r="F331" s="118"/>
      <c r="G331" s="118"/>
      <c r="H331" s="118"/>
      <c r="I331" s="119">
        <f t="shared" si="104"/>
        <v>0</v>
      </c>
      <c r="J331" s="118"/>
      <c r="K331" s="118"/>
      <c r="L331" s="119">
        <f t="shared" si="93"/>
        <v>0</v>
      </c>
      <c r="M331" s="118"/>
      <c r="N331" s="118"/>
      <c r="O331" s="118"/>
    </row>
    <row r="332" spans="1:15" ht="25.5">
      <c r="A332" s="92"/>
      <c r="B332" s="92" t="str">
        <f t="shared" si="102"/>
        <v>b</v>
      </c>
      <c r="C332" s="125" t="s">
        <v>686</v>
      </c>
      <c r="D332" s="113" t="s">
        <v>687</v>
      </c>
      <c r="E332" s="114">
        <f>SUM(E333:E334)</f>
        <v>0</v>
      </c>
      <c r="F332" s="114">
        <f t="shared" ref="F332:N332" si="105">SUM(F333:F334)</f>
        <v>0</v>
      </c>
      <c r="G332" s="114">
        <f t="shared" si="105"/>
        <v>0</v>
      </c>
      <c r="H332" s="114">
        <f t="shared" si="105"/>
        <v>0</v>
      </c>
      <c r="I332" s="115">
        <f t="shared" si="104"/>
        <v>0</v>
      </c>
      <c r="J332" s="114">
        <f t="shared" si="105"/>
        <v>0</v>
      </c>
      <c r="K332" s="114">
        <f t="shared" si="105"/>
        <v>0</v>
      </c>
      <c r="L332" s="115">
        <f t="shared" si="93"/>
        <v>0</v>
      </c>
      <c r="M332" s="114">
        <f t="shared" si="105"/>
        <v>0</v>
      </c>
      <c r="N332" s="114">
        <f t="shared" si="105"/>
        <v>0</v>
      </c>
      <c r="O332" s="114">
        <f>M332-J332</f>
        <v>0</v>
      </c>
    </row>
    <row r="333" spans="1:15" ht="15">
      <c r="A333" s="92"/>
      <c r="B333" s="92" t="str">
        <f t="shared" si="102"/>
        <v>b</v>
      </c>
      <c r="C333" s="126" t="s">
        <v>688</v>
      </c>
      <c r="D333" s="117" t="s">
        <v>633</v>
      </c>
      <c r="E333" s="118"/>
      <c r="F333" s="118"/>
      <c r="G333" s="118"/>
      <c r="H333" s="118"/>
      <c r="I333" s="119">
        <f t="shared" si="104"/>
        <v>0</v>
      </c>
      <c r="J333" s="118"/>
      <c r="K333" s="118"/>
      <c r="L333" s="119">
        <f t="shared" si="93"/>
        <v>0</v>
      </c>
      <c r="M333" s="118"/>
      <c r="N333" s="118"/>
      <c r="O333" s="118"/>
    </row>
    <row r="334" spans="1:15" ht="15">
      <c r="A334" s="92"/>
      <c r="B334" s="92" t="str">
        <f t="shared" si="102"/>
        <v>b</v>
      </c>
      <c r="C334" s="126" t="s">
        <v>689</v>
      </c>
      <c r="D334" s="117" t="s">
        <v>635</v>
      </c>
      <c r="E334" s="118"/>
      <c r="F334" s="118"/>
      <c r="G334" s="118"/>
      <c r="H334" s="118"/>
      <c r="I334" s="119">
        <f t="shared" si="104"/>
        <v>0</v>
      </c>
      <c r="J334" s="118"/>
      <c r="K334" s="118"/>
      <c r="L334" s="119">
        <f t="shared" si="93"/>
        <v>0</v>
      </c>
      <c r="M334" s="118"/>
      <c r="N334" s="118"/>
      <c r="O334" s="118"/>
    </row>
    <row r="335" spans="1:15" ht="15">
      <c r="A335" s="92"/>
      <c r="B335" s="92" t="str">
        <f t="shared" si="102"/>
        <v>b</v>
      </c>
      <c r="C335" s="125" t="s">
        <v>690</v>
      </c>
      <c r="D335" s="113" t="s">
        <v>691</v>
      </c>
      <c r="E335" s="114">
        <f>SUM(E336:E337)</f>
        <v>0</v>
      </c>
      <c r="F335" s="114">
        <f t="shared" ref="F335:N335" si="106">SUM(F336:F337)</f>
        <v>0</v>
      </c>
      <c r="G335" s="114">
        <f t="shared" si="106"/>
        <v>0</v>
      </c>
      <c r="H335" s="114">
        <f t="shared" si="106"/>
        <v>0</v>
      </c>
      <c r="I335" s="115">
        <f t="shared" si="104"/>
        <v>0</v>
      </c>
      <c r="J335" s="114">
        <f t="shared" si="106"/>
        <v>0</v>
      </c>
      <c r="K335" s="114">
        <f t="shared" si="106"/>
        <v>0</v>
      </c>
      <c r="L335" s="115">
        <f t="shared" si="93"/>
        <v>0</v>
      </c>
      <c r="M335" s="114">
        <f t="shared" si="106"/>
        <v>0</v>
      </c>
      <c r="N335" s="114">
        <f t="shared" si="106"/>
        <v>0</v>
      </c>
      <c r="O335" s="114">
        <f>M335-J335</f>
        <v>0</v>
      </c>
    </row>
    <row r="336" spans="1:15" ht="15">
      <c r="A336" s="92"/>
      <c r="B336" s="92" t="str">
        <f t="shared" si="102"/>
        <v>b</v>
      </c>
      <c r="C336" s="126" t="s">
        <v>692</v>
      </c>
      <c r="D336" s="117" t="s">
        <v>639</v>
      </c>
      <c r="E336" s="118"/>
      <c r="F336" s="118"/>
      <c r="G336" s="118"/>
      <c r="H336" s="118"/>
      <c r="I336" s="119">
        <f t="shared" si="104"/>
        <v>0</v>
      </c>
      <c r="J336" s="118"/>
      <c r="K336" s="118"/>
      <c r="L336" s="119">
        <f t="shared" si="93"/>
        <v>0</v>
      </c>
      <c r="M336" s="118"/>
      <c r="N336" s="118"/>
      <c r="O336" s="118"/>
    </row>
    <row r="337" spans="1:15" ht="15">
      <c r="A337" s="92"/>
      <c r="B337" s="92" t="str">
        <f t="shared" si="102"/>
        <v>b</v>
      </c>
      <c r="C337" s="126" t="s">
        <v>693</v>
      </c>
      <c r="D337" s="117" t="s">
        <v>694</v>
      </c>
      <c r="E337" s="118"/>
      <c r="F337" s="118"/>
      <c r="G337" s="118"/>
      <c r="H337" s="118"/>
      <c r="I337" s="119">
        <f t="shared" si="104"/>
        <v>0</v>
      </c>
      <c r="J337" s="118"/>
      <c r="K337" s="118"/>
      <c r="L337" s="119">
        <f t="shared" si="93"/>
        <v>0</v>
      </c>
      <c r="M337" s="118"/>
      <c r="N337" s="118"/>
      <c r="O337" s="118"/>
    </row>
    <row r="338" spans="1:15" ht="15">
      <c r="A338" s="147"/>
      <c r="B338" s="92" t="str">
        <f t="shared" si="102"/>
        <v>b</v>
      </c>
      <c r="C338" s="124">
        <v>33.200000000000003</v>
      </c>
      <c r="D338" s="109" t="s">
        <v>695</v>
      </c>
      <c r="E338" s="110">
        <f>E339+E340+E341+E342+E343+E346+E352+E355</f>
        <v>0</v>
      </c>
      <c r="F338" s="110">
        <f t="shared" ref="F338:N338" si="107">F339+F340+F341+F342+F343+F346+F352+F355</f>
        <v>0</v>
      </c>
      <c r="G338" s="110">
        <f t="shared" si="107"/>
        <v>0</v>
      </c>
      <c r="H338" s="110">
        <f t="shared" si="107"/>
        <v>0</v>
      </c>
      <c r="I338" s="111">
        <f t="shared" si="104"/>
        <v>0</v>
      </c>
      <c r="J338" s="110">
        <f t="shared" si="107"/>
        <v>0</v>
      </c>
      <c r="K338" s="110">
        <f t="shared" si="107"/>
        <v>0</v>
      </c>
      <c r="L338" s="111">
        <f t="shared" si="93"/>
        <v>0</v>
      </c>
      <c r="M338" s="110">
        <f t="shared" si="107"/>
        <v>0</v>
      </c>
      <c r="N338" s="110">
        <f t="shared" si="107"/>
        <v>0</v>
      </c>
      <c r="O338" s="110">
        <f t="shared" ref="O338:O346" si="108">M338-J338</f>
        <v>0</v>
      </c>
    </row>
    <row r="339" spans="1:15" ht="15">
      <c r="A339" s="147"/>
      <c r="B339" s="92" t="str">
        <f t="shared" si="102"/>
        <v>b</v>
      </c>
      <c r="C339" s="125" t="s">
        <v>696</v>
      </c>
      <c r="D339" s="113" t="s">
        <v>605</v>
      </c>
      <c r="E339" s="114"/>
      <c r="F339" s="114"/>
      <c r="G339" s="114"/>
      <c r="H339" s="114"/>
      <c r="I339" s="115">
        <f t="shared" si="104"/>
        <v>0</v>
      </c>
      <c r="J339" s="114"/>
      <c r="K339" s="114"/>
      <c r="L339" s="115">
        <f t="shared" si="93"/>
        <v>0</v>
      </c>
      <c r="M339" s="114"/>
      <c r="N339" s="114"/>
      <c r="O339" s="114">
        <f t="shared" si="108"/>
        <v>0</v>
      </c>
    </row>
    <row r="340" spans="1:15" ht="15">
      <c r="A340" s="92"/>
      <c r="B340" s="92" t="str">
        <f t="shared" si="102"/>
        <v>b</v>
      </c>
      <c r="C340" s="125" t="s">
        <v>697</v>
      </c>
      <c r="D340" s="113" t="s">
        <v>698</v>
      </c>
      <c r="E340" s="114"/>
      <c r="F340" s="114"/>
      <c r="G340" s="114"/>
      <c r="H340" s="114"/>
      <c r="I340" s="115">
        <f t="shared" si="104"/>
        <v>0</v>
      </c>
      <c r="J340" s="114"/>
      <c r="K340" s="114"/>
      <c r="L340" s="115">
        <f t="shared" si="93"/>
        <v>0</v>
      </c>
      <c r="M340" s="114"/>
      <c r="N340" s="114"/>
      <c r="O340" s="114">
        <f t="shared" si="108"/>
        <v>0</v>
      </c>
    </row>
    <row r="341" spans="1:15" ht="15">
      <c r="A341" s="92"/>
      <c r="B341" s="92" t="str">
        <f t="shared" si="102"/>
        <v>b</v>
      </c>
      <c r="C341" s="125" t="s">
        <v>699</v>
      </c>
      <c r="D341" s="113" t="s">
        <v>673</v>
      </c>
      <c r="E341" s="114"/>
      <c r="F341" s="114"/>
      <c r="G341" s="114"/>
      <c r="H341" s="114"/>
      <c r="I341" s="115">
        <f t="shared" si="104"/>
        <v>0</v>
      </c>
      <c r="J341" s="114"/>
      <c r="K341" s="114"/>
      <c r="L341" s="115">
        <f t="shared" si="93"/>
        <v>0</v>
      </c>
      <c r="M341" s="114"/>
      <c r="N341" s="114"/>
      <c r="O341" s="114">
        <f t="shared" si="108"/>
        <v>0</v>
      </c>
    </row>
    <row r="342" spans="1:15" ht="15">
      <c r="A342" s="92"/>
      <c r="B342" s="92" t="str">
        <f t="shared" si="102"/>
        <v>b</v>
      </c>
      <c r="C342" s="125" t="s">
        <v>700</v>
      </c>
      <c r="D342" s="113" t="s">
        <v>652</v>
      </c>
      <c r="E342" s="114"/>
      <c r="F342" s="114"/>
      <c r="G342" s="114"/>
      <c r="H342" s="114"/>
      <c r="I342" s="115">
        <f t="shared" si="104"/>
        <v>0</v>
      </c>
      <c r="J342" s="114"/>
      <c r="K342" s="114"/>
      <c r="L342" s="115">
        <f t="shared" si="93"/>
        <v>0</v>
      </c>
      <c r="M342" s="114"/>
      <c r="N342" s="114"/>
      <c r="O342" s="114">
        <f t="shared" si="108"/>
        <v>0</v>
      </c>
    </row>
    <row r="343" spans="1:15" ht="15">
      <c r="A343" s="92"/>
      <c r="B343" s="92" t="str">
        <f t="shared" si="102"/>
        <v>b</v>
      </c>
      <c r="C343" s="125" t="s">
        <v>701</v>
      </c>
      <c r="D343" s="113" t="s">
        <v>613</v>
      </c>
      <c r="E343" s="114">
        <f>SUM(E344:E345)</f>
        <v>0</v>
      </c>
      <c r="F343" s="114">
        <f t="shared" ref="F343:N343" si="109">SUM(F344:F345)</f>
        <v>0</v>
      </c>
      <c r="G343" s="114">
        <f t="shared" si="109"/>
        <v>0</v>
      </c>
      <c r="H343" s="114">
        <f t="shared" si="109"/>
        <v>0</v>
      </c>
      <c r="I343" s="115">
        <f t="shared" si="104"/>
        <v>0</v>
      </c>
      <c r="J343" s="114">
        <f t="shared" si="109"/>
        <v>0</v>
      </c>
      <c r="K343" s="114">
        <f t="shared" si="109"/>
        <v>0</v>
      </c>
      <c r="L343" s="115">
        <f t="shared" si="93"/>
        <v>0</v>
      </c>
      <c r="M343" s="114">
        <f t="shared" si="109"/>
        <v>0</v>
      </c>
      <c r="N343" s="114">
        <f t="shared" si="109"/>
        <v>0</v>
      </c>
      <c r="O343" s="114">
        <f t="shared" si="108"/>
        <v>0</v>
      </c>
    </row>
    <row r="344" spans="1:15" ht="15">
      <c r="A344" s="92"/>
      <c r="B344" s="92" t="str">
        <f t="shared" si="102"/>
        <v>b</v>
      </c>
      <c r="C344" s="126" t="s">
        <v>702</v>
      </c>
      <c r="D344" s="117" t="s">
        <v>615</v>
      </c>
      <c r="E344" s="118"/>
      <c r="F344" s="118"/>
      <c r="G344" s="118"/>
      <c r="H344" s="118"/>
      <c r="I344" s="119">
        <f t="shared" si="104"/>
        <v>0</v>
      </c>
      <c r="J344" s="118"/>
      <c r="K344" s="118"/>
      <c r="L344" s="119">
        <f t="shared" si="93"/>
        <v>0</v>
      </c>
      <c r="M344" s="118"/>
      <c r="N344" s="118"/>
      <c r="O344" s="118">
        <f t="shared" si="108"/>
        <v>0</v>
      </c>
    </row>
    <row r="345" spans="1:15" ht="15">
      <c r="A345" s="92"/>
      <c r="B345" s="92" t="str">
        <f t="shared" si="102"/>
        <v>b</v>
      </c>
      <c r="C345" s="126" t="s">
        <v>703</v>
      </c>
      <c r="D345" s="117" t="s">
        <v>704</v>
      </c>
      <c r="E345" s="118"/>
      <c r="F345" s="118"/>
      <c r="G345" s="118"/>
      <c r="H345" s="118"/>
      <c r="I345" s="119">
        <f t="shared" si="104"/>
        <v>0</v>
      </c>
      <c r="J345" s="118"/>
      <c r="K345" s="118"/>
      <c r="L345" s="119">
        <f t="shared" si="93"/>
        <v>0</v>
      </c>
      <c r="M345" s="118"/>
      <c r="N345" s="118"/>
      <c r="O345" s="118">
        <f t="shared" si="108"/>
        <v>0</v>
      </c>
    </row>
    <row r="346" spans="1:15" ht="25.5">
      <c r="A346" s="92"/>
      <c r="B346" s="92" t="str">
        <f t="shared" si="102"/>
        <v>b</v>
      </c>
      <c r="C346" s="125" t="s">
        <v>705</v>
      </c>
      <c r="D346" s="113" t="s">
        <v>619</v>
      </c>
      <c r="E346" s="114">
        <f>SUM(E347:E351)</f>
        <v>0</v>
      </c>
      <c r="F346" s="114">
        <f t="shared" ref="F346:N346" si="110">SUM(F347:F351)</f>
        <v>0</v>
      </c>
      <c r="G346" s="114">
        <f t="shared" si="110"/>
        <v>0</v>
      </c>
      <c r="H346" s="114">
        <f t="shared" si="110"/>
        <v>0</v>
      </c>
      <c r="I346" s="115">
        <f t="shared" si="104"/>
        <v>0</v>
      </c>
      <c r="J346" s="114">
        <f t="shared" si="110"/>
        <v>0</v>
      </c>
      <c r="K346" s="114">
        <f t="shared" si="110"/>
        <v>0</v>
      </c>
      <c r="L346" s="115">
        <f t="shared" si="93"/>
        <v>0</v>
      </c>
      <c r="M346" s="114">
        <f t="shared" si="110"/>
        <v>0</v>
      </c>
      <c r="N346" s="114">
        <f t="shared" si="110"/>
        <v>0</v>
      </c>
      <c r="O346" s="114">
        <f t="shared" si="108"/>
        <v>0</v>
      </c>
    </row>
    <row r="347" spans="1:15" ht="25.5">
      <c r="A347" s="92"/>
      <c r="B347" s="92" t="str">
        <f t="shared" si="102"/>
        <v>b</v>
      </c>
      <c r="C347" s="126" t="s">
        <v>706</v>
      </c>
      <c r="D347" s="117" t="s">
        <v>621</v>
      </c>
      <c r="E347" s="118"/>
      <c r="F347" s="118"/>
      <c r="G347" s="118"/>
      <c r="H347" s="118"/>
      <c r="I347" s="119">
        <f t="shared" si="104"/>
        <v>0</v>
      </c>
      <c r="J347" s="118"/>
      <c r="K347" s="118"/>
      <c r="L347" s="119">
        <f t="shared" si="93"/>
        <v>0</v>
      </c>
      <c r="M347" s="118"/>
      <c r="N347" s="118"/>
      <c r="O347" s="118"/>
    </row>
    <row r="348" spans="1:15" ht="15">
      <c r="A348" s="92"/>
      <c r="B348" s="92" t="str">
        <f t="shared" si="102"/>
        <v>b</v>
      </c>
      <c r="C348" s="126" t="s">
        <v>707</v>
      </c>
      <c r="D348" s="117" t="s">
        <v>623</v>
      </c>
      <c r="E348" s="118"/>
      <c r="F348" s="118"/>
      <c r="G348" s="118"/>
      <c r="H348" s="118"/>
      <c r="I348" s="119">
        <f t="shared" si="104"/>
        <v>0</v>
      </c>
      <c r="J348" s="118"/>
      <c r="K348" s="118"/>
      <c r="L348" s="119">
        <f t="shared" si="93"/>
        <v>0</v>
      </c>
      <c r="M348" s="118"/>
      <c r="N348" s="118"/>
      <c r="O348" s="118"/>
    </row>
    <row r="349" spans="1:15" ht="15">
      <c r="A349" s="92"/>
      <c r="B349" s="92" t="str">
        <f t="shared" si="102"/>
        <v>b</v>
      </c>
      <c r="C349" s="126" t="s">
        <v>708</v>
      </c>
      <c r="D349" s="117" t="s">
        <v>683</v>
      </c>
      <c r="E349" s="118"/>
      <c r="F349" s="118"/>
      <c r="G349" s="118"/>
      <c r="H349" s="118"/>
      <c r="I349" s="119">
        <f t="shared" si="104"/>
        <v>0</v>
      </c>
      <c r="J349" s="118"/>
      <c r="K349" s="118"/>
      <c r="L349" s="119">
        <f t="shared" si="93"/>
        <v>0</v>
      </c>
      <c r="M349" s="118"/>
      <c r="N349" s="118"/>
      <c r="O349" s="118"/>
    </row>
    <row r="350" spans="1:15" ht="25.5">
      <c r="A350" s="92"/>
      <c r="B350" s="92" t="str">
        <f t="shared" si="102"/>
        <v>b</v>
      </c>
      <c r="C350" s="126" t="s">
        <v>709</v>
      </c>
      <c r="D350" s="117" t="s">
        <v>710</v>
      </c>
      <c r="E350" s="118"/>
      <c r="F350" s="118"/>
      <c r="G350" s="118"/>
      <c r="H350" s="118"/>
      <c r="I350" s="119">
        <f t="shared" si="104"/>
        <v>0</v>
      </c>
      <c r="J350" s="118"/>
      <c r="K350" s="118"/>
      <c r="L350" s="119">
        <f t="shared" si="93"/>
        <v>0</v>
      </c>
      <c r="M350" s="118"/>
      <c r="N350" s="118"/>
      <c r="O350" s="118"/>
    </row>
    <row r="351" spans="1:15" ht="25.5">
      <c r="A351" s="92"/>
      <c r="B351" s="92" t="str">
        <f t="shared" si="102"/>
        <v>b</v>
      </c>
      <c r="C351" s="126" t="s">
        <v>711</v>
      </c>
      <c r="D351" s="117" t="s">
        <v>664</v>
      </c>
      <c r="E351" s="118"/>
      <c r="F351" s="118"/>
      <c r="G351" s="118"/>
      <c r="H351" s="118"/>
      <c r="I351" s="119">
        <f t="shared" si="104"/>
        <v>0</v>
      </c>
      <c r="J351" s="118"/>
      <c r="K351" s="118"/>
      <c r="L351" s="119">
        <f t="shared" si="93"/>
        <v>0</v>
      </c>
      <c r="M351" s="118"/>
      <c r="N351" s="118"/>
      <c r="O351" s="118"/>
    </row>
    <row r="352" spans="1:15" ht="25.5">
      <c r="A352" s="92"/>
      <c r="B352" s="92" t="str">
        <f t="shared" si="102"/>
        <v>b</v>
      </c>
      <c r="C352" s="125" t="s">
        <v>712</v>
      </c>
      <c r="D352" s="113" t="s">
        <v>687</v>
      </c>
      <c r="E352" s="114">
        <f>SUM(E353:E354)</f>
        <v>0</v>
      </c>
      <c r="F352" s="114">
        <f t="shared" ref="F352:N352" si="111">SUM(F353:F354)</f>
        <v>0</v>
      </c>
      <c r="G352" s="114">
        <f t="shared" si="111"/>
        <v>0</v>
      </c>
      <c r="H352" s="114">
        <f t="shared" si="111"/>
        <v>0</v>
      </c>
      <c r="I352" s="115">
        <f t="shared" si="104"/>
        <v>0</v>
      </c>
      <c r="J352" s="114">
        <f t="shared" si="111"/>
        <v>0</v>
      </c>
      <c r="K352" s="114">
        <f t="shared" si="111"/>
        <v>0</v>
      </c>
      <c r="L352" s="115">
        <f t="shared" si="93"/>
        <v>0</v>
      </c>
      <c r="M352" s="114">
        <f t="shared" si="111"/>
        <v>0</v>
      </c>
      <c r="N352" s="114">
        <f t="shared" si="111"/>
        <v>0</v>
      </c>
      <c r="O352" s="114">
        <f>M352-J352</f>
        <v>0</v>
      </c>
    </row>
    <row r="353" spans="1:15" ht="15">
      <c r="A353" s="92"/>
      <c r="B353" s="92" t="str">
        <f t="shared" si="102"/>
        <v>b</v>
      </c>
      <c r="C353" s="126" t="s">
        <v>713</v>
      </c>
      <c r="D353" s="117" t="s">
        <v>633</v>
      </c>
      <c r="E353" s="118"/>
      <c r="F353" s="118"/>
      <c r="G353" s="118"/>
      <c r="H353" s="118"/>
      <c r="I353" s="119">
        <f t="shared" si="104"/>
        <v>0</v>
      </c>
      <c r="J353" s="118"/>
      <c r="K353" s="118"/>
      <c r="L353" s="119">
        <f t="shared" si="93"/>
        <v>0</v>
      </c>
      <c r="M353" s="118"/>
      <c r="N353" s="118"/>
      <c r="O353" s="118"/>
    </row>
    <row r="354" spans="1:15" ht="15">
      <c r="A354" s="92"/>
      <c r="B354" s="92" t="str">
        <f t="shared" si="102"/>
        <v>b</v>
      </c>
      <c r="C354" s="126" t="s">
        <v>714</v>
      </c>
      <c r="D354" s="117" t="s">
        <v>635</v>
      </c>
      <c r="E354" s="118"/>
      <c r="F354" s="118"/>
      <c r="G354" s="118"/>
      <c r="H354" s="118"/>
      <c r="I354" s="119">
        <f t="shared" si="104"/>
        <v>0</v>
      </c>
      <c r="J354" s="118"/>
      <c r="K354" s="118"/>
      <c r="L354" s="119">
        <f t="shared" si="93"/>
        <v>0</v>
      </c>
      <c r="M354" s="118"/>
      <c r="N354" s="118"/>
      <c r="O354" s="118"/>
    </row>
    <row r="355" spans="1:15" ht="15">
      <c r="A355" s="92"/>
      <c r="B355" s="92" t="str">
        <f t="shared" si="102"/>
        <v>b</v>
      </c>
      <c r="C355" s="125" t="s">
        <v>715</v>
      </c>
      <c r="D355" s="113" t="s">
        <v>691</v>
      </c>
      <c r="E355" s="114">
        <f>SUM(E356:E357)</f>
        <v>0</v>
      </c>
      <c r="F355" s="114">
        <f t="shared" ref="F355:N355" si="112">SUM(F356:F357)</f>
        <v>0</v>
      </c>
      <c r="G355" s="114">
        <f t="shared" si="112"/>
        <v>0</v>
      </c>
      <c r="H355" s="114">
        <f t="shared" si="112"/>
        <v>0</v>
      </c>
      <c r="I355" s="115">
        <f t="shared" si="104"/>
        <v>0</v>
      </c>
      <c r="J355" s="114">
        <f t="shared" si="112"/>
        <v>0</v>
      </c>
      <c r="K355" s="114">
        <f t="shared" si="112"/>
        <v>0</v>
      </c>
      <c r="L355" s="115">
        <f t="shared" si="93"/>
        <v>0</v>
      </c>
      <c r="M355" s="114">
        <f t="shared" si="112"/>
        <v>0</v>
      </c>
      <c r="N355" s="114">
        <f t="shared" si="112"/>
        <v>0</v>
      </c>
      <c r="O355" s="114">
        <f>M355-J355</f>
        <v>0</v>
      </c>
    </row>
    <row r="356" spans="1:15" ht="15">
      <c r="A356" s="92"/>
      <c r="B356" s="92" t="str">
        <f t="shared" si="102"/>
        <v>b</v>
      </c>
      <c r="C356" s="126" t="s">
        <v>716</v>
      </c>
      <c r="D356" s="117" t="s">
        <v>639</v>
      </c>
      <c r="E356" s="118"/>
      <c r="F356" s="118"/>
      <c r="G356" s="118"/>
      <c r="H356" s="118"/>
      <c r="I356" s="119">
        <f t="shared" si="104"/>
        <v>0</v>
      </c>
      <c r="J356" s="118"/>
      <c r="K356" s="118"/>
      <c r="L356" s="119">
        <f t="shared" si="93"/>
        <v>0</v>
      </c>
      <c r="M356" s="118"/>
      <c r="N356" s="118"/>
      <c r="O356" s="118"/>
    </row>
    <row r="357" spans="1:15" ht="15">
      <c r="A357" s="92"/>
      <c r="B357" s="92" t="str">
        <f t="shared" si="102"/>
        <v>b</v>
      </c>
      <c r="C357" s="126" t="s">
        <v>717</v>
      </c>
      <c r="D357" s="117" t="s">
        <v>694</v>
      </c>
      <c r="E357" s="118"/>
      <c r="F357" s="118"/>
      <c r="G357" s="118"/>
      <c r="H357" s="118"/>
      <c r="I357" s="119">
        <f t="shared" si="104"/>
        <v>0</v>
      </c>
      <c r="J357" s="118"/>
      <c r="K357" s="118"/>
      <c r="L357" s="119">
        <f t="shared" si="93"/>
        <v>0</v>
      </c>
      <c r="M357" s="118"/>
      <c r="N357" s="118"/>
      <c r="O357" s="118"/>
    </row>
  </sheetData>
  <autoFilter ref="A4:O357"/>
  <mergeCells count="8">
    <mergeCell ref="N1:O1"/>
    <mergeCell ref="C2:C3"/>
    <mergeCell ref="D2:D3"/>
    <mergeCell ref="E2:E3"/>
    <mergeCell ref="F2:H2"/>
    <mergeCell ref="I2:K2"/>
    <mergeCell ref="L2:N2"/>
    <mergeCell ref="O2:O3"/>
  </mergeCells>
  <pageMargins left="0.25" right="0.25" top="0.75" bottom="0.75" header="0.3" footer="0.3"/>
  <pageSetup paperSize="9" scale="58" orientation="landscape"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27"/>
  <sheetViews>
    <sheetView tabSelected="1" view="pageBreakPreview" topLeftCell="A7" zoomScaleNormal="100" zoomScaleSheetLayoutView="100" workbookViewId="0">
      <selection activeCell="O20" sqref="O20"/>
    </sheetView>
  </sheetViews>
  <sheetFormatPr defaultRowHeight="15"/>
  <cols>
    <col min="1" max="1" width="9.140625" style="150"/>
    <col min="2" max="2" width="29.140625" style="150" customWidth="1"/>
    <col min="3" max="4" width="9.5703125" style="150" bestFit="1" customWidth="1"/>
    <col min="5" max="5" width="16.85546875" style="150" bestFit="1" customWidth="1"/>
    <col min="6" max="7" width="6.28515625" style="150" hidden="1" customWidth="1"/>
    <col min="8" max="8" width="18.7109375" style="150" customWidth="1"/>
    <col min="9" max="10" width="7" style="150" hidden="1" customWidth="1"/>
    <col min="11" max="11" width="22.140625" style="150" hidden="1" customWidth="1"/>
    <col min="12" max="12" width="17.42578125" style="150" customWidth="1"/>
    <col min="13" max="14" width="9.5703125" style="150" bestFit="1" customWidth="1"/>
    <col min="15" max="15" width="13.85546875" style="150" customWidth="1"/>
    <col min="16" max="17" width="9.5703125" style="150" hidden="1" customWidth="1"/>
    <col min="18" max="18" width="16.28515625" style="150" customWidth="1"/>
    <col min="19" max="21" width="9.5703125" style="150" hidden="1" customWidth="1"/>
    <col min="22" max="22" width="20.28515625" style="150" customWidth="1"/>
    <col min="23" max="16384" width="9.140625" style="150"/>
  </cols>
  <sheetData>
    <row r="1" spans="1:22" ht="18">
      <c r="A1" s="173" t="s">
        <v>25</v>
      </c>
      <c r="B1" s="173"/>
      <c r="C1" s="173"/>
      <c r="D1" s="173"/>
      <c r="E1" s="173"/>
      <c r="F1" s="173"/>
      <c r="G1" s="173"/>
      <c r="H1" s="173"/>
      <c r="I1" s="173"/>
      <c r="J1" s="173"/>
      <c r="K1" s="173"/>
      <c r="L1" s="173"/>
      <c r="M1" s="173"/>
      <c r="N1" s="173"/>
      <c r="O1" s="173"/>
      <c r="P1" s="173"/>
      <c r="Q1" s="173"/>
      <c r="R1" s="173"/>
      <c r="S1" s="173"/>
      <c r="T1" s="173"/>
      <c r="U1" s="173"/>
      <c r="V1" s="173"/>
    </row>
    <row r="2" spans="1:22" ht="15.75" customHeight="1">
      <c r="A2" s="173" t="s">
        <v>26</v>
      </c>
      <c r="B2" s="173"/>
      <c r="C2" s="173"/>
      <c r="D2" s="173"/>
      <c r="E2" s="173"/>
      <c r="F2" s="173"/>
      <c r="G2" s="173"/>
      <c r="H2" s="173"/>
      <c r="I2" s="173"/>
      <c r="J2" s="173"/>
      <c r="K2" s="173"/>
      <c r="L2" s="173"/>
      <c r="M2" s="173"/>
      <c r="N2" s="173"/>
      <c r="O2" s="173"/>
      <c r="P2" s="173"/>
      <c r="Q2" s="173"/>
      <c r="R2" s="173"/>
      <c r="S2" s="173"/>
      <c r="T2" s="173"/>
      <c r="U2" s="173"/>
      <c r="V2" s="173"/>
    </row>
    <row r="3" spans="1:22" ht="15" customHeight="1">
      <c r="A3" s="62"/>
      <c r="B3" s="62"/>
      <c r="C3" s="62"/>
      <c r="D3" s="62"/>
      <c r="E3" s="62"/>
      <c r="F3" s="62"/>
      <c r="G3" s="62"/>
      <c r="H3" s="62"/>
      <c r="I3" s="62"/>
      <c r="J3" s="62"/>
      <c r="K3" s="151" t="s">
        <v>56</v>
      </c>
      <c r="M3" s="62"/>
      <c r="N3" s="62"/>
      <c r="O3" s="62"/>
      <c r="P3" s="62"/>
      <c r="Q3" s="62"/>
      <c r="R3" s="62"/>
      <c r="S3" s="62"/>
      <c r="T3" s="62"/>
      <c r="U3" s="174"/>
      <c r="V3" s="174"/>
    </row>
    <row r="4" spans="1:22" ht="15.75">
      <c r="A4" s="175" t="s">
        <v>0</v>
      </c>
      <c r="B4" s="175" t="s">
        <v>1</v>
      </c>
      <c r="C4" s="177" t="s">
        <v>2</v>
      </c>
      <c r="D4" s="177"/>
      <c r="E4" s="177"/>
      <c r="F4" s="177"/>
      <c r="G4" s="177"/>
      <c r="H4" s="177"/>
      <c r="I4" s="177"/>
      <c r="J4" s="177"/>
      <c r="K4" s="177"/>
      <c r="L4" s="177"/>
      <c r="M4" s="177" t="s">
        <v>27</v>
      </c>
      <c r="N4" s="177"/>
      <c r="O4" s="177"/>
      <c r="P4" s="177"/>
      <c r="Q4" s="177"/>
      <c r="R4" s="177"/>
      <c r="S4" s="177"/>
      <c r="T4" s="177"/>
      <c r="U4" s="177"/>
      <c r="V4" s="177"/>
    </row>
    <row r="5" spans="1:22" ht="25.5" customHeight="1">
      <c r="A5" s="176"/>
      <c r="B5" s="176"/>
      <c r="C5" s="166" t="s">
        <v>3</v>
      </c>
      <c r="D5" s="168" t="s">
        <v>4</v>
      </c>
      <c r="E5" s="169"/>
      <c r="F5" s="169"/>
      <c r="G5" s="170"/>
      <c r="H5" s="158" t="s">
        <v>5</v>
      </c>
      <c r="I5" s="171" t="s">
        <v>6</v>
      </c>
      <c r="J5" s="172"/>
      <c r="K5" s="172"/>
      <c r="L5" s="172"/>
      <c r="M5" s="166" t="s">
        <v>3</v>
      </c>
      <c r="N5" s="168" t="s">
        <v>4</v>
      </c>
      <c r="O5" s="169"/>
      <c r="P5" s="169"/>
      <c r="Q5" s="170"/>
      <c r="R5" s="158" t="s">
        <v>5</v>
      </c>
      <c r="S5" s="171" t="s">
        <v>6</v>
      </c>
      <c r="T5" s="172"/>
      <c r="U5" s="172"/>
      <c r="V5" s="172"/>
    </row>
    <row r="6" spans="1:22" ht="84" customHeight="1">
      <c r="A6" s="176"/>
      <c r="B6" s="176"/>
      <c r="C6" s="167"/>
      <c r="D6" s="157" t="s">
        <v>7</v>
      </c>
      <c r="E6" s="157" t="s">
        <v>8</v>
      </c>
      <c r="F6" s="157" t="s">
        <v>9</v>
      </c>
      <c r="G6" s="157" t="s">
        <v>10</v>
      </c>
      <c r="H6" s="157" t="s">
        <v>11</v>
      </c>
      <c r="I6" s="157" t="s">
        <v>12</v>
      </c>
      <c r="J6" s="157" t="s">
        <v>13</v>
      </c>
      <c r="K6" s="157" t="s">
        <v>14</v>
      </c>
      <c r="L6" s="157" t="s">
        <v>15</v>
      </c>
      <c r="M6" s="167"/>
      <c r="N6" s="157" t="s">
        <v>7</v>
      </c>
      <c r="O6" s="157" t="s">
        <v>8</v>
      </c>
      <c r="P6" s="157" t="s">
        <v>9</v>
      </c>
      <c r="Q6" s="157" t="s">
        <v>10</v>
      </c>
      <c r="R6" s="157" t="s">
        <v>11</v>
      </c>
      <c r="S6" s="157" t="s">
        <v>12</v>
      </c>
      <c r="T6" s="157" t="s">
        <v>13</v>
      </c>
      <c r="U6" s="157" t="s">
        <v>14</v>
      </c>
      <c r="V6" s="157" t="s">
        <v>15</v>
      </c>
    </row>
    <row r="7" spans="1:22" ht="30.75" customHeight="1">
      <c r="A7" s="1">
        <v>1</v>
      </c>
      <c r="B7" s="1" t="s">
        <v>16</v>
      </c>
      <c r="C7" s="195">
        <v>1</v>
      </c>
      <c r="D7" s="2" t="s">
        <v>77</v>
      </c>
      <c r="E7" s="63">
        <v>5400</v>
      </c>
      <c r="F7" s="63"/>
      <c r="G7" s="63"/>
      <c r="H7" s="63">
        <f>C7*E7</f>
        <v>5400</v>
      </c>
      <c r="I7" s="63"/>
      <c r="J7" s="63"/>
      <c r="K7" s="63"/>
      <c r="L7" s="63">
        <f>H7*12</f>
        <v>64800</v>
      </c>
      <c r="M7" s="195">
        <v>1</v>
      </c>
      <c r="N7" s="2" t="s">
        <v>58</v>
      </c>
      <c r="O7" s="63">
        <v>5600</v>
      </c>
      <c r="P7" s="63"/>
      <c r="Q7" s="63"/>
      <c r="R7" s="63">
        <f>M7*O7</f>
        <v>5600</v>
      </c>
      <c r="S7" s="63"/>
      <c r="T7" s="63"/>
      <c r="U7" s="63"/>
      <c r="V7" s="63">
        <f>R7*12</f>
        <v>67200</v>
      </c>
    </row>
    <row r="8" spans="1:22" ht="23.25" customHeight="1">
      <c r="A8" s="1">
        <v>2</v>
      </c>
      <c r="B8" s="1" t="s">
        <v>17</v>
      </c>
      <c r="C8" s="195">
        <v>1</v>
      </c>
      <c r="D8" s="2" t="s">
        <v>78</v>
      </c>
      <c r="E8" s="63">
        <v>3300</v>
      </c>
      <c r="F8" s="63"/>
      <c r="G8" s="63"/>
      <c r="H8" s="63">
        <f>C8*E8</f>
        <v>3300</v>
      </c>
      <c r="I8" s="63"/>
      <c r="J8" s="63"/>
      <c r="K8" s="63"/>
      <c r="L8" s="63">
        <f>H8*12</f>
        <v>39600</v>
      </c>
      <c r="M8" s="195">
        <v>1</v>
      </c>
      <c r="N8" s="2" t="s">
        <v>57</v>
      </c>
      <c r="O8" s="63">
        <v>3500</v>
      </c>
      <c r="P8" s="63"/>
      <c r="Q8" s="63"/>
      <c r="R8" s="63">
        <f>M8*O8</f>
        <v>3500</v>
      </c>
      <c r="S8" s="63"/>
      <c r="T8" s="63"/>
      <c r="U8" s="63"/>
      <c r="V8" s="63">
        <f>R8*12</f>
        <v>42000</v>
      </c>
    </row>
    <row r="9" spans="1:22" ht="23.25" customHeight="1">
      <c r="A9" s="1"/>
      <c r="B9" s="1" t="s">
        <v>721</v>
      </c>
      <c r="C9" s="195">
        <v>0</v>
      </c>
      <c r="D9" s="2">
        <v>0</v>
      </c>
      <c r="E9" s="63">
        <v>0</v>
      </c>
      <c r="F9" s="63"/>
      <c r="G9" s="63"/>
      <c r="H9" s="63">
        <f>C9*E9</f>
        <v>0</v>
      </c>
      <c r="I9" s="63"/>
      <c r="J9" s="63"/>
      <c r="K9" s="63"/>
      <c r="L9" s="63">
        <f>H9*12</f>
        <v>0</v>
      </c>
      <c r="M9" s="195">
        <v>1</v>
      </c>
      <c r="N9" s="2" t="s">
        <v>722</v>
      </c>
      <c r="O9" s="63">
        <v>4800</v>
      </c>
      <c r="P9" s="63"/>
      <c r="Q9" s="63"/>
      <c r="R9" s="63">
        <f>M9*O9</f>
        <v>4800</v>
      </c>
      <c r="S9" s="63"/>
      <c r="T9" s="63"/>
      <c r="U9" s="63"/>
      <c r="V9" s="63">
        <f>R9*12</f>
        <v>57600</v>
      </c>
    </row>
    <row r="10" spans="1:22" ht="23.25" customHeight="1">
      <c r="A10" s="1">
        <v>4</v>
      </c>
      <c r="B10" s="1" t="s">
        <v>59</v>
      </c>
      <c r="C10" s="195">
        <v>2</v>
      </c>
      <c r="D10" s="2" t="s">
        <v>79</v>
      </c>
      <c r="E10" s="63">
        <v>4200</v>
      </c>
      <c r="F10" s="63"/>
      <c r="G10" s="63"/>
      <c r="H10" s="63">
        <f>C10*E10</f>
        <v>8400</v>
      </c>
      <c r="I10" s="63"/>
      <c r="J10" s="63"/>
      <c r="K10" s="63"/>
      <c r="L10" s="63">
        <f>H10*12</f>
        <v>100800</v>
      </c>
      <c r="M10" s="195">
        <v>2</v>
      </c>
      <c r="N10" s="2" t="s">
        <v>60</v>
      </c>
      <c r="O10" s="63">
        <v>4500</v>
      </c>
      <c r="P10" s="63"/>
      <c r="Q10" s="63"/>
      <c r="R10" s="63">
        <f>M10*O10</f>
        <v>9000</v>
      </c>
      <c r="S10" s="63"/>
      <c r="T10" s="63"/>
      <c r="U10" s="63"/>
      <c r="V10" s="63">
        <f>R10*12</f>
        <v>108000</v>
      </c>
    </row>
    <row r="11" spans="1:22" ht="23.25" customHeight="1">
      <c r="A11" s="1">
        <v>5</v>
      </c>
      <c r="B11" s="1" t="s">
        <v>18</v>
      </c>
      <c r="C11" s="195">
        <v>1</v>
      </c>
      <c r="D11" s="2" t="s">
        <v>57</v>
      </c>
      <c r="E11" s="63">
        <v>3500</v>
      </c>
      <c r="F11" s="63"/>
      <c r="G11" s="63"/>
      <c r="H11" s="63">
        <f>C11*E11</f>
        <v>3500</v>
      </c>
      <c r="I11" s="63"/>
      <c r="J11" s="63"/>
      <c r="K11" s="63"/>
      <c r="L11" s="63">
        <f>H11*12</f>
        <v>42000</v>
      </c>
      <c r="M11" s="195">
        <v>5</v>
      </c>
      <c r="N11" s="2" t="s">
        <v>57</v>
      </c>
      <c r="O11" s="63">
        <v>3500</v>
      </c>
      <c r="P11" s="63"/>
      <c r="Q11" s="63"/>
      <c r="R11" s="63">
        <f>M11*O11</f>
        <v>17500</v>
      </c>
      <c r="S11" s="63"/>
      <c r="T11" s="63"/>
      <c r="U11" s="63"/>
      <c r="V11" s="63">
        <f>R11*12</f>
        <v>210000</v>
      </c>
    </row>
    <row r="12" spans="1:22" ht="24" customHeight="1">
      <c r="A12" s="1">
        <v>5</v>
      </c>
      <c r="B12" s="1" t="s">
        <v>18</v>
      </c>
      <c r="C12" s="195">
        <v>4</v>
      </c>
      <c r="D12" s="2" t="s">
        <v>80</v>
      </c>
      <c r="E12" s="63">
        <v>3000</v>
      </c>
      <c r="F12" s="63"/>
      <c r="G12" s="63"/>
      <c r="H12" s="63">
        <f>C12*E12</f>
        <v>12000</v>
      </c>
      <c r="I12" s="63"/>
      <c r="J12" s="63"/>
      <c r="K12" s="63"/>
      <c r="L12" s="63">
        <f>H12*12</f>
        <v>144000</v>
      </c>
      <c r="M12" s="195">
        <v>0</v>
      </c>
      <c r="N12" s="2">
        <v>0</v>
      </c>
      <c r="O12" s="63">
        <v>0</v>
      </c>
      <c r="P12" s="63"/>
      <c r="Q12" s="63"/>
      <c r="R12" s="63">
        <f>M12*O12</f>
        <v>0</v>
      </c>
      <c r="S12" s="63"/>
      <c r="T12" s="63"/>
      <c r="U12" s="63"/>
      <c r="V12" s="63">
        <f>R12*12</f>
        <v>0</v>
      </c>
    </row>
    <row r="13" spans="1:22" ht="38.25" customHeight="1">
      <c r="A13" s="1">
        <v>6</v>
      </c>
      <c r="B13" s="1" t="s">
        <v>20</v>
      </c>
      <c r="C13" s="194">
        <v>15</v>
      </c>
      <c r="D13" s="3" t="s">
        <v>81</v>
      </c>
      <c r="E13" s="63">
        <v>2500</v>
      </c>
      <c r="F13" s="63"/>
      <c r="G13" s="63"/>
      <c r="H13" s="63">
        <f>C13*E13</f>
        <v>37500</v>
      </c>
      <c r="I13" s="63"/>
      <c r="J13" s="63"/>
      <c r="K13" s="63"/>
      <c r="L13" s="63">
        <f>H13*12</f>
        <v>450000</v>
      </c>
      <c r="M13" s="194">
        <v>23</v>
      </c>
      <c r="N13" s="3" t="s">
        <v>19</v>
      </c>
      <c r="O13" s="63">
        <v>2800</v>
      </c>
      <c r="P13" s="63"/>
      <c r="Q13" s="63"/>
      <c r="R13" s="63">
        <f>M13*O13</f>
        <v>64400</v>
      </c>
      <c r="S13" s="63"/>
      <c r="T13" s="63"/>
      <c r="U13" s="63"/>
      <c r="V13" s="63">
        <f>R13*12</f>
        <v>772800</v>
      </c>
    </row>
    <row r="14" spans="1:22" ht="38.25" customHeight="1">
      <c r="A14" s="1">
        <v>7</v>
      </c>
      <c r="B14" s="1" t="s">
        <v>64</v>
      </c>
      <c r="C14" s="194">
        <v>3</v>
      </c>
      <c r="D14" s="3" t="s">
        <v>22</v>
      </c>
      <c r="E14" s="63">
        <v>2200</v>
      </c>
      <c r="F14" s="63"/>
      <c r="G14" s="63"/>
      <c r="H14" s="63">
        <f>C14*E14</f>
        <v>6600</v>
      </c>
      <c r="I14" s="63"/>
      <c r="J14" s="63"/>
      <c r="K14" s="63"/>
      <c r="L14" s="63">
        <f>H14*12</f>
        <v>79200</v>
      </c>
      <c r="M14" s="194">
        <v>1</v>
      </c>
      <c r="N14" s="3" t="s">
        <v>68</v>
      </c>
      <c r="O14" s="63">
        <v>2400</v>
      </c>
      <c r="P14" s="63"/>
      <c r="Q14" s="63"/>
      <c r="R14" s="63">
        <f>M14*O14</f>
        <v>2400</v>
      </c>
      <c r="S14" s="63"/>
      <c r="T14" s="63"/>
      <c r="U14" s="63"/>
      <c r="V14" s="63">
        <f>R14*12</f>
        <v>28800</v>
      </c>
    </row>
    <row r="15" spans="1:22" ht="31.5" customHeight="1">
      <c r="A15" s="1">
        <v>8</v>
      </c>
      <c r="B15" s="1" t="s">
        <v>21</v>
      </c>
      <c r="C15" s="195">
        <v>1</v>
      </c>
      <c r="D15" s="3" t="s">
        <v>68</v>
      </c>
      <c r="E15" s="63">
        <v>2400</v>
      </c>
      <c r="F15" s="63"/>
      <c r="G15" s="63"/>
      <c r="H15" s="63">
        <f>C15*E15</f>
        <v>2400</v>
      </c>
      <c r="I15" s="63"/>
      <c r="J15" s="63"/>
      <c r="K15" s="63"/>
      <c r="L15" s="63">
        <f>H15*12</f>
        <v>28800</v>
      </c>
      <c r="M15" s="195">
        <v>1</v>
      </c>
      <c r="N15" s="3" t="s">
        <v>81</v>
      </c>
      <c r="O15" s="63">
        <v>2500</v>
      </c>
      <c r="P15" s="63"/>
      <c r="Q15" s="63"/>
      <c r="R15" s="63">
        <f>M15*O15</f>
        <v>2500</v>
      </c>
      <c r="S15" s="63"/>
      <c r="T15" s="63"/>
      <c r="U15" s="63"/>
      <c r="V15" s="63">
        <f>R15*12</f>
        <v>30000</v>
      </c>
    </row>
    <row r="16" spans="1:22" ht="31.5" customHeight="1">
      <c r="A16" s="1"/>
      <c r="B16" s="1" t="s">
        <v>21</v>
      </c>
      <c r="C16" s="195">
        <v>13</v>
      </c>
      <c r="D16" s="3" t="s">
        <v>61</v>
      </c>
      <c r="E16" s="63">
        <v>1800</v>
      </c>
      <c r="F16" s="63"/>
      <c r="G16" s="63"/>
      <c r="H16" s="63">
        <f>C16*E16</f>
        <v>23400</v>
      </c>
      <c r="I16" s="63"/>
      <c r="J16" s="63"/>
      <c r="K16" s="63"/>
      <c r="L16" s="63">
        <f>H16*12</f>
        <v>280800</v>
      </c>
      <c r="M16" s="195">
        <v>13</v>
      </c>
      <c r="N16" s="3" t="s">
        <v>22</v>
      </c>
      <c r="O16" s="63">
        <v>2200</v>
      </c>
      <c r="P16" s="63"/>
      <c r="Q16" s="63"/>
      <c r="R16" s="63">
        <f>M16*O16</f>
        <v>28600</v>
      </c>
      <c r="S16" s="63"/>
      <c r="T16" s="63"/>
      <c r="U16" s="63"/>
      <c r="V16" s="63">
        <f>R16*12</f>
        <v>343200</v>
      </c>
    </row>
    <row r="17" spans="1:22" ht="31.5" customHeight="1">
      <c r="A17" s="1"/>
      <c r="B17" s="1" t="s">
        <v>21</v>
      </c>
      <c r="C17" s="195">
        <v>5</v>
      </c>
      <c r="D17" s="3" t="s">
        <v>61</v>
      </c>
      <c r="E17" s="63">
        <v>1800</v>
      </c>
      <c r="F17" s="63"/>
      <c r="G17" s="63"/>
      <c r="H17" s="63">
        <f>C17*E17</f>
        <v>9000</v>
      </c>
      <c r="I17" s="63"/>
      <c r="J17" s="63"/>
      <c r="K17" s="63"/>
      <c r="L17" s="63">
        <f>H17*12</f>
        <v>108000</v>
      </c>
      <c r="M17" s="195">
        <v>5</v>
      </c>
      <c r="N17" s="3">
        <v>2</v>
      </c>
      <c r="O17" s="63">
        <v>2000</v>
      </c>
      <c r="P17" s="63"/>
      <c r="Q17" s="63"/>
      <c r="R17" s="63">
        <f>M17*O17</f>
        <v>10000</v>
      </c>
      <c r="S17" s="63"/>
      <c r="T17" s="63"/>
      <c r="U17" s="63"/>
      <c r="V17" s="63">
        <f>R17*12</f>
        <v>120000</v>
      </c>
    </row>
    <row r="18" spans="1:22" ht="31.5" customHeight="1">
      <c r="A18" s="1">
        <v>9</v>
      </c>
      <c r="B18" s="1" t="s">
        <v>21</v>
      </c>
      <c r="C18" s="195">
        <v>6</v>
      </c>
      <c r="D18" s="3" t="s">
        <v>61</v>
      </c>
      <c r="E18" s="63">
        <v>1800</v>
      </c>
      <c r="F18" s="63"/>
      <c r="G18" s="63"/>
      <c r="H18" s="63">
        <f>C18*E18</f>
        <v>10800</v>
      </c>
      <c r="I18" s="63"/>
      <c r="J18" s="63"/>
      <c r="K18" s="63"/>
      <c r="L18" s="63">
        <f>H18*12</f>
        <v>129600</v>
      </c>
      <c r="M18" s="195">
        <v>7</v>
      </c>
      <c r="N18" s="3">
        <v>1.8</v>
      </c>
      <c r="O18" s="63">
        <v>1800</v>
      </c>
      <c r="P18" s="63"/>
      <c r="Q18" s="63"/>
      <c r="R18" s="63">
        <f>M18*O18</f>
        <v>12600</v>
      </c>
      <c r="S18" s="63"/>
      <c r="T18" s="63"/>
      <c r="U18" s="63"/>
      <c r="V18" s="63">
        <f>R18*12</f>
        <v>151200</v>
      </c>
    </row>
    <row r="19" spans="1:22" ht="31.5" customHeight="1">
      <c r="A19" s="1">
        <v>10</v>
      </c>
      <c r="B19" s="1" t="s">
        <v>21</v>
      </c>
      <c r="C19" s="194">
        <v>6</v>
      </c>
      <c r="D19" s="3" t="s">
        <v>63</v>
      </c>
      <c r="E19" s="63">
        <v>1600</v>
      </c>
      <c r="F19" s="63"/>
      <c r="G19" s="63"/>
      <c r="H19" s="63">
        <f>C19*E19</f>
        <v>9600</v>
      </c>
      <c r="I19" s="63"/>
      <c r="J19" s="63"/>
      <c r="K19" s="63"/>
      <c r="L19" s="63">
        <f>H19*12</f>
        <v>115200</v>
      </c>
      <c r="M19" s="194">
        <v>6</v>
      </c>
      <c r="N19" s="3" t="s">
        <v>61</v>
      </c>
      <c r="O19" s="63">
        <v>1800</v>
      </c>
      <c r="P19" s="63"/>
      <c r="Q19" s="63"/>
      <c r="R19" s="63">
        <f>M19*O19</f>
        <v>10800</v>
      </c>
      <c r="S19" s="63"/>
      <c r="T19" s="63"/>
      <c r="U19" s="63"/>
      <c r="V19" s="63">
        <f>R19*12</f>
        <v>129600</v>
      </c>
    </row>
    <row r="20" spans="1:22" ht="31.5" customHeight="1">
      <c r="A20" s="1">
        <v>11</v>
      </c>
      <c r="B20" s="1" t="s">
        <v>23</v>
      </c>
      <c r="C20" s="194">
        <v>10</v>
      </c>
      <c r="D20" s="3" t="s">
        <v>63</v>
      </c>
      <c r="E20" s="63">
        <v>1600</v>
      </c>
      <c r="F20" s="63"/>
      <c r="G20" s="63"/>
      <c r="H20" s="63">
        <f>C20*E20</f>
        <v>16000</v>
      </c>
      <c r="I20" s="63"/>
      <c r="J20" s="63"/>
      <c r="K20" s="63"/>
      <c r="L20" s="63">
        <f>H20*12</f>
        <v>192000</v>
      </c>
      <c r="M20" s="194">
        <v>12</v>
      </c>
      <c r="N20" s="3" t="s">
        <v>63</v>
      </c>
      <c r="O20" s="63">
        <v>1600</v>
      </c>
      <c r="P20" s="63"/>
      <c r="Q20" s="63"/>
      <c r="R20" s="63">
        <f>M20*O20</f>
        <v>19200</v>
      </c>
      <c r="S20" s="63"/>
      <c r="T20" s="63"/>
      <c r="U20" s="63"/>
      <c r="V20" s="63">
        <f>R20*12</f>
        <v>230400</v>
      </c>
    </row>
    <row r="21" spans="1:22" ht="31.5" customHeight="1">
      <c r="A21" s="1">
        <v>11</v>
      </c>
      <c r="B21" s="1" t="s">
        <v>742</v>
      </c>
      <c r="C21" s="194">
        <v>50</v>
      </c>
      <c r="D21" s="3">
        <v>1.9</v>
      </c>
      <c r="E21" s="63">
        <v>1900</v>
      </c>
      <c r="F21" s="63"/>
      <c r="G21" s="63"/>
      <c r="H21" s="63">
        <f>C21*E21</f>
        <v>95000</v>
      </c>
      <c r="I21" s="63"/>
      <c r="J21" s="63"/>
      <c r="K21" s="63"/>
      <c r="L21" s="63">
        <f>H21*12</f>
        <v>1140000</v>
      </c>
      <c r="M21" s="194">
        <v>75</v>
      </c>
      <c r="N21" s="3" t="s">
        <v>22</v>
      </c>
      <c r="O21" s="63">
        <v>2200</v>
      </c>
      <c r="P21" s="63"/>
      <c r="Q21" s="63"/>
      <c r="R21" s="63">
        <f>M21*O21</f>
        <v>165000</v>
      </c>
      <c r="S21" s="63"/>
      <c r="T21" s="63"/>
      <c r="U21" s="63"/>
      <c r="V21" s="63">
        <f>R21*12</f>
        <v>1980000</v>
      </c>
    </row>
    <row r="22" spans="1:22" ht="31.5" customHeight="1">
      <c r="A22" s="1">
        <v>11</v>
      </c>
      <c r="B22" s="1" t="s">
        <v>742</v>
      </c>
      <c r="C22" s="194">
        <v>50</v>
      </c>
      <c r="D22" s="3">
        <v>1.7</v>
      </c>
      <c r="E22" s="63">
        <v>1700</v>
      </c>
      <c r="F22" s="63"/>
      <c r="G22" s="63"/>
      <c r="H22" s="63">
        <f>C22*E22</f>
        <v>85000</v>
      </c>
      <c r="I22" s="63"/>
      <c r="J22" s="63"/>
      <c r="K22" s="63"/>
      <c r="L22" s="63">
        <f>H22*12</f>
        <v>1020000</v>
      </c>
      <c r="M22" s="194">
        <v>75</v>
      </c>
      <c r="N22" s="3" t="s">
        <v>62</v>
      </c>
      <c r="O22" s="63">
        <v>2000</v>
      </c>
      <c r="P22" s="63"/>
      <c r="Q22" s="63"/>
      <c r="R22" s="63">
        <f>M22*O22</f>
        <v>150000</v>
      </c>
      <c r="S22" s="63"/>
      <c r="T22" s="63"/>
      <c r="U22" s="63"/>
      <c r="V22" s="63">
        <f>R22*12</f>
        <v>1800000</v>
      </c>
    </row>
    <row r="23" spans="1:22" s="189" customFormat="1" ht="15.75">
      <c r="A23" s="193"/>
      <c r="B23" s="192" t="s">
        <v>24</v>
      </c>
      <c r="C23" s="191">
        <f>SUM(C7:C22)</f>
        <v>168</v>
      </c>
      <c r="D23" s="190"/>
      <c r="E23" s="190"/>
      <c r="F23" s="190">
        <f>SUM(F7:F22)</f>
        <v>0</v>
      </c>
      <c r="G23" s="190">
        <f>SUM(G7:G22)</f>
        <v>0</v>
      </c>
      <c r="H23" s="190">
        <f>SUM(H7:H22)</f>
        <v>327900</v>
      </c>
      <c r="I23" s="190">
        <f>SUM(I7:I22)</f>
        <v>0</v>
      </c>
      <c r="J23" s="190">
        <f>SUM(J7:J22)</f>
        <v>0</v>
      </c>
      <c r="K23" s="190">
        <f>SUM(K7:K22)</f>
        <v>0</v>
      </c>
      <c r="L23" s="190">
        <f>SUM(L7:L22)</f>
        <v>3934800</v>
      </c>
      <c r="M23" s="191">
        <f>SUM(M7:M22)</f>
        <v>228</v>
      </c>
      <c r="N23" s="190">
        <f>SUM(N7:N22)</f>
        <v>3.8</v>
      </c>
      <c r="O23" s="190">
        <f>SUM(O7:O22)</f>
        <v>43200</v>
      </c>
      <c r="P23" s="190">
        <f>SUM(P7:P22)</f>
        <v>0</v>
      </c>
      <c r="Q23" s="190">
        <f>SUM(Q7:Q22)</f>
        <v>0</v>
      </c>
      <c r="R23" s="190">
        <f>SUM(R7:R22)</f>
        <v>505900</v>
      </c>
      <c r="S23" s="190">
        <f>SUM(S7:S22)</f>
        <v>0</v>
      </c>
      <c r="T23" s="190">
        <f>SUM(T7:T22)</f>
        <v>0</v>
      </c>
      <c r="U23" s="190">
        <f>SUM(U7:U22)</f>
        <v>0</v>
      </c>
      <c r="V23" s="190">
        <f>SUM(V7:V22)</f>
        <v>6070800</v>
      </c>
    </row>
    <row r="24" spans="1:22">
      <c r="C24" s="152"/>
    </row>
    <row r="27" spans="1:22">
      <c r="V27" s="150">
        <v>4807200</v>
      </c>
    </row>
  </sheetData>
  <mergeCells count="13">
    <mergeCell ref="C5:C6"/>
    <mergeCell ref="D5:G5"/>
    <mergeCell ref="I5:L5"/>
    <mergeCell ref="M5:M6"/>
    <mergeCell ref="N5:Q5"/>
    <mergeCell ref="S5:V5"/>
    <mergeCell ref="A1:V1"/>
    <mergeCell ref="A2:V2"/>
    <mergeCell ref="U3:V3"/>
    <mergeCell ref="A4:A6"/>
    <mergeCell ref="B4:B6"/>
    <mergeCell ref="C4:L4"/>
    <mergeCell ref="M4:V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2:E25"/>
  <sheetViews>
    <sheetView view="pageBreakPreview" zoomScaleNormal="100" zoomScaleSheetLayoutView="100" workbookViewId="0">
      <pane xSplit="3" ySplit="5" topLeftCell="D6" activePane="bottomRight" state="frozen"/>
      <selection pane="topRight" activeCell="D1" sqref="D1"/>
      <selection pane="bottomLeft" activeCell="A6" sqref="A6"/>
      <selection pane="bottomRight" activeCell="C11" sqref="C11"/>
    </sheetView>
  </sheetViews>
  <sheetFormatPr defaultRowHeight="12.75"/>
  <cols>
    <col min="1" max="1" width="4.140625" style="74" customWidth="1"/>
    <col min="2" max="2" width="26" style="74" customWidth="1"/>
    <col min="3" max="3" width="45.140625" style="74" customWidth="1"/>
    <col min="4" max="4" width="21.140625" style="74" customWidth="1"/>
    <col min="5" max="5" width="121.28515625" style="74" customWidth="1"/>
    <col min="6" max="256" width="9.140625" style="74"/>
    <col min="257" max="257" width="4.140625" style="74" customWidth="1"/>
    <col min="258" max="258" width="26" style="74" customWidth="1"/>
    <col min="259" max="259" width="45.140625" style="74" customWidth="1"/>
    <col min="260" max="260" width="21.140625" style="74" customWidth="1"/>
    <col min="261" max="261" width="121.28515625" style="74" customWidth="1"/>
    <col min="262" max="512" width="9.140625" style="74"/>
    <col min="513" max="513" width="4.140625" style="74" customWidth="1"/>
    <col min="514" max="514" width="26" style="74" customWidth="1"/>
    <col min="515" max="515" width="45.140625" style="74" customWidth="1"/>
    <col min="516" max="516" width="21.140625" style="74" customWidth="1"/>
    <col min="517" max="517" width="121.28515625" style="74" customWidth="1"/>
    <col min="518" max="768" width="9.140625" style="74"/>
    <col min="769" max="769" width="4.140625" style="74" customWidth="1"/>
    <col min="770" max="770" width="26" style="74" customWidth="1"/>
    <col min="771" max="771" width="45.140625" style="74" customWidth="1"/>
    <col min="772" max="772" width="21.140625" style="74" customWidth="1"/>
    <col min="773" max="773" width="121.28515625" style="74" customWidth="1"/>
    <col min="774" max="1024" width="9.140625" style="74"/>
    <col min="1025" max="1025" width="4.140625" style="74" customWidth="1"/>
    <col min="1026" max="1026" width="26" style="74" customWidth="1"/>
    <col min="1027" max="1027" width="45.140625" style="74" customWidth="1"/>
    <col min="1028" max="1028" width="21.140625" style="74" customWidth="1"/>
    <col min="1029" max="1029" width="121.28515625" style="74" customWidth="1"/>
    <col min="1030" max="1280" width="9.140625" style="74"/>
    <col min="1281" max="1281" width="4.140625" style="74" customWidth="1"/>
    <col min="1282" max="1282" width="26" style="74" customWidth="1"/>
    <col min="1283" max="1283" width="45.140625" style="74" customWidth="1"/>
    <col min="1284" max="1284" width="21.140625" style="74" customWidth="1"/>
    <col min="1285" max="1285" width="121.28515625" style="74" customWidth="1"/>
    <col min="1286" max="1536" width="9.140625" style="74"/>
    <col min="1537" max="1537" width="4.140625" style="74" customWidth="1"/>
    <col min="1538" max="1538" width="26" style="74" customWidth="1"/>
    <col min="1539" max="1539" width="45.140625" style="74" customWidth="1"/>
    <col min="1540" max="1540" width="21.140625" style="74" customWidth="1"/>
    <col min="1541" max="1541" width="121.28515625" style="74" customWidth="1"/>
    <col min="1542" max="1792" width="9.140625" style="74"/>
    <col min="1793" max="1793" width="4.140625" style="74" customWidth="1"/>
    <col min="1794" max="1794" width="26" style="74" customWidth="1"/>
    <col min="1795" max="1795" width="45.140625" style="74" customWidth="1"/>
    <col min="1796" max="1796" width="21.140625" style="74" customWidth="1"/>
    <col min="1797" max="1797" width="121.28515625" style="74" customWidth="1"/>
    <col min="1798" max="2048" width="9.140625" style="74"/>
    <col min="2049" max="2049" width="4.140625" style="74" customWidth="1"/>
    <col min="2050" max="2050" width="26" style="74" customWidth="1"/>
    <col min="2051" max="2051" width="45.140625" style="74" customWidth="1"/>
    <col min="2052" max="2052" width="21.140625" style="74" customWidth="1"/>
    <col min="2053" max="2053" width="121.28515625" style="74" customWidth="1"/>
    <col min="2054" max="2304" width="9.140625" style="74"/>
    <col min="2305" max="2305" width="4.140625" style="74" customWidth="1"/>
    <col min="2306" max="2306" width="26" style="74" customWidth="1"/>
    <col min="2307" max="2307" width="45.140625" style="74" customWidth="1"/>
    <col min="2308" max="2308" width="21.140625" style="74" customWidth="1"/>
    <col min="2309" max="2309" width="121.28515625" style="74" customWidth="1"/>
    <col min="2310" max="2560" width="9.140625" style="74"/>
    <col min="2561" max="2561" width="4.140625" style="74" customWidth="1"/>
    <col min="2562" max="2562" width="26" style="74" customWidth="1"/>
    <col min="2563" max="2563" width="45.140625" style="74" customWidth="1"/>
    <col min="2564" max="2564" width="21.140625" style="74" customWidth="1"/>
    <col min="2565" max="2565" width="121.28515625" style="74" customWidth="1"/>
    <col min="2566" max="2816" width="9.140625" style="74"/>
    <col min="2817" max="2817" width="4.140625" style="74" customWidth="1"/>
    <col min="2818" max="2818" width="26" style="74" customWidth="1"/>
    <col min="2819" max="2819" width="45.140625" style="74" customWidth="1"/>
    <col min="2820" max="2820" width="21.140625" style="74" customWidth="1"/>
    <col min="2821" max="2821" width="121.28515625" style="74" customWidth="1"/>
    <col min="2822" max="3072" width="9.140625" style="74"/>
    <col min="3073" max="3073" width="4.140625" style="74" customWidth="1"/>
    <col min="3074" max="3074" width="26" style="74" customWidth="1"/>
    <col min="3075" max="3075" width="45.140625" style="74" customWidth="1"/>
    <col min="3076" max="3076" width="21.140625" style="74" customWidth="1"/>
    <col min="3077" max="3077" width="121.28515625" style="74" customWidth="1"/>
    <col min="3078" max="3328" width="9.140625" style="74"/>
    <col min="3329" max="3329" width="4.140625" style="74" customWidth="1"/>
    <col min="3330" max="3330" width="26" style="74" customWidth="1"/>
    <col min="3331" max="3331" width="45.140625" style="74" customWidth="1"/>
    <col min="3332" max="3332" width="21.140625" style="74" customWidth="1"/>
    <col min="3333" max="3333" width="121.28515625" style="74" customWidth="1"/>
    <col min="3334" max="3584" width="9.140625" style="74"/>
    <col min="3585" max="3585" width="4.140625" style="74" customWidth="1"/>
    <col min="3586" max="3586" width="26" style="74" customWidth="1"/>
    <col min="3587" max="3587" width="45.140625" style="74" customWidth="1"/>
    <col min="3588" max="3588" width="21.140625" style="74" customWidth="1"/>
    <col min="3589" max="3589" width="121.28515625" style="74" customWidth="1"/>
    <col min="3590" max="3840" width="9.140625" style="74"/>
    <col min="3841" max="3841" width="4.140625" style="74" customWidth="1"/>
    <col min="3842" max="3842" width="26" style="74" customWidth="1"/>
    <col min="3843" max="3843" width="45.140625" style="74" customWidth="1"/>
    <col min="3844" max="3844" width="21.140625" style="74" customWidth="1"/>
    <col min="3845" max="3845" width="121.28515625" style="74" customWidth="1"/>
    <col min="3846" max="4096" width="9.140625" style="74"/>
    <col min="4097" max="4097" width="4.140625" style="74" customWidth="1"/>
    <col min="4098" max="4098" width="26" style="74" customWidth="1"/>
    <col min="4099" max="4099" width="45.140625" style="74" customWidth="1"/>
    <col min="4100" max="4100" width="21.140625" style="74" customWidth="1"/>
    <col min="4101" max="4101" width="121.28515625" style="74" customWidth="1"/>
    <col min="4102" max="4352" width="9.140625" style="74"/>
    <col min="4353" max="4353" width="4.140625" style="74" customWidth="1"/>
    <col min="4354" max="4354" width="26" style="74" customWidth="1"/>
    <col min="4355" max="4355" width="45.140625" style="74" customWidth="1"/>
    <col min="4356" max="4356" width="21.140625" style="74" customWidth="1"/>
    <col min="4357" max="4357" width="121.28515625" style="74" customWidth="1"/>
    <col min="4358" max="4608" width="9.140625" style="74"/>
    <col min="4609" max="4609" width="4.140625" style="74" customWidth="1"/>
    <col min="4610" max="4610" width="26" style="74" customWidth="1"/>
    <col min="4611" max="4611" width="45.140625" style="74" customWidth="1"/>
    <col min="4612" max="4612" width="21.140625" style="74" customWidth="1"/>
    <col min="4613" max="4613" width="121.28515625" style="74" customWidth="1"/>
    <col min="4614" max="4864" width="9.140625" style="74"/>
    <col min="4865" max="4865" width="4.140625" style="74" customWidth="1"/>
    <col min="4866" max="4866" width="26" style="74" customWidth="1"/>
    <col min="4867" max="4867" width="45.140625" style="74" customWidth="1"/>
    <col min="4868" max="4868" width="21.140625" style="74" customWidth="1"/>
    <col min="4869" max="4869" width="121.28515625" style="74" customWidth="1"/>
    <col min="4870" max="5120" width="9.140625" style="74"/>
    <col min="5121" max="5121" width="4.140625" style="74" customWidth="1"/>
    <col min="5122" max="5122" width="26" style="74" customWidth="1"/>
    <col min="5123" max="5123" width="45.140625" style="74" customWidth="1"/>
    <col min="5124" max="5124" width="21.140625" style="74" customWidth="1"/>
    <col min="5125" max="5125" width="121.28515625" style="74" customWidth="1"/>
    <col min="5126" max="5376" width="9.140625" style="74"/>
    <col min="5377" max="5377" width="4.140625" style="74" customWidth="1"/>
    <col min="5378" max="5378" width="26" style="74" customWidth="1"/>
    <col min="5379" max="5379" width="45.140625" style="74" customWidth="1"/>
    <col min="5380" max="5380" width="21.140625" style="74" customWidth="1"/>
    <col min="5381" max="5381" width="121.28515625" style="74" customWidth="1"/>
    <col min="5382" max="5632" width="9.140625" style="74"/>
    <col min="5633" max="5633" width="4.140625" style="74" customWidth="1"/>
    <col min="5634" max="5634" width="26" style="74" customWidth="1"/>
    <col min="5635" max="5635" width="45.140625" style="74" customWidth="1"/>
    <col min="5636" max="5636" width="21.140625" style="74" customWidth="1"/>
    <col min="5637" max="5637" width="121.28515625" style="74" customWidth="1"/>
    <col min="5638" max="5888" width="9.140625" style="74"/>
    <col min="5889" max="5889" width="4.140625" style="74" customWidth="1"/>
    <col min="5890" max="5890" width="26" style="74" customWidth="1"/>
    <col min="5891" max="5891" width="45.140625" style="74" customWidth="1"/>
    <col min="5892" max="5892" width="21.140625" style="74" customWidth="1"/>
    <col min="5893" max="5893" width="121.28515625" style="74" customWidth="1"/>
    <col min="5894" max="6144" width="9.140625" style="74"/>
    <col min="6145" max="6145" width="4.140625" style="74" customWidth="1"/>
    <col min="6146" max="6146" width="26" style="74" customWidth="1"/>
    <col min="6147" max="6147" width="45.140625" style="74" customWidth="1"/>
    <col min="6148" max="6148" width="21.140625" style="74" customWidth="1"/>
    <col min="6149" max="6149" width="121.28515625" style="74" customWidth="1"/>
    <col min="6150" max="6400" width="9.140625" style="74"/>
    <col min="6401" max="6401" width="4.140625" style="74" customWidth="1"/>
    <col min="6402" max="6402" width="26" style="74" customWidth="1"/>
    <col min="6403" max="6403" width="45.140625" style="74" customWidth="1"/>
    <col min="6404" max="6404" width="21.140625" style="74" customWidth="1"/>
    <col min="6405" max="6405" width="121.28515625" style="74" customWidth="1"/>
    <col min="6406" max="6656" width="9.140625" style="74"/>
    <col min="6657" max="6657" width="4.140625" style="74" customWidth="1"/>
    <col min="6658" max="6658" width="26" style="74" customWidth="1"/>
    <col min="6659" max="6659" width="45.140625" style="74" customWidth="1"/>
    <col min="6660" max="6660" width="21.140625" style="74" customWidth="1"/>
    <col min="6661" max="6661" width="121.28515625" style="74" customWidth="1"/>
    <col min="6662" max="6912" width="9.140625" style="74"/>
    <col min="6913" max="6913" width="4.140625" style="74" customWidth="1"/>
    <col min="6914" max="6914" width="26" style="74" customWidth="1"/>
    <col min="6915" max="6915" width="45.140625" style="74" customWidth="1"/>
    <col min="6916" max="6916" width="21.140625" style="74" customWidth="1"/>
    <col min="6917" max="6917" width="121.28515625" style="74" customWidth="1"/>
    <col min="6918" max="7168" width="9.140625" style="74"/>
    <col min="7169" max="7169" width="4.140625" style="74" customWidth="1"/>
    <col min="7170" max="7170" width="26" style="74" customWidth="1"/>
    <col min="7171" max="7171" width="45.140625" style="74" customWidth="1"/>
    <col min="7172" max="7172" width="21.140625" style="74" customWidth="1"/>
    <col min="7173" max="7173" width="121.28515625" style="74" customWidth="1"/>
    <col min="7174" max="7424" width="9.140625" style="74"/>
    <col min="7425" max="7425" width="4.140625" style="74" customWidth="1"/>
    <col min="7426" max="7426" width="26" style="74" customWidth="1"/>
    <col min="7427" max="7427" width="45.140625" style="74" customWidth="1"/>
    <col min="7428" max="7428" width="21.140625" style="74" customWidth="1"/>
    <col min="7429" max="7429" width="121.28515625" style="74" customWidth="1"/>
    <col min="7430" max="7680" width="9.140625" style="74"/>
    <col min="7681" max="7681" width="4.140625" style="74" customWidth="1"/>
    <col min="7682" max="7682" width="26" style="74" customWidth="1"/>
    <col min="7683" max="7683" width="45.140625" style="74" customWidth="1"/>
    <col min="7684" max="7684" width="21.140625" style="74" customWidth="1"/>
    <col min="7685" max="7685" width="121.28515625" style="74" customWidth="1"/>
    <col min="7686" max="7936" width="9.140625" style="74"/>
    <col min="7937" max="7937" width="4.140625" style="74" customWidth="1"/>
    <col min="7938" max="7938" width="26" style="74" customWidth="1"/>
    <col min="7939" max="7939" width="45.140625" style="74" customWidth="1"/>
    <col min="7940" max="7940" width="21.140625" style="74" customWidth="1"/>
    <col min="7941" max="7941" width="121.28515625" style="74" customWidth="1"/>
    <col min="7942" max="8192" width="9.140625" style="74"/>
    <col min="8193" max="8193" width="4.140625" style="74" customWidth="1"/>
    <col min="8194" max="8194" width="26" style="74" customWidth="1"/>
    <col min="8195" max="8195" width="45.140625" style="74" customWidth="1"/>
    <col min="8196" max="8196" width="21.140625" style="74" customWidth="1"/>
    <col min="8197" max="8197" width="121.28515625" style="74" customWidth="1"/>
    <col min="8198" max="8448" width="9.140625" style="74"/>
    <col min="8449" max="8449" width="4.140625" style="74" customWidth="1"/>
    <col min="8450" max="8450" width="26" style="74" customWidth="1"/>
    <col min="8451" max="8451" width="45.140625" style="74" customWidth="1"/>
    <col min="8452" max="8452" width="21.140625" style="74" customWidth="1"/>
    <col min="8453" max="8453" width="121.28515625" style="74" customWidth="1"/>
    <col min="8454" max="8704" width="9.140625" style="74"/>
    <col min="8705" max="8705" width="4.140625" style="74" customWidth="1"/>
    <col min="8706" max="8706" width="26" style="74" customWidth="1"/>
    <col min="8707" max="8707" width="45.140625" style="74" customWidth="1"/>
    <col min="8708" max="8708" width="21.140625" style="74" customWidth="1"/>
    <col min="8709" max="8709" width="121.28515625" style="74" customWidth="1"/>
    <col min="8710" max="8960" width="9.140625" style="74"/>
    <col min="8961" max="8961" width="4.140625" style="74" customWidth="1"/>
    <col min="8962" max="8962" width="26" style="74" customWidth="1"/>
    <col min="8963" max="8963" width="45.140625" style="74" customWidth="1"/>
    <col min="8964" max="8964" width="21.140625" style="74" customWidth="1"/>
    <col min="8965" max="8965" width="121.28515625" style="74" customWidth="1"/>
    <col min="8966" max="9216" width="9.140625" style="74"/>
    <col min="9217" max="9217" width="4.140625" style="74" customWidth="1"/>
    <col min="9218" max="9218" width="26" style="74" customWidth="1"/>
    <col min="9219" max="9219" width="45.140625" style="74" customWidth="1"/>
    <col min="9220" max="9220" width="21.140625" style="74" customWidth="1"/>
    <col min="9221" max="9221" width="121.28515625" style="74" customWidth="1"/>
    <col min="9222" max="9472" width="9.140625" style="74"/>
    <col min="9473" max="9473" width="4.140625" style="74" customWidth="1"/>
    <col min="9474" max="9474" width="26" style="74" customWidth="1"/>
    <col min="9475" max="9475" width="45.140625" style="74" customWidth="1"/>
    <col min="9476" max="9476" width="21.140625" style="74" customWidth="1"/>
    <col min="9477" max="9477" width="121.28515625" style="74" customWidth="1"/>
    <col min="9478" max="9728" width="9.140625" style="74"/>
    <col min="9729" max="9729" width="4.140625" style="74" customWidth="1"/>
    <col min="9730" max="9730" width="26" style="74" customWidth="1"/>
    <col min="9731" max="9731" width="45.140625" style="74" customWidth="1"/>
    <col min="9732" max="9732" width="21.140625" style="74" customWidth="1"/>
    <col min="9733" max="9733" width="121.28515625" style="74" customWidth="1"/>
    <col min="9734" max="9984" width="9.140625" style="74"/>
    <col min="9985" max="9985" width="4.140625" style="74" customWidth="1"/>
    <col min="9986" max="9986" width="26" style="74" customWidth="1"/>
    <col min="9987" max="9987" width="45.140625" style="74" customWidth="1"/>
    <col min="9988" max="9988" width="21.140625" style="74" customWidth="1"/>
    <col min="9989" max="9989" width="121.28515625" style="74" customWidth="1"/>
    <col min="9990" max="10240" width="9.140625" style="74"/>
    <col min="10241" max="10241" width="4.140625" style="74" customWidth="1"/>
    <col min="10242" max="10242" width="26" style="74" customWidth="1"/>
    <col min="10243" max="10243" width="45.140625" style="74" customWidth="1"/>
    <col min="10244" max="10244" width="21.140625" style="74" customWidth="1"/>
    <col min="10245" max="10245" width="121.28515625" style="74" customWidth="1"/>
    <col min="10246" max="10496" width="9.140625" style="74"/>
    <col min="10497" max="10497" width="4.140625" style="74" customWidth="1"/>
    <col min="10498" max="10498" width="26" style="74" customWidth="1"/>
    <col min="10499" max="10499" width="45.140625" style="74" customWidth="1"/>
    <col min="10500" max="10500" width="21.140625" style="74" customWidth="1"/>
    <col min="10501" max="10501" width="121.28515625" style="74" customWidth="1"/>
    <col min="10502" max="10752" width="9.140625" style="74"/>
    <col min="10753" max="10753" width="4.140625" style="74" customWidth="1"/>
    <col min="10754" max="10754" width="26" style="74" customWidth="1"/>
    <col min="10755" max="10755" width="45.140625" style="74" customWidth="1"/>
    <col min="10756" max="10756" width="21.140625" style="74" customWidth="1"/>
    <col min="10757" max="10757" width="121.28515625" style="74" customWidth="1"/>
    <col min="10758" max="11008" width="9.140625" style="74"/>
    <col min="11009" max="11009" width="4.140625" style="74" customWidth="1"/>
    <col min="11010" max="11010" width="26" style="74" customWidth="1"/>
    <col min="11011" max="11011" width="45.140625" style="74" customWidth="1"/>
    <col min="11012" max="11012" width="21.140625" style="74" customWidth="1"/>
    <col min="11013" max="11013" width="121.28515625" style="74" customWidth="1"/>
    <col min="11014" max="11264" width="9.140625" style="74"/>
    <col min="11265" max="11265" width="4.140625" style="74" customWidth="1"/>
    <col min="11266" max="11266" width="26" style="74" customWidth="1"/>
    <col min="11267" max="11267" width="45.140625" style="74" customWidth="1"/>
    <col min="11268" max="11268" width="21.140625" style="74" customWidth="1"/>
    <col min="11269" max="11269" width="121.28515625" style="74" customWidth="1"/>
    <col min="11270" max="11520" width="9.140625" style="74"/>
    <col min="11521" max="11521" width="4.140625" style="74" customWidth="1"/>
    <col min="11522" max="11522" width="26" style="74" customWidth="1"/>
    <col min="11523" max="11523" width="45.140625" style="74" customWidth="1"/>
    <col min="11524" max="11524" width="21.140625" style="74" customWidth="1"/>
    <col min="11525" max="11525" width="121.28515625" style="74" customWidth="1"/>
    <col min="11526" max="11776" width="9.140625" style="74"/>
    <col min="11777" max="11777" width="4.140625" style="74" customWidth="1"/>
    <col min="11778" max="11778" width="26" style="74" customWidth="1"/>
    <col min="11779" max="11779" width="45.140625" style="74" customWidth="1"/>
    <col min="11780" max="11780" width="21.140625" style="74" customWidth="1"/>
    <col min="11781" max="11781" width="121.28515625" style="74" customWidth="1"/>
    <col min="11782" max="12032" width="9.140625" style="74"/>
    <col min="12033" max="12033" width="4.140625" style="74" customWidth="1"/>
    <col min="12034" max="12034" width="26" style="74" customWidth="1"/>
    <col min="12035" max="12035" width="45.140625" style="74" customWidth="1"/>
    <col min="12036" max="12036" width="21.140625" style="74" customWidth="1"/>
    <col min="12037" max="12037" width="121.28515625" style="74" customWidth="1"/>
    <col min="12038" max="12288" width="9.140625" style="74"/>
    <col min="12289" max="12289" width="4.140625" style="74" customWidth="1"/>
    <col min="12290" max="12290" width="26" style="74" customWidth="1"/>
    <col min="12291" max="12291" width="45.140625" style="74" customWidth="1"/>
    <col min="12292" max="12292" width="21.140625" style="74" customWidth="1"/>
    <col min="12293" max="12293" width="121.28515625" style="74" customWidth="1"/>
    <col min="12294" max="12544" width="9.140625" style="74"/>
    <col min="12545" max="12545" width="4.140625" style="74" customWidth="1"/>
    <col min="12546" max="12546" width="26" style="74" customWidth="1"/>
    <col min="12547" max="12547" width="45.140625" style="74" customWidth="1"/>
    <col min="12548" max="12548" width="21.140625" style="74" customWidth="1"/>
    <col min="12549" max="12549" width="121.28515625" style="74" customWidth="1"/>
    <col min="12550" max="12800" width="9.140625" style="74"/>
    <col min="12801" max="12801" width="4.140625" style="74" customWidth="1"/>
    <col min="12802" max="12802" width="26" style="74" customWidth="1"/>
    <col min="12803" max="12803" width="45.140625" style="74" customWidth="1"/>
    <col min="12804" max="12804" width="21.140625" style="74" customWidth="1"/>
    <col min="12805" max="12805" width="121.28515625" style="74" customWidth="1"/>
    <col min="12806" max="13056" width="9.140625" style="74"/>
    <col min="13057" max="13057" width="4.140625" style="74" customWidth="1"/>
    <col min="13058" max="13058" width="26" style="74" customWidth="1"/>
    <col min="13059" max="13059" width="45.140625" style="74" customWidth="1"/>
    <col min="13060" max="13060" width="21.140625" style="74" customWidth="1"/>
    <col min="13061" max="13061" width="121.28515625" style="74" customWidth="1"/>
    <col min="13062" max="13312" width="9.140625" style="74"/>
    <col min="13313" max="13313" width="4.140625" style="74" customWidth="1"/>
    <col min="13314" max="13314" width="26" style="74" customWidth="1"/>
    <col min="13315" max="13315" width="45.140625" style="74" customWidth="1"/>
    <col min="13316" max="13316" width="21.140625" style="74" customWidth="1"/>
    <col min="13317" max="13317" width="121.28515625" style="74" customWidth="1"/>
    <col min="13318" max="13568" width="9.140625" style="74"/>
    <col min="13569" max="13569" width="4.140625" style="74" customWidth="1"/>
    <col min="13570" max="13570" width="26" style="74" customWidth="1"/>
    <col min="13571" max="13571" width="45.140625" style="74" customWidth="1"/>
    <col min="13572" max="13572" width="21.140625" style="74" customWidth="1"/>
    <col min="13573" max="13573" width="121.28515625" style="74" customWidth="1"/>
    <col min="13574" max="13824" width="9.140625" style="74"/>
    <col min="13825" max="13825" width="4.140625" style="74" customWidth="1"/>
    <col min="13826" max="13826" width="26" style="74" customWidth="1"/>
    <col min="13827" max="13827" width="45.140625" style="74" customWidth="1"/>
    <col min="13828" max="13828" width="21.140625" style="74" customWidth="1"/>
    <col min="13829" max="13829" width="121.28515625" style="74" customWidth="1"/>
    <col min="13830" max="14080" width="9.140625" style="74"/>
    <col min="14081" max="14081" width="4.140625" style="74" customWidth="1"/>
    <col min="14082" max="14082" width="26" style="74" customWidth="1"/>
    <col min="14083" max="14083" width="45.140625" style="74" customWidth="1"/>
    <col min="14084" max="14084" width="21.140625" style="74" customWidth="1"/>
    <col min="14085" max="14085" width="121.28515625" style="74" customWidth="1"/>
    <col min="14086" max="14336" width="9.140625" style="74"/>
    <col min="14337" max="14337" width="4.140625" style="74" customWidth="1"/>
    <col min="14338" max="14338" width="26" style="74" customWidth="1"/>
    <col min="14339" max="14339" width="45.140625" style="74" customWidth="1"/>
    <col min="14340" max="14340" width="21.140625" style="74" customWidth="1"/>
    <col min="14341" max="14341" width="121.28515625" style="74" customWidth="1"/>
    <col min="14342" max="14592" width="9.140625" style="74"/>
    <col min="14593" max="14593" width="4.140625" style="74" customWidth="1"/>
    <col min="14594" max="14594" width="26" style="74" customWidth="1"/>
    <col min="14595" max="14595" width="45.140625" style="74" customWidth="1"/>
    <col min="14596" max="14596" width="21.140625" style="74" customWidth="1"/>
    <col min="14597" max="14597" width="121.28515625" style="74" customWidth="1"/>
    <col min="14598" max="14848" width="9.140625" style="74"/>
    <col min="14849" max="14849" width="4.140625" style="74" customWidth="1"/>
    <col min="14850" max="14850" width="26" style="74" customWidth="1"/>
    <col min="14851" max="14851" width="45.140625" style="74" customWidth="1"/>
    <col min="14852" max="14852" width="21.140625" style="74" customWidth="1"/>
    <col min="14853" max="14853" width="121.28515625" style="74" customWidth="1"/>
    <col min="14854" max="15104" width="9.140625" style="74"/>
    <col min="15105" max="15105" width="4.140625" style="74" customWidth="1"/>
    <col min="15106" max="15106" width="26" style="74" customWidth="1"/>
    <col min="15107" max="15107" width="45.140625" style="74" customWidth="1"/>
    <col min="15108" max="15108" width="21.140625" style="74" customWidth="1"/>
    <col min="15109" max="15109" width="121.28515625" style="74" customWidth="1"/>
    <col min="15110" max="15360" width="9.140625" style="74"/>
    <col min="15361" max="15361" width="4.140625" style="74" customWidth="1"/>
    <col min="15362" max="15362" width="26" style="74" customWidth="1"/>
    <col min="15363" max="15363" width="45.140625" style="74" customWidth="1"/>
    <col min="15364" max="15364" width="21.140625" style="74" customWidth="1"/>
    <col min="15365" max="15365" width="121.28515625" style="74" customWidth="1"/>
    <col min="15366" max="15616" width="9.140625" style="74"/>
    <col min="15617" max="15617" width="4.140625" style="74" customWidth="1"/>
    <col min="15618" max="15618" width="26" style="74" customWidth="1"/>
    <col min="15619" max="15619" width="45.140625" style="74" customWidth="1"/>
    <col min="15620" max="15620" width="21.140625" style="74" customWidth="1"/>
    <col min="15621" max="15621" width="121.28515625" style="74" customWidth="1"/>
    <col min="15622" max="15872" width="9.140625" style="74"/>
    <col min="15873" max="15873" width="4.140625" style="74" customWidth="1"/>
    <col min="15874" max="15874" width="26" style="74" customWidth="1"/>
    <col min="15875" max="15875" width="45.140625" style="74" customWidth="1"/>
    <col min="15876" max="15876" width="21.140625" style="74" customWidth="1"/>
    <col min="15877" max="15877" width="121.28515625" style="74" customWidth="1"/>
    <col min="15878" max="16128" width="9.140625" style="74"/>
    <col min="16129" max="16129" width="4.140625" style="74" customWidth="1"/>
    <col min="16130" max="16130" width="26" style="74" customWidth="1"/>
    <col min="16131" max="16131" width="45.140625" style="74" customWidth="1"/>
    <col min="16132" max="16132" width="21.140625" style="74" customWidth="1"/>
    <col min="16133" max="16133" width="121.28515625" style="74" customWidth="1"/>
    <col min="16134" max="16384" width="9.140625" style="74"/>
  </cols>
  <sheetData>
    <row r="2" spans="2:5" ht="29.25" customHeight="1">
      <c r="B2" s="178" t="s">
        <v>82</v>
      </c>
      <c r="C2" s="178"/>
      <c r="D2" s="178"/>
      <c r="E2" s="178"/>
    </row>
    <row r="3" spans="2:5" s="75" customFormat="1" ht="23.25" customHeight="1">
      <c r="B3" s="178" t="s">
        <v>83</v>
      </c>
      <c r="C3" s="178"/>
      <c r="D3" s="178"/>
      <c r="E3" s="178"/>
    </row>
    <row r="4" spans="2:5" ht="24.75" customHeight="1">
      <c r="B4" s="179"/>
      <c r="C4" s="179"/>
      <c r="D4" s="179"/>
      <c r="E4" s="179"/>
    </row>
    <row r="5" spans="2:5" ht="48" customHeight="1">
      <c r="B5" s="76" t="s">
        <v>84</v>
      </c>
      <c r="C5" s="76" t="s">
        <v>85</v>
      </c>
      <c r="D5" s="76" t="s">
        <v>723</v>
      </c>
      <c r="E5" s="76" t="s">
        <v>86</v>
      </c>
    </row>
    <row r="6" spans="2:5" ht="24" customHeight="1">
      <c r="B6" s="82" t="s">
        <v>724</v>
      </c>
      <c r="C6" s="77" t="s">
        <v>725</v>
      </c>
      <c r="D6" s="78">
        <v>285000</v>
      </c>
      <c r="E6" s="77"/>
    </row>
    <row r="7" spans="2:5" ht="15.75">
      <c r="B7" s="79"/>
      <c r="C7" s="80"/>
      <c r="D7" s="81"/>
      <c r="E7" s="80"/>
    </row>
    <row r="8" spans="2:5" ht="15.75">
      <c r="B8" s="79"/>
      <c r="C8" s="80"/>
      <c r="D8" s="81"/>
      <c r="E8" s="80"/>
    </row>
    <row r="9" spans="2:5" ht="15.75">
      <c r="B9" s="79"/>
      <c r="C9" s="80" t="s">
        <v>90</v>
      </c>
      <c r="D9" s="81"/>
      <c r="E9" s="80"/>
    </row>
    <row r="10" spans="2:5" ht="15.75">
      <c r="B10" s="79"/>
      <c r="C10" s="80" t="s">
        <v>91</v>
      </c>
      <c r="D10" s="81"/>
      <c r="E10" s="80"/>
    </row>
    <row r="11" spans="2:5" ht="15.75">
      <c r="B11" s="82"/>
      <c r="C11" s="77" t="s">
        <v>726</v>
      </c>
      <c r="D11" s="78"/>
      <c r="E11" s="77"/>
    </row>
    <row r="12" spans="2:5" ht="15.75">
      <c r="B12" s="79"/>
      <c r="C12" s="80" t="s">
        <v>88</v>
      </c>
      <c r="D12" s="81"/>
      <c r="E12" s="80"/>
    </row>
    <row r="13" spans="2:5" ht="15.75">
      <c r="B13" s="79"/>
      <c r="C13" s="80" t="s">
        <v>89</v>
      </c>
      <c r="D13" s="81"/>
      <c r="E13" s="80"/>
    </row>
    <row r="14" spans="2:5" ht="15.75">
      <c r="B14" s="79"/>
      <c r="C14" s="80" t="s">
        <v>90</v>
      </c>
      <c r="D14" s="81"/>
      <c r="E14" s="80"/>
    </row>
    <row r="15" spans="2:5" ht="15.75">
      <c r="B15" s="79"/>
      <c r="C15" s="80" t="s">
        <v>91</v>
      </c>
      <c r="D15" s="81"/>
      <c r="E15" s="80"/>
    </row>
    <row r="16" spans="2:5" ht="15.75">
      <c r="B16" s="82"/>
      <c r="C16" s="77" t="s">
        <v>87</v>
      </c>
      <c r="D16" s="78"/>
      <c r="E16" s="77"/>
    </row>
    <row r="17" spans="2:5" ht="15.75">
      <c r="B17" s="79"/>
      <c r="C17" s="80" t="s">
        <v>88</v>
      </c>
      <c r="D17" s="81"/>
      <c r="E17" s="80"/>
    </row>
    <row r="18" spans="2:5" ht="15.75">
      <c r="B18" s="79"/>
      <c r="C18" s="80" t="s">
        <v>89</v>
      </c>
      <c r="D18" s="81"/>
      <c r="E18" s="80"/>
    </row>
    <row r="19" spans="2:5" ht="15.75">
      <c r="B19" s="79"/>
      <c r="C19" s="80" t="s">
        <v>90</v>
      </c>
      <c r="D19" s="81"/>
      <c r="E19" s="80"/>
    </row>
    <row r="20" spans="2:5" ht="15.75">
      <c r="B20" s="79"/>
      <c r="C20" s="80" t="s">
        <v>91</v>
      </c>
      <c r="D20" s="81"/>
      <c r="E20" s="80"/>
    </row>
    <row r="21" spans="2:5" ht="29.25" customHeight="1">
      <c r="B21" s="82"/>
      <c r="C21" s="83" t="s">
        <v>24</v>
      </c>
      <c r="D21" s="78"/>
      <c r="E21" s="77"/>
    </row>
    <row r="22" spans="2:5">
      <c r="B22" s="84"/>
      <c r="C22" s="84"/>
      <c r="D22" s="84"/>
      <c r="E22" s="84"/>
    </row>
    <row r="23" spans="2:5">
      <c r="B23" s="84"/>
      <c r="C23" s="84"/>
      <c r="D23" s="84"/>
      <c r="E23" s="84"/>
    </row>
    <row r="24" spans="2:5">
      <c r="B24" s="180" t="s">
        <v>93</v>
      </c>
      <c r="C24" s="180"/>
      <c r="D24" s="84"/>
      <c r="E24" s="84"/>
    </row>
    <row r="25" spans="2:5">
      <c r="B25" s="84"/>
      <c r="C25" s="84"/>
      <c r="D25" s="84"/>
      <c r="E25" s="84"/>
    </row>
  </sheetData>
  <mergeCells count="4">
    <mergeCell ref="B2:E2"/>
    <mergeCell ref="B3:E3"/>
    <mergeCell ref="B4:E4"/>
    <mergeCell ref="B24:C24"/>
  </mergeCells>
  <pageMargins left="0.7" right="0.7" top="0.75" bottom="0.75" header="0.3" footer="0.3"/>
  <pageSetup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2:E25"/>
  <sheetViews>
    <sheetView view="pageBreakPreview" zoomScaleNormal="100" zoomScaleSheetLayoutView="100" workbookViewId="0">
      <pane xSplit="3" ySplit="5" topLeftCell="D6" activePane="bottomRight" state="frozen"/>
      <selection pane="topRight" activeCell="D1" sqref="D1"/>
      <selection pane="bottomLeft" activeCell="A6" sqref="A6"/>
      <selection pane="bottomRight" activeCell="D8" sqref="D8"/>
    </sheetView>
  </sheetViews>
  <sheetFormatPr defaultRowHeight="12.75"/>
  <cols>
    <col min="1" max="1" width="4.140625" style="74" customWidth="1"/>
    <col min="2" max="2" width="22.42578125" style="74" customWidth="1"/>
    <col min="3" max="3" width="45.140625" style="74" customWidth="1"/>
    <col min="4" max="4" width="21.140625" style="74" customWidth="1"/>
    <col min="5" max="5" width="85.85546875" style="74" customWidth="1"/>
    <col min="6" max="256" width="9.140625" style="74"/>
    <col min="257" max="257" width="4.140625" style="74" customWidth="1"/>
    <col min="258" max="258" width="22.42578125" style="74" customWidth="1"/>
    <col min="259" max="259" width="45.140625" style="74" customWidth="1"/>
    <col min="260" max="260" width="21.140625" style="74" customWidth="1"/>
    <col min="261" max="261" width="85.85546875" style="74" customWidth="1"/>
    <col min="262" max="512" width="9.140625" style="74"/>
    <col min="513" max="513" width="4.140625" style="74" customWidth="1"/>
    <col min="514" max="514" width="22.42578125" style="74" customWidth="1"/>
    <col min="515" max="515" width="45.140625" style="74" customWidth="1"/>
    <col min="516" max="516" width="21.140625" style="74" customWidth="1"/>
    <col min="517" max="517" width="85.85546875" style="74" customWidth="1"/>
    <col min="518" max="768" width="9.140625" style="74"/>
    <col min="769" max="769" width="4.140625" style="74" customWidth="1"/>
    <col min="770" max="770" width="22.42578125" style="74" customWidth="1"/>
    <col min="771" max="771" width="45.140625" style="74" customWidth="1"/>
    <col min="772" max="772" width="21.140625" style="74" customWidth="1"/>
    <col min="773" max="773" width="85.85546875" style="74" customWidth="1"/>
    <col min="774" max="1024" width="9.140625" style="74"/>
    <col min="1025" max="1025" width="4.140625" style="74" customWidth="1"/>
    <col min="1026" max="1026" width="22.42578125" style="74" customWidth="1"/>
    <col min="1027" max="1027" width="45.140625" style="74" customWidth="1"/>
    <col min="1028" max="1028" width="21.140625" style="74" customWidth="1"/>
    <col min="1029" max="1029" width="85.85546875" style="74" customWidth="1"/>
    <col min="1030" max="1280" width="9.140625" style="74"/>
    <col min="1281" max="1281" width="4.140625" style="74" customWidth="1"/>
    <col min="1282" max="1282" width="22.42578125" style="74" customWidth="1"/>
    <col min="1283" max="1283" width="45.140625" style="74" customWidth="1"/>
    <col min="1284" max="1284" width="21.140625" style="74" customWidth="1"/>
    <col min="1285" max="1285" width="85.85546875" style="74" customWidth="1"/>
    <col min="1286" max="1536" width="9.140625" style="74"/>
    <col min="1537" max="1537" width="4.140625" style="74" customWidth="1"/>
    <col min="1538" max="1538" width="22.42578125" style="74" customWidth="1"/>
    <col min="1539" max="1539" width="45.140625" style="74" customWidth="1"/>
    <col min="1540" max="1540" width="21.140625" style="74" customWidth="1"/>
    <col min="1541" max="1541" width="85.85546875" style="74" customWidth="1"/>
    <col min="1542" max="1792" width="9.140625" style="74"/>
    <col min="1793" max="1793" width="4.140625" style="74" customWidth="1"/>
    <col min="1794" max="1794" width="22.42578125" style="74" customWidth="1"/>
    <col min="1795" max="1795" width="45.140625" style="74" customWidth="1"/>
    <col min="1796" max="1796" width="21.140625" style="74" customWidth="1"/>
    <col min="1797" max="1797" width="85.85546875" style="74" customWidth="1"/>
    <col min="1798" max="2048" width="9.140625" style="74"/>
    <col min="2049" max="2049" width="4.140625" style="74" customWidth="1"/>
    <col min="2050" max="2050" width="22.42578125" style="74" customWidth="1"/>
    <col min="2051" max="2051" width="45.140625" style="74" customWidth="1"/>
    <col min="2052" max="2052" width="21.140625" style="74" customWidth="1"/>
    <col min="2053" max="2053" width="85.85546875" style="74" customWidth="1"/>
    <col min="2054" max="2304" width="9.140625" style="74"/>
    <col min="2305" max="2305" width="4.140625" style="74" customWidth="1"/>
    <col min="2306" max="2306" width="22.42578125" style="74" customWidth="1"/>
    <col min="2307" max="2307" width="45.140625" style="74" customWidth="1"/>
    <col min="2308" max="2308" width="21.140625" style="74" customWidth="1"/>
    <col min="2309" max="2309" width="85.85546875" style="74" customWidth="1"/>
    <col min="2310" max="2560" width="9.140625" style="74"/>
    <col min="2561" max="2561" width="4.140625" style="74" customWidth="1"/>
    <col min="2562" max="2562" width="22.42578125" style="74" customWidth="1"/>
    <col min="2563" max="2563" width="45.140625" style="74" customWidth="1"/>
    <col min="2564" max="2564" width="21.140625" style="74" customWidth="1"/>
    <col min="2565" max="2565" width="85.85546875" style="74" customWidth="1"/>
    <col min="2566" max="2816" width="9.140625" style="74"/>
    <col min="2817" max="2817" width="4.140625" style="74" customWidth="1"/>
    <col min="2818" max="2818" width="22.42578125" style="74" customWidth="1"/>
    <col min="2819" max="2819" width="45.140625" style="74" customWidth="1"/>
    <col min="2820" max="2820" width="21.140625" style="74" customWidth="1"/>
    <col min="2821" max="2821" width="85.85546875" style="74" customWidth="1"/>
    <col min="2822" max="3072" width="9.140625" style="74"/>
    <col min="3073" max="3073" width="4.140625" style="74" customWidth="1"/>
    <col min="3074" max="3074" width="22.42578125" style="74" customWidth="1"/>
    <col min="3075" max="3075" width="45.140625" style="74" customWidth="1"/>
    <col min="3076" max="3076" width="21.140625" style="74" customWidth="1"/>
    <col min="3077" max="3077" width="85.85546875" style="74" customWidth="1"/>
    <col min="3078" max="3328" width="9.140625" style="74"/>
    <col min="3329" max="3329" width="4.140625" style="74" customWidth="1"/>
    <col min="3330" max="3330" width="22.42578125" style="74" customWidth="1"/>
    <col min="3331" max="3331" width="45.140625" style="74" customWidth="1"/>
    <col min="3332" max="3332" width="21.140625" style="74" customWidth="1"/>
    <col min="3333" max="3333" width="85.85546875" style="74" customWidth="1"/>
    <col min="3334" max="3584" width="9.140625" style="74"/>
    <col min="3585" max="3585" width="4.140625" style="74" customWidth="1"/>
    <col min="3586" max="3586" width="22.42578125" style="74" customWidth="1"/>
    <col min="3587" max="3587" width="45.140625" style="74" customWidth="1"/>
    <col min="3588" max="3588" width="21.140625" style="74" customWidth="1"/>
    <col min="3589" max="3589" width="85.85546875" style="74" customWidth="1"/>
    <col min="3590" max="3840" width="9.140625" style="74"/>
    <col min="3841" max="3841" width="4.140625" style="74" customWidth="1"/>
    <col min="3842" max="3842" width="22.42578125" style="74" customWidth="1"/>
    <col min="3843" max="3843" width="45.140625" style="74" customWidth="1"/>
    <col min="3844" max="3844" width="21.140625" style="74" customWidth="1"/>
    <col min="3845" max="3845" width="85.85546875" style="74" customWidth="1"/>
    <col min="3846" max="4096" width="9.140625" style="74"/>
    <col min="4097" max="4097" width="4.140625" style="74" customWidth="1"/>
    <col min="4098" max="4098" width="22.42578125" style="74" customWidth="1"/>
    <col min="4099" max="4099" width="45.140625" style="74" customWidth="1"/>
    <col min="4100" max="4100" width="21.140625" style="74" customWidth="1"/>
    <col min="4101" max="4101" width="85.85546875" style="74" customWidth="1"/>
    <col min="4102" max="4352" width="9.140625" style="74"/>
    <col min="4353" max="4353" width="4.140625" style="74" customWidth="1"/>
    <col min="4354" max="4354" width="22.42578125" style="74" customWidth="1"/>
    <col min="4355" max="4355" width="45.140625" style="74" customWidth="1"/>
    <col min="4356" max="4356" width="21.140625" style="74" customWidth="1"/>
    <col min="4357" max="4357" width="85.85546875" style="74" customWidth="1"/>
    <col min="4358" max="4608" width="9.140625" style="74"/>
    <col min="4609" max="4609" width="4.140625" style="74" customWidth="1"/>
    <col min="4610" max="4610" width="22.42578125" style="74" customWidth="1"/>
    <col min="4611" max="4611" width="45.140625" style="74" customWidth="1"/>
    <col min="4612" max="4612" width="21.140625" style="74" customWidth="1"/>
    <col min="4613" max="4613" width="85.85546875" style="74" customWidth="1"/>
    <col min="4614" max="4864" width="9.140625" style="74"/>
    <col min="4865" max="4865" width="4.140625" style="74" customWidth="1"/>
    <col min="4866" max="4866" width="22.42578125" style="74" customWidth="1"/>
    <col min="4867" max="4867" width="45.140625" style="74" customWidth="1"/>
    <col min="4868" max="4868" width="21.140625" style="74" customWidth="1"/>
    <col min="4869" max="4869" width="85.85546875" style="74" customWidth="1"/>
    <col min="4870" max="5120" width="9.140625" style="74"/>
    <col min="5121" max="5121" width="4.140625" style="74" customWidth="1"/>
    <col min="5122" max="5122" width="22.42578125" style="74" customWidth="1"/>
    <col min="5123" max="5123" width="45.140625" style="74" customWidth="1"/>
    <col min="5124" max="5124" width="21.140625" style="74" customWidth="1"/>
    <col min="5125" max="5125" width="85.85546875" style="74" customWidth="1"/>
    <col min="5126" max="5376" width="9.140625" style="74"/>
    <col min="5377" max="5377" width="4.140625" style="74" customWidth="1"/>
    <col min="5378" max="5378" width="22.42578125" style="74" customWidth="1"/>
    <col min="5379" max="5379" width="45.140625" style="74" customWidth="1"/>
    <col min="5380" max="5380" width="21.140625" style="74" customWidth="1"/>
    <col min="5381" max="5381" width="85.85546875" style="74" customWidth="1"/>
    <col min="5382" max="5632" width="9.140625" style="74"/>
    <col min="5633" max="5633" width="4.140625" style="74" customWidth="1"/>
    <col min="5634" max="5634" width="22.42578125" style="74" customWidth="1"/>
    <col min="5635" max="5635" width="45.140625" style="74" customWidth="1"/>
    <col min="5636" max="5636" width="21.140625" style="74" customWidth="1"/>
    <col min="5637" max="5637" width="85.85546875" style="74" customWidth="1"/>
    <col min="5638" max="5888" width="9.140625" style="74"/>
    <col min="5889" max="5889" width="4.140625" style="74" customWidth="1"/>
    <col min="5890" max="5890" width="22.42578125" style="74" customWidth="1"/>
    <col min="5891" max="5891" width="45.140625" style="74" customWidth="1"/>
    <col min="5892" max="5892" width="21.140625" style="74" customWidth="1"/>
    <col min="5893" max="5893" width="85.85546875" style="74" customWidth="1"/>
    <col min="5894" max="6144" width="9.140625" style="74"/>
    <col min="6145" max="6145" width="4.140625" style="74" customWidth="1"/>
    <col min="6146" max="6146" width="22.42578125" style="74" customWidth="1"/>
    <col min="6147" max="6147" width="45.140625" style="74" customWidth="1"/>
    <col min="6148" max="6148" width="21.140625" style="74" customWidth="1"/>
    <col min="6149" max="6149" width="85.85546875" style="74" customWidth="1"/>
    <col min="6150" max="6400" width="9.140625" style="74"/>
    <col min="6401" max="6401" width="4.140625" style="74" customWidth="1"/>
    <col min="6402" max="6402" width="22.42578125" style="74" customWidth="1"/>
    <col min="6403" max="6403" width="45.140625" style="74" customWidth="1"/>
    <col min="6404" max="6404" width="21.140625" style="74" customWidth="1"/>
    <col min="6405" max="6405" width="85.85546875" style="74" customWidth="1"/>
    <col min="6406" max="6656" width="9.140625" style="74"/>
    <col min="6657" max="6657" width="4.140625" style="74" customWidth="1"/>
    <col min="6658" max="6658" width="22.42578125" style="74" customWidth="1"/>
    <col min="6659" max="6659" width="45.140625" style="74" customWidth="1"/>
    <col min="6660" max="6660" width="21.140625" style="74" customWidth="1"/>
    <col min="6661" max="6661" width="85.85546875" style="74" customWidth="1"/>
    <col min="6662" max="6912" width="9.140625" style="74"/>
    <col min="6913" max="6913" width="4.140625" style="74" customWidth="1"/>
    <col min="6914" max="6914" width="22.42578125" style="74" customWidth="1"/>
    <col min="6915" max="6915" width="45.140625" style="74" customWidth="1"/>
    <col min="6916" max="6916" width="21.140625" style="74" customWidth="1"/>
    <col min="6917" max="6917" width="85.85546875" style="74" customWidth="1"/>
    <col min="6918" max="7168" width="9.140625" style="74"/>
    <col min="7169" max="7169" width="4.140625" style="74" customWidth="1"/>
    <col min="7170" max="7170" width="22.42578125" style="74" customWidth="1"/>
    <col min="7171" max="7171" width="45.140625" style="74" customWidth="1"/>
    <col min="7172" max="7172" width="21.140625" style="74" customWidth="1"/>
    <col min="7173" max="7173" width="85.85546875" style="74" customWidth="1"/>
    <col min="7174" max="7424" width="9.140625" style="74"/>
    <col min="7425" max="7425" width="4.140625" style="74" customWidth="1"/>
    <col min="7426" max="7426" width="22.42578125" style="74" customWidth="1"/>
    <col min="7427" max="7427" width="45.140625" style="74" customWidth="1"/>
    <col min="7428" max="7428" width="21.140625" style="74" customWidth="1"/>
    <col min="7429" max="7429" width="85.85546875" style="74" customWidth="1"/>
    <col min="7430" max="7680" width="9.140625" style="74"/>
    <col min="7681" max="7681" width="4.140625" style="74" customWidth="1"/>
    <col min="7682" max="7682" width="22.42578125" style="74" customWidth="1"/>
    <col min="7683" max="7683" width="45.140625" style="74" customWidth="1"/>
    <col min="7684" max="7684" width="21.140625" style="74" customWidth="1"/>
    <col min="7685" max="7685" width="85.85546875" style="74" customWidth="1"/>
    <col min="7686" max="7936" width="9.140625" style="74"/>
    <col min="7937" max="7937" width="4.140625" style="74" customWidth="1"/>
    <col min="7938" max="7938" width="22.42578125" style="74" customWidth="1"/>
    <col min="7939" max="7939" width="45.140625" style="74" customWidth="1"/>
    <col min="7940" max="7940" width="21.140625" style="74" customWidth="1"/>
    <col min="7941" max="7941" width="85.85546875" style="74" customWidth="1"/>
    <col min="7942" max="8192" width="9.140625" style="74"/>
    <col min="8193" max="8193" width="4.140625" style="74" customWidth="1"/>
    <col min="8194" max="8194" width="22.42578125" style="74" customWidth="1"/>
    <col min="8195" max="8195" width="45.140625" style="74" customWidth="1"/>
    <col min="8196" max="8196" width="21.140625" style="74" customWidth="1"/>
    <col min="8197" max="8197" width="85.85546875" style="74" customWidth="1"/>
    <col min="8198" max="8448" width="9.140625" style="74"/>
    <col min="8449" max="8449" width="4.140625" style="74" customWidth="1"/>
    <col min="8450" max="8450" width="22.42578125" style="74" customWidth="1"/>
    <col min="8451" max="8451" width="45.140625" style="74" customWidth="1"/>
    <col min="8452" max="8452" width="21.140625" style="74" customWidth="1"/>
    <col min="8453" max="8453" width="85.85546875" style="74" customWidth="1"/>
    <col min="8454" max="8704" width="9.140625" style="74"/>
    <col min="8705" max="8705" width="4.140625" style="74" customWidth="1"/>
    <col min="8706" max="8706" width="22.42578125" style="74" customWidth="1"/>
    <col min="8707" max="8707" width="45.140625" style="74" customWidth="1"/>
    <col min="8708" max="8708" width="21.140625" style="74" customWidth="1"/>
    <col min="8709" max="8709" width="85.85546875" style="74" customWidth="1"/>
    <col min="8710" max="8960" width="9.140625" style="74"/>
    <col min="8961" max="8961" width="4.140625" style="74" customWidth="1"/>
    <col min="8962" max="8962" width="22.42578125" style="74" customWidth="1"/>
    <col min="8963" max="8963" width="45.140625" style="74" customWidth="1"/>
    <col min="8964" max="8964" width="21.140625" style="74" customWidth="1"/>
    <col min="8965" max="8965" width="85.85546875" style="74" customWidth="1"/>
    <col min="8966" max="9216" width="9.140625" style="74"/>
    <col min="9217" max="9217" width="4.140625" style="74" customWidth="1"/>
    <col min="9218" max="9218" width="22.42578125" style="74" customWidth="1"/>
    <col min="9219" max="9219" width="45.140625" style="74" customWidth="1"/>
    <col min="9220" max="9220" width="21.140625" style="74" customWidth="1"/>
    <col min="9221" max="9221" width="85.85546875" style="74" customWidth="1"/>
    <col min="9222" max="9472" width="9.140625" style="74"/>
    <col min="9473" max="9473" width="4.140625" style="74" customWidth="1"/>
    <col min="9474" max="9474" width="22.42578125" style="74" customWidth="1"/>
    <col min="9475" max="9475" width="45.140625" style="74" customWidth="1"/>
    <col min="9476" max="9476" width="21.140625" style="74" customWidth="1"/>
    <col min="9477" max="9477" width="85.85546875" style="74" customWidth="1"/>
    <col min="9478" max="9728" width="9.140625" style="74"/>
    <col min="9729" max="9729" width="4.140625" style="74" customWidth="1"/>
    <col min="9730" max="9730" width="22.42578125" style="74" customWidth="1"/>
    <col min="9731" max="9731" width="45.140625" style="74" customWidth="1"/>
    <col min="9732" max="9732" width="21.140625" style="74" customWidth="1"/>
    <col min="9733" max="9733" width="85.85546875" style="74" customWidth="1"/>
    <col min="9734" max="9984" width="9.140625" style="74"/>
    <col min="9985" max="9985" width="4.140625" style="74" customWidth="1"/>
    <col min="9986" max="9986" width="22.42578125" style="74" customWidth="1"/>
    <col min="9987" max="9987" width="45.140625" style="74" customWidth="1"/>
    <col min="9988" max="9988" width="21.140625" style="74" customWidth="1"/>
    <col min="9989" max="9989" width="85.85546875" style="74" customWidth="1"/>
    <col min="9990" max="10240" width="9.140625" style="74"/>
    <col min="10241" max="10241" width="4.140625" style="74" customWidth="1"/>
    <col min="10242" max="10242" width="22.42578125" style="74" customWidth="1"/>
    <col min="10243" max="10243" width="45.140625" style="74" customWidth="1"/>
    <col min="10244" max="10244" width="21.140625" style="74" customWidth="1"/>
    <col min="10245" max="10245" width="85.85546875" style="74" customWidth="1"/>
    <col min="10246" max="10496" width="9.140625" style="74"/>
    <col min="10497" max="10497" width="4.140625" style="74" customWidth="1"/>
    <col min="10498" max="10498" width="22.42578125" style="74" customWidth="1"/>
    <col min="10499" max="10499" width="45.140625" style="74" customWidth="1"/>
    <col min="10500" max="10500" width="21.140625" style="74" customWidth="1"/>
    <col min="10501" max="10501" width="85.85546875" style="74" customWidth="1"/>
    <col min="10502" max="10752" width="9.140625" style="74"/>
    <col min="10753" max="10753" width="4.140625" style="74" customWidth="1"/>
    <col min="10754" max="10754" width="22.42578125" style="74" customWidth="1"/>
    <col min="10755" max="10755" width="45.140625" style="74" customWidth="1"/>
    <col min="10756" max="10756" width="21.140625" style="74" customWidth="1"/>
    <col min="10757" max="10757" width="85.85546875" style="74" customWidth="1"/>
    <col min="10758" max="11008" width="9.140625" style="74"/>
    <col min="11009" max="11009" width="4.140625" style="74" customWidth="1"/>
    <col min="11010" max="11010" width="22.42578125" style="74" customWidth="1"/>
    <col min="11011" max="11011" width="45.140625" style="74" customWidth="1"/>
    <col min="11012" max="11012" width="21.140625" style="74" customWidth="1"/>
    <col min="11013" max="11013" width="85.85546875" style="74" customWidth="1"/>
    <col min="11014" max="11264" width="9.140625" style="74"/>
    <col min="11265" max="11265" width="4.140625" style="74" customWidth="1"/>
    <col min="11266" max="11266" width="22.42578125" style="74" customWidth="1"/>
    <col min="11267" max="11267" width="45.140625" style="74" customWidth="1"/>
    <col min="11268" max="11268" width="21.140625" style="74" customWidth="1"/>
    <col min="11269" max="11269" width="85.85546875" style="74" customWidth="1"/>
    <col min="11270" max="11520" width="9.140625" style="74"/>
    <col min="11521" max="11521" width="4.140625" style="74" customWidth="1"/>
    <col min="11522" max="11522" width="22.42578125" style="74" customWidth="1"/>
    <col min="11523" max="11523" width="45.140625" style="74" customWidth="1"/>
    <col min="11524" max="11524" width="21.140625" style="74" customWidth="1"/>
    <col min="11525" max="11525" width="85.85546875" style="74" customWidth="1"/>
    <col min="11526" max="11776" width="9.140625" style="74"/>
    <col min="11777" max="11777" width="4.140625" style="74" customWidth="1"/>
    <col min="11778" max="11778" width="22.42578125" style="74" customWidth="1"/>
    <col min="11779" max="11779" width="45.140625" style="74" customWidth="1"/>
    <col min="11780" max="11780" width="21.140625" style="74" customWidth="1"/>
    <col min="11781" max="11781" width="85.85546875" style="74" customWidth="1"/>
    <col min="11782" max="12032" width="9.140625" style="74"/>
    <col min="12033" max="12033" width="4.140625" style="74" customWidth="1"/>
    <col min="12034" max="12034" width="22.42578125" style="74" customWidth="1"/>
    <col min="12035" max="12035" width="45.140625" style="74" customWidth="1"/>
    <col min="12036" max="12036" width="21.140625" style="74" customWidth="1"/>
    <col min="12037" max="12037" width="85.85546875" style="74" customWidth="1"/>
    <col min="12038" max="12288" width="9.140625" style="74"/>
    <col min="12289" max="12289" width="4.140625" style="74" customWidth="1"/>
    <col min="12290" max="12290" width="22.42578125" style="74" customWidth="1"/>
    <col min="12291" max="12291" width="45.140625" style="74" customWidth="1"/>
    <col min="12292" max="12292" width="21.140625" style="74" customWidth="1"/>
    <col min="12293" max="12293" width="85.85546875" style="74" customWidth="1"/>
    <col min="12294" max="12544" width="9.140625" style="74"/>
    <col min="12545" max="12545" width="4.140625" style="74" customWidth="1"/>
    <col min="12546" max="12546" width="22.42578125" style="74" customWidth="1"/>
    <col min="12547" max="12547" width="45.140625" style="74" customWidth="1"/>
    <col min="12548" max="12548" width="21.140625" style="74" customWidth="1"/>
    <col min="12549" max="12549" width="85.85546875" style="74" customWidth="1"/>
    <col min="12550" max="12800" width="9.140625" style="74"/>
    <col min="12801" max="12801" width="4.140625" style="74" customWidth="1"/>
    <col min="12802" max="12802" width="22.42578125" style="74" customWidth="1"/>
    <col min="12803" max="12803" width="45.140625" style="74" customWidth="1"/>
    <col min="12804" max="12804" width="21.140625" style="74" customWidth="1"/>
    <col min="12805" max="12805" width="85.85546875" style="74" customWidth="1"/>
    <col min="12806" max="13056" width="9.140625" style="74"/>
    <col min="13057" max="13057" width="4.140625" style="74" customWidth="1"/>
    <col min="13058" max="13058" width="22.42578125" style="74" customWidth="1"/>
    <col min="13059" max="13059" width="45.140625" style="74" customWidth="1"/>
    <col min="13060" max="13060" width="21.140625" style="74" customWidth="1"/>
    <col min="13061" max="13061" width="85.85546875" style="74" customWidth="1"/>
    <col min="13062" max="13312" width="9.140625" style="74"/>
    <col min="13313" max="13313" width="4.140625" style="74" customWidth="1"/>
    <col min="13314" max="13314" width="22.42578125" style="74" customWidth="1"/>
    <col min="13315" max="13315" width="45.140625" style="74" customWidth="1"/>
    <col min="13316" max="13316" width="21.140625" style="74" customWidth="1"/>
    <col min="13317" max="13317" width="85.85546875" style="74" customWidth="1"/>
    <col min="13318" max="13568" width="9.140625" style="74"/>
    <col min="13569" max="13569" width="4.140625" style="74" customWidth="1"/>
    <col min="13570" max="13570" width="22.42578125" style="74" customWidth="1"/>
    <col min="13571" max="13571" width="45.140625" style="74" customWidth="1"/>
    <col min="13572" max="13572" width="21.140625" style="74" customWidth="1"/>
    <col min="13573" max="13573" width="85.85546875" style="74" customWidth="1"/>
    <col min="13574" max="13824" width="9.140625" style="74"/>
    <col min="13825" max="13825" width="4.140625" style="74" customWidth="1"/>
    <col min="13826" max="13826" width="22.42578125" style="74" customWidth="1"/>
    <col min="13827" max="13827" width="45.140625" style="74" customWidth="1"/>
    <col min="13828" max="13828" width="21.140625" style="74" customWidth="1"/>
    <col min="13829" max="13829" width="85.85546875" style="74" customWidth="1"/>
    <col min="13830" max="14080" width="9.140625" style="74"/>
    <col min="14081" max="14081" width="4.140625" style="74" customWidth="1"/>
    <col min="14082" max="14082" width="22.42578125" style="74" customWidth="1"/>
    <col min="14083" max="14083" width="45.140625" style="74" customWidth="1"/>
    <col min="14084" max="14084" width="21.140625" style="74" customWidth="1"/>
    <col min="14085" max="14085" width="85.85546875" style="74" customWidth="1"/>
    <col min="14086" max="14336" width="9.140625" style="74"/>
    <col min="14337" max="14337" width="4.140625" style="74" customWidth="1"/>
    <col min="14338" max="14338" width="22.42578125" style="74" customWidth="1"/>
    <col min="14339" max="14339" width="45.140625" style="74" customWidth="1"/>
    <col min="14340" max="14340" width="21.140625" style="74" customWidth="1"/>
    <col min="14341" max="14341" width="85.85546875" style="74" customWidth="1"/>
    <col min="14342" max="14592" width="9.140625" style="74"/>
    <col min="14593" max="14593" width="4.140625" style="74" customWidth="1"/>
    <col min="14594" max="14594" width="22.42578125" style="74" customWidth="1"/>
    <col min="14595" max="14595" width="45.140625" style="74" customWidth="1"/>
    <col min="14596" max="14596" width="21.140625" style="74" customWidth="1"/>
    <col min="14597" max="14597" width="85.85546875" style="74" customWidth="1"/>
    <col min="14598" max="14848" width="9.140625" style="74"/>
    <col min="14849" max="14849" width="4.140625" style="74" customWidth="1"/>
    <col min="14850" max="14850" width="22.42578125" style="74" customWidth="1"/>
    <col min="14851" max="14851" width="45.140625" style="74" customWidth="1"/>
    <col min="14852" max="14852" width="21.140625" style="74" customWidth="1"/>
    <col min="14853" max="14853" width="85.85546875" style="74" customWidth="1"/>
    <col min="14854" max="15104" width="9.140625" style="74"/>
    <col min="15105" max="15105" width="4.140625" style="74" customWidth="1"/>
    <col min="15106" max="15106" width="22.42578125" style="74" customWidth="1"/>
    <col min="15107" max="15107" width="45.140625" style="74" customWidth="1"/>
    <col min="15108" max="15108" width="21.140625" style="74" customWidth="1"/>
    <col min="15109" max="15109" width="85.85546875" style="74" customWidth="1"/>
    <col min="15110" max="15360" width="9.140625" style="74"/>
    <col min="15361" max="15361" width="4.140625" style="74" customWidth="1"/>
    <col min="15362" max="15362" width="22.42578125" style="74" customWidth="1"/>
    <col min="15363" max="15363" width="45.140625" style="74" customWidth="1"/>
    <col min="15364" max="15364" width="21.140625" style="74" customWidth="1"/>
    <col min="15365" max="15365" width="85.85546875" style="74" customWidth="1"/>
    <col min="15366" max="15616" width="9.140625" style="74"/>
    <col min="15617" max="15617" width="4.140625" style="74" customWidth="1"/>
    <col min="15618" max="15618" width="22.42578125" style="74" customWidth="1"/>
    <col min="15619" max="15619" width="45.140625" style="74" customWidth="1"/>
    <col min="15620" max="15620" width="21.140625" style="74" customWidth="1"/>
    <col min="15621" max="15621" width="85.85546875" style="74" customWidth="1"/>
    <col min="15622" max="15872" width="9.140625" style="74"/>
    <col min="15873" max="15873" width="4.140625" style="74" customWidth="1"/>
    <col min="15874" max="15874" width="22.42578125" style="74" customWidth="1"/>
    <col min="15875" max="15875" width="45.140625" style="74" customWidth="1"/>
    <col min="15876" max="15876" width="21.140625" style="74" customWidth="1"/>
    <col min="15877" max="15877" width="85.85546875" style="74" customWidth="1"/>
    <col min="15878" max="16128" width="9.140625" style="74"/>
    <col min="16129" max="16129" width="4.140625" style="74" customWidth="1"/>
    <col min="16130" max="16130" width="22.42578125" style="74" customWidth="1"/>
    <col min="16131" max="16131" width="45.140625" style="74" customWidth="1"/>
    <col min="16132" max="16132" width="21.140625" style="74" customWidth="1"/>
    <col min="16133" max="16133" width="85.85546875" style="74" customWidth="1"/>
    <col min="16134" max="16384" width="9.140625" style="74"/>
  </cols>
  <sheetData>
    <row r="2" spans="2:5" ht="29.25" customHeight="1">
      <c r="B2" s="178" t="s">
        <v>82</v>
      </c>
      <c r="C2" s="178"/>
      <c r="D2" s="178"/>
      <c r="E2" s="178"/>
    </row>
    <row r="3" spans="2:5" s="75" customFormat="1" ht="23.25" customHeight="1">
      <c r="B3" s="178" t="s">
        <v>92</v>
      </c>
      <c r="C3" s="178"/>
      <c r="D3" s="178"/>
      <c r="E3" s="178"/>
    </row>
    <row r="4" spans="2:5" ht="24.75" customHeight="1">
      <c r="B4" s="179"/>
      <c r="C4" s="179"/>
      <c r="D4" s="179"/>
      <c r="E4" s="179"/>
    </row>
    <row r="5" spans="2:5" ht="48" customHeight="1">
      <c r="B5" s="76" t="s">
        <v>84</v>
      </c>
      <c r="C5" s="76" t="s">
        <v>85</v>
      </c>
      <c r="D5" s="76" t="s">
        <v>723</v>
      </c>
      <c r="E5" s="76" t="s">
        <v>86</v>
      </c>
    </row>
    <row r="6" spans="2:5" ht="86.25" customHeight="1">
      <c r="B6" s="82" t="s">
        <v>724</v>
      </c>
      <c r="C6" s="77" t="s">
        <v>725</v>
      </c>
      <c r="D6" s="78"/>
      <c r="E6" s="77"/>
    </row>
    <row r="7" spans="2:5" ht="15.75">
      <c r="B7" s="79"/>
      <c r="C7" s="80"/>
      <c r="D7" s="81"/>
      <c r="E7" s="80"/>
    </row>
    <row r="8" spans="2:5" ht="15.75">
      <c r="B8" s="79"/>
      <c r="C8" s="80" t="s">
        <v>89</v>
      </c>
      <c r="D8" s="81"/>
      <c r="E8" s="80"/>
    </row>
    <row r="9" spans="2:5" ht="15.75">
      <c r="B9" s="79"/>
      <c r="C9" s="80" t="s">
        <v>90</v>
      </c>
      <c r="D9" s="81"/>
      <c r="E9" s="80"/>
    </row>
    <row r="10" spans="2:5" ht="15.75">
      <c r="B10" s="79"/>
      <c r="C10" s="80" t="s">
        <v>91</v>
      </c>
      <c r="D10" s="81"/>
      <c r="E10" s="80"/>
    </row>
    <row r="11" spans="2:5" ht="15.75">
      <c r="B11" s="82"/>
      <c r="C11" s="77" t="s">
        <v>726</v>
      </c>
      <c r="D11" s="78"/>
      <c r="E11" s="77"/>
    </row>
    <row r="12" spans="2:5" ht="15.75">
      <c r="B12" s="79"/>
      <c r="C12" s="80" t="s">
        <v>88</v>
      </c>
      <c r="D12" s="81"/>
      <c r="E12" s="80"/>
    </row>
    <row r="13" spans="2:5" ht="15.75">
      <c r="B13" s="79"/>
      <c r="C13" s="80" t="s">
        <v>89</v>
      </c>
      <c r="D13" s="81"/>
      <c r="E13" s="80"/>
    </row>
    <row r="14" spans="2:5" ht="15.75">
      <c r="B14" s="79"/>
      <c r="C14" s="80" t="s">
        <v>90</v>
      </c>
      <c r="D14" s="81"/>
      <c r="E14" s="80"/>
    </row>
    <row r="15" spans="2:5" ht="15.75">
      <c r="B15" s="79"/>
      <c r="C15" s="80" t="s">
        <v>91</v>
      </c>
      <c r="D15" s="81"/>
      <c r="E15" s="80"/>
    </row>
    <row r="16" spans="2:5" ht="15.75">
      <c r="B16" s="82"/>
      <c r="C16" s="77" t="s">
        <v>87</v>
      </c>
      <c r="D16" s="78"/>
      <c r="E16" s="77"/>
    </row>
    <row r="17" spans="2:5" ht="15.75">
      <c r="B17" s="79"/>
      <c r="C17" s="80" t="s">
        <v>88</v>
      </c>
      <c r="D17" s="81"/>
      <c r="E17" s="80"/>
    </row>
    <row r="18" spans="2:5" ht="15.75">
      <c r="B18" s="79"/>
      <c r="C18" s="80" t="s">
        <v>89</v>
      </c>
      <c r="D18" s="81"/>
      <c r="E18" s="80"/>
    </row>
    <row r="19" spans="2:5" ht="15.75">
      <c r="B19" s="79"/>
      <c r="C19" s="80" t="s">
        <v>90</v>
      </c>
      <c r="D19" s="81"/>
      <c r="E19" s="80"/>
    </row>
    <row r="20" spans="2:5" ht="15.75">
      <c r="B20" s="79"/>
      <c r="C20" s="80" t="s">
        <v>91</v>
      </c>
      <c r="D20" s="81"/>
      <c r="E20" s="80"/>
    </row>
    <row r="21" spans="2:5" ht="29.25" customHeight="1">
      <c r="B21" s="82"/>
      <c r="C21" s="83" t="s">
        <v>24</v>
      </c>
      <c r="D21" s="78"/>
      <c r="E21" s="77"/>
    </row>
    <row r="22" spans="2:5">
      <c r="B22" s="84"/>
      <c r="C22" s="84"/>
      <c r="D22" s="84"/>
      <c r="E22" s="84"/>
    </row>
    <row r="23" spans="2:5">
      <c r="B23" s="84"/>
      <c r="C23" s="84"/>
      <c r="D23" s="84"/>
      <c r="E23" s="84"/>
    </row>
    <row r="24" spans="2:5">
      <c r="B24" s="180" t="s">
        <v>93</v>
      </c>
      <c r="C24" s="180"/>
      <c r="D24" s="84"/>
      <c r="E24" s="84"/>
    </row>
    <row r="25" spans="2:5">
      <c r="B25" s="84"/>
      <c r="C25" s="84"/>
      <c r="D25" s="84"/>
      <c r="E25" s="84"/>
    </row>
  </sheetData>
  <mergeCells count="4">
    <mergeCell ref="B2:E2"/>
    <mergeCell ref="B3:E3"/>
    <mergeCell ref="B4:E4"/>
    <mergeCell ref="B24:C24"/>
  </mergeCells>
  <pageMargins left="0.7" right="0.7" top="0.75" bottom="0.75" header="0.3" footer="0.3"/>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სააგენტოს სტრუქტურა</vt:lpstr>
      <vt:lpstr>საშტატო და სახელფასო</vt:lpstr>
      <vt:lpstr>N2 მართვა (168) 270109-დეტალური</vt:lpstr>
      <vt:lpstr>N2 მართვა (68) 270109-დეტალური</vt:lpstr>
      <vt:lpstr>N2 პროგრამა 270502-დეტალური</vt:lpstr>
      <vt:lpstr>N3 საშტატო </vt:lpstr>
      <vt:lpstr>N4(arafinansuri aqtivebi)</vt:lpstr>
      <vt:lpstr>N4ა(sxva xarjebi)</vt:lpstr>
      <vt:lpstr>'N2 მართვა (168) 270109-დეტალური'!Print_Area</vt:lpstr>
      <vt:lpstr>'N2 მართვა (68) 270109-დეტალური'!Print_Area</vt:lpstr>
      <vt:lpstr>'N2 პროგრამა 270502-დეტალური'!Print_Area</vt:lpstr>
      <vt:lpstr>'N3 საშტატო '!Print_Area</vt:lpstr>
      <vt:lpstr>'N4(arafinansuri aqtivebi)'!Print_Area</vt:lpstr>
      <vt:lpstr>'N4ა(sxva xarjebi)'!Print_Area</vt:lpstr>
      <vt:lpstr>'საშტატო და სახელფასო'!Print_Area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2020-11-09T12:51:55Z</dcterms:modified>
</cp:coreProperties>
</file>