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155" tabRatio="929" firstSheet="1" activeTab="1"/>
  </bookViews>
  <sheets>
    <sheet name="სააგენტოს სტრუქტურა" sheetId="1" r:id="rId1"/>
    <sheet name="საშტატო და სახელფასო ჭერში" sheetId="3" r:id="rId2"/>
    <sheet name="საშტატო და სახელფასო ჭერს ზემოთ" sheetId="18" r:id="rId3"/>
    <sheet name=" საშტატო " sheetId="13" r:id="rId4"/>
    <sheet name="N2 მართვა (169) 270109-დეტალური" sheetId="12" r:id="rId5"/>
    <sheet name="N4(arafinansuri aqtivebi)" sheetId="9" r:id="rId6"/>
    <sheet name="N4ა(sxva xarjebi)" sheetId="10" r:id="rId7"/>
  </sheets>
  <definedNames>
    <definedName name="_xlnm._FilterDatabase" localSheetId="4" hidden="1">'N2 მართვა (169) 270109-დეტალური'!$A$4:$O$357</definedName>
    <definedName name="_xlnm._FilterDatabase" localSheetId="2" hidden="1">'საშტატო და სახელფასო ჭერს ზემოთ'!$B$2:$E$91</definedName>
    <definedName name="_xlnm._FilterDatabase" localSheetId="1" hidden="1">'საშტატო და სახელფასო ჭერში'!$B$2:$E$91</definedName>
    <definedName name="_xlnm.Print_Area" localSheetId="3">' საშტატო '!$A$1:$V$20</definedName>
    <definedName name="_xlnm.Print_Area" localSheetId="4">'N2 მართვა (169) 270109-დეტალური'!$C$1:$P$357</definedName>
    <definedName name="_xlnm.Print_Area" localSheetId="5">'N4(arafinansuri aqtivebi)'!$B$2:$F$19</definedName>
    <definedName name="_xlnm.Print_Area" localSheetId="6">'N4ა(sxva xarjebi)'!$B$2:$E$25</definedName>
    <definedName name="_xlnm.Print_Area" localSheetId="2">'საშტატო და სახელფასო ჭერს ზემოთ'!$A$1:$H$90</definedName>
    <definedName name="_xlnm.Print_Area" localSheetId="1">'საშტატო და სახელფასო ჭერში'!$A$1:$H$90</definedName>
  </definedNames>
  <calcPr calcId="152511"/>
</workbook>
</file>

<file path=xl/calcChain.xml><?xml version="1.0" encoding="utf-8"?>
<calcChain xmlns="http://schemas.openxmlformats.org/spreadsheetml/2006/main">
  <c r="V8" i="13" l="1"/>
  <c r="V9" i="13"/>
  <c r="V10" i="13"/>
  <c r="V11" i="13"/>
  <c r="V12" i="13"/>
  <c r="V13" i="13"/>
  <c r="V14" i="13"/>
  <c r="V15" i="13"/>
  <c r="V16" i="13"/>
  <c r="V17" i="13"/>
  <c r="V18" i="13"/>
  <c r="V19" i="13"/>
  <c r="R8" i="13"/>
  <c r="R9" i="13"/>
  <c r="R10" i="13"/>
  <c r="R11" i="13"/>
  <c r="R12" i="13"/>
  <c r="R13" i="13"/>
  <c r="R14" i="13"/>
  <c r="R15" i="13"/>
  <c r="R16" i="13"/>
  <c r="R17" i="13"/>
  <c r="R18" i="13"/>
  <c r="R19" i="13"/>
  <c r="E90" i="18"/>
  <c r="F90" i="18" s="1"/>
  <c r="G90" i="18" s="1"/>
  <c r="E89" i="18"/>
  <c r="F89" i="18" s="1"/>
  <c r="G89" i="18" s="1"/>
  <c r="E88" i="18"/>
  <c r="F88" i="18" s="1"/>
  <c r="G88" i="18" s="1"/>
  <c r="E87" i="18"/>
  <c r="F87" i="18" s="1"/>
  <c r="G87" i="18" s="1"/>
  <c r="G86" i="18" s="1"/>
  <c r="C86" i="18"/>
  <c r="E85" i="18"/>
  <c r="F85" i="18" s="1"/>
  <c r="G85" i="18" s="1"/>
  <c r="E84" i="18"/>
  <c r="F84" i="18" s="1"/>
  <c r="C83" i="18"/>
  <c r="E82" i="18"/>
  <c r="F82" i="18" s="1"/>
  <c r="G82" i="18" s="1"/>
  <c r="E81" i="18"/>
  <c r="F81" i="18" s="1"/>
  <c r="G81" i="18" s="1"/>
  <c r="G80" i="18" s="1"/>
  <c r="C80" i="18"/>
  <c r="E79" i="18"/>
  <c r="F79" i="18" s="1"/>
  <c r="G79" i="18" s="1"/>
  <c r="E77" i="18"/>
  <c r="F77" i="18" s="1"/>
  <c r="G77" i="18" s="1"/>
  <c r="E76" i="18"/>
  <c r="F76" i="18" s="1"/>
  <c r="C75" i="18"/>
  <c r="E74" i="18"/>
  <c r="F74" i="18" s="1"/>
  <c r="G74" i="18" s="1"/>
  <c r="E73" i="18"/>
  <c r="F73" i="18" s="1"/>
  <c r="G73" i="18" s="1"/>
  <c r="C72" i="18"/>
  <c r="E71" i="18"/>
  <c r="F71" i="18" s="1"/>
  <c r="G71" i="18" s="1"/>
  <c r="E70" i="18"/>
  <c r="F70" i="18" s="1"/>
  <c r="G70" i="18" s="1"/>
  <c r="E69" i="18"/>
  <c r="F69" i="18" s="1"/>
  <c r="G69" i="18" s="1"/>
  <c r="C68" i="18"/>
  <c r="E67" i="18"/>
  <c r="F67" i="18" s="1"/>
  <c r="G67" i="18" s="1"/>
  <c r="E65" i="18"/>
  <c r="F65" i="18" s="1"/>
  <c r="G65" i="18" s="1"/>
  <c r="E64" i="18"/>
  <c r="F64" i="18" s="1"/>
  <c r="G64" i="18" s="1"/>
  <c r="E63" i="18"/>
  <c r="F63" i="18" s="1"/>
  <c r="G63" i="18" s="1"/>
  <c r="E62" i="18"/>
  <c r="F62" i="18" s="1"/>
  <c r="G62" i="18" s="1"/>
  <c r="C61" i="18"/>
  <c r="E60" i="18"/>
  <c r="F60" i="18" s="1"/>
  <c r="G60" i="18" s="1"/>
  <c r="E59" i="18"/>
  <c r="F59" i="18" s="1"/>
  <c r="G59" i="18" s="1"/>
  <c r="E58" i="18"/>
  <c r="F58" i="18" s="1"/>
  <c r="C57" i="18"/>
  <c r="E56" i="18"/>
  <c r="F56" i="18" s="1"/>
  <c r="G56" i="18" s="1"/>
  <c r="E55" i="18"/>
  <c r="F55" i="18" s="1"/>
  <c r="G55" i="18" s="1"/>
  <c r="E54" i="18"/>
  <c r="F54" i="18" s="1"/>
  <c r="C53" i="18"/>
  <c r="E52" i="18"/>
  <c r="F52" i="18" s="1"/>
  <c r="G52" i="18" s="1"/>
  <c r="E51" i="18"/>
  <c r="F51" i="18" s="1"/>
  <c r="G51" i="18" s="1"/>
  <c r="E50" i="18"/>
  <c r="F50" i="18" s="1"/>
  <c r="C49" i="18"/>
  <c r="E48" i="18"/>
  <c r="F48" i="18" s="1"/>
  <c r="E46" i="18"/>
  <c r="F46" i="18" s="1"/>
  <c r="G46" i="18" s="1"/>
  <c r="E45" i="18"/>
  <c r="F45" i="18" s="1"/>
  <c r="G45" i="18" s="1"/>
  <c r="E44" i="18"/>
  <c r="F44" i="18" s="1"/>
  <c r="C43" i="18"/>
  <c r="E42" i="18"/>
  <c r="F42" i="18" s="1"/>
  <c r="G42" i="18" s="1"/>
  <c r="E41" i="18"/>
  <c r="F41" i="18" s="1"/>
  <c r="G41" i="18" s="1"/>
  <c r="E40" i="18"/>
  <c r="F40" i="18" s="1"/>
  <c r="C39" i="18"/>
  <c r="E38" i="18"/>
  <c r="F38" i="18" s="1"/>
  <c r="G38" i="18" s="1"/>
  <c r="E37" i="18"/>
  <c r="F37" i="18" s="1"/>
  <c r="G37" i="18" s="1"/>
  <c r="E36" i="18"/>
  <c r="F36" i="18" s="1"/>
  <c r="C35" i="18"/>
  <c r="E34" i="18"/>
  <c r="F34" i="18" s="1"/>
  <c r="E32" i="18"/>
  <c r="F32" i="18" s="1"/>
  <c r="E31" i="18"/>
  <c r="F31" i="18" s="1"/>
  <c r="G31" i="18" s="1"/>
  <c r="C30" i="18"/>
  <c r="E29" i="18"/>
  <c r="F29" i="18" s="1"/>
  <c r="G29" i="18" s="1"/>
  <c r="E28" i="18"/>
  <c r="F28" i="18" s="1"/>
  <c r="E27" i="18"/>
  <c r="F27" i="18" s="1"/>
  <c r="G27" i="18" s="1"/>
  <c r="C26" i="18"/>
  <c r="E25" i="18"/>
  <c r="F25" i="18" s="1"/>
  <c r="G25" i="18" s="1"/>
  <c r="E24" i="18"/>
  <c r="F24" i="18" s="1"/>
  <c r="E23" i="18"/>
  <c r="F23" i="18" s="1"/>
  <c r="G23" i="18" s="1"/>
  <c r="C22" i="18"/>
  <c r="E21" i="18"/>
  <c r="F21" i="18" s="1"/>
  <c r="G21" i="18" s="1"/>
  <c r="C20" i="18"/>
  <c r="E19" i="18"/>
  <c r="F19" i="18" s="1"/>
  <c r="G19" i="18" s="1"/>
  <c r="E18" i="18"/>
  <c r="F18" i="18" s="1"/>
  <c r="E17" i="18"/>
  <c r="F17" i="18" s="1"/>
  <c r="G17" i="18" s="1"/>
  <c r="C16" i="18"/>
  <c r="E15" i="18"/>
  <c r="F15" i="18" s="1"/>
  <c r="G15" i="18" s="1"/>
  <c r="E14" i="18"/>
  <c r="F14" i="18" s="1"/>
  <c r="E13" i="18"/>
  <c r="F13" i="18" s="1"/>
  <c r="G13" i="18" s="1"/>
  <c r="C12" i="18"/>
  <c r="E11" i="18"/>
  <c r="F11" i="18" s="1"/>
  <c r="G11" i="18" s="1"/>
  <c r="C10" i="18"/>
  <c r="F9" i="18"/>
  <c r="G9" i="18" s="1"/>
  <c r="F8" i="18"/>
  <c r="G8" i="18" s="1"/>
  <c r="F7" i="18"/>
  <c r="G7" i="18" s="1"/>
  <c r="F6" i="18"/>
  <c r="G6" i="18" s="1"/>
  <c r="F5" i="18"/>
  <c r="C5" i="18"/>
  <c r="C4" i="18"/>
  <c r="L8" i="13"/>
  <c r="L9" i="13"/>
  <c r="L12" i="13"/>
  <c r="L14" i="13"/>
  <c r="L15" i="13"/>
  <c r="L16" i="13"/>
  <c r="L17" i="13"/>
  <c r="L18" i="13"/>
  <c r="L19" i="13"/>
  <c r="L7" i="13"/>
  <c r="H8" i="13"/>
  <c r="H9" i="13"/>
  <c r="H12" i="13"/>
  <c r="H13" i="13"/>
  <c r="L13" i="13" s="1"/>
  <c r="H14" i="13"/>
  <c r="H15" i="13"/>
  <c r="H16" i="13"/>
  <c r="H17" i="13"/>
  <c r="H18" i="13"/>
  <c r="H19" i="13"/>
  <c r="F6" i="3"/>
  <c r="O13" i="13"/>
  <c r="E13" i="13"/>
  <c r="C61" i="3"/>
  <c r="C68" i="3"/>
  <c r="C86" i="3"/>
  <c r="E77" i="3"/>
  <c r="E76" i="3"/>
  <c r="F76" i="3" s="1"/>
  <c r="C75" i="3"/>
  <c r="C4" i="3"/>
  <c r="C53" i="3"/>
  <c r="C49" i="3"/>
  <c r="E58" i="3"/>
  <c r="F58" i="3" s="1"/>
  <c r="G58" i="3" s="1"/>
  <c r="E54" i="3"/>
  <c r="F54" i="3" s="1"/>
  <c r="E50" i="3"/>
  <c r="F50" i="3" s="1"/>
  <c r="E56" i="3"/>
  <c r="F56" i="3" s="1"/>
  <c r="G56" i="3" s="1"/>
  <c r="E55" i="3"/>
  <c r="F55" i="3" s="1"/>
  <c r="G55" i="3" s="1"/>
  <c r="E52" i="3"/>
  <c r="F52" i="3" s="1"/>
  <c r="G52" i="3" s="1"/>
  <c r="E51" i="3"/>
  <c r="F51" i="3" s="1"/>
  <c r="G51" i="3" s="1"/>
  <c r="F53" i="3" l="1"/>
  <c r="F49" i="3"/>
  <c r="F77" i="3"/>
  <c r="F75" i="3" s="1"/>
  <c r="G5" i="18"/>
  <c r="C33" i="18"/>
  <c r="G18" i="18"/>
  <c r="F16" i="18"/>
  <c r="G24" i="18"/>
  <c r="G22" i="18" s="1"/>
  <c r="F22" i="18"/>
  <c r="G28" i="18"/>
  <c r="F26" i="18"/>
  <c r="G32" i="18"/>
  <c r="G30" i="18" s="1"/>
  <c r="F30" i="18"/>
  <c r="G16" i="18"/>
  <c r="G26" i="18"/>
  <c r="G14" i="18"/>
  <c r="F12" i="18"/>
  <c r="G12" i="18"/>
  <c r="G10" i="18" s="1"/>
  <c r="G61" i="18"/>
  <c r="C47" i="18"/>
  <c r="G72" i="18"/>
  <c r="F80" i="18"/>
  <c r="F10" i="18"/>
  <c r="C66" i="18"/>
  <c r="C78" i="18"/>
  <c r="F86" i="18"/>
  <c r="G68" i="18"/>
  <c r="G34" i="18"/>
  <c r="G36" i="18"/>
  <c r="G35" i="18" s="1"/>
  <c r="F35" i="18"/>
  <c r="G40" i="18"/>
  <c r="G39" i="18" s="1"/>
  <c r="F39" i="18"/>
  <c r="G44" i="18"/>
  <c r="G43" i="18" s="1"/>
  <c r="F43" i="18"/>
  <c r="G48" i="18"/>
  <c r="G50" i="18"/>
  <c r="G49" i="18" s="1"/>
  <c r="F49" i="18"/>
  <c r="G54" i="18"/>
  <c r="G53" i="18" s="1"/>
  <c r="F53" i="18"/>
  <c r="G58" i="18"/>
  <c r="G57" i="18" s="1"/>
  <c r="F57" i="18"/>
  <c r="G84" i="18"/>
  <c r="G83" i="18" s="1"/>
  <c r="G78" i="18" s="1"/>
  <c r="F83" i="18"/>
  <c r="F4" i="18"/>
  <c r="G4" i="18" s="1"/>
  <c r="F61" i="18"/>
  <c r="F68" i="18"/>
  <c r="F72" i="18"/>
  <c r="G76" i="18"/>
  <c r="G75" i="18" s="1"/>
  <c r="F75" i="18"/>
  <c r="G50" i="3"/>
  <c r="G49" i="3" s="1"/>
  <c r="G54" i="3"/>
  <c r="G53" i="3" s="1"/>
  <c r="G76" i="3"/>
  <c r="J23" i="12"/>
  <c r="G77" i="3" l="1"/>
  <c r="G75" i="3" s="1"/>
  <c r="G20" i="18"/>
  <c r="F20" i="18"/>
  <c r="C3" i="18"/>
  <c r="J3" i="18" s="1"/>
  <c r="F33" i="18"/>
  <c r="F66" i="18"/>
  <c r="F78" i="18"/>
  <c r="F47" i="18"/>
  <c r="G66" i="18"/>
  <c r="G47" i="18"/>
  <c r="G33" i="18"/>
  <c r="E11" i="3"/>
  <c r="F11" i="3" s="1"/>
  <c r="J30" i="12"/>
  <c r="E19" i="13"/>
  <c r="E17" i="13"/>
  <c r="F3" i="18" l="1"/>
  <c r="G3" i="18"/>
  <c r="H3" i="18" s="1"/>
  <c r="I3" i="18" s="1"/>
  <c r="I11" i="12"/>
  <c r="E18" i="13"/>
  <c r="L190" i="12" l="1"/>
  <c r="O164" i="12"/>
  <c r="O163" i="12"/>
  <c r="O162" i="12"/>
  <c r="O161" i="12"/>
  <c r="M23" i="12"/>
  <c r="E88" i="3"/>
  <c r="F88" i="3" s="1"/>
  <c r="E85" i="3"/>
  <c r="F85" i="3" s="1"/>
  <c r="E82" i="3"/>
  <c r="F82" i="3" s="1"/>
  <c r="E74" i="3"/>
  <c r="E70" i="3"/>
  <c r="F70" i="3" s="1"/>
  <c r="G70" i="3" s="1"/>
  <c r="E32" i="3"/>
  <c r="E28" i="3"/>
  <c r="E24" i="3"/>
  <c r="E63" i="3"/>
  <c r="F63" i="3" s="1"/>
  <c r="C83" i="3"/>
  <c r="C80" i="3"/>
  <c r="C72" i="3"/>
  <c r="C66" i="3" s="1"/>
  <c r="C30" i="3"/>
  <c r="G63" i="3" l="1"/>
  <c r="C43" i="3"/>
  <c r="F32" i="3"/>
  <c r="G32" i="3" s="1"/>
  <c r="E79" i="3"/>
  <c r="E67" i="3"/>
  <c r="E21" i="3"/>
  <c r="E48" i="3"/>
  <c r="E34" i="3"/>
  <c r="E14" i="3"/>
  <c r="F14" i="3" s="1"/>
  <c r="E15" i="3"/>
  <c r="F15" i="3" s="1"/>
  <c r="O10" i="13"/>
  <c r="O9" i="13"/>
  <c r="G11" i="3" l="1"/>
  <c r="M52" i="12"/>
  <c r="O11" i="12"/>
  <c r="C20" i="13" l="1"/>
  <c r="O15" i="13"/>
  <c r="E15" i="13"/>
  <c r="O8" i="13"/>
  <c r="O11" i="13"/>
  <c r="O12" i="13"/>
  <c r="O14" i="13"/>
  <c r="O16" i="13"/>
  <c r="O17" i="13"/>
  <c r="O18" i="13"/>
  <c r="O19" i="13"/>
  <c r="O7" i="13"/>
  <c r="E62" i="3"/>
  <c r="E44" i="3"/>
  <c r="E40" i="3"/>
  <c r="E36" i="3"/>
  <c r="E17" i="3"/>
  <c r="C57" i="3"/>
  <c r="C47" i="3" s="1"/>
  <c r="E8" i="13"/>
  <c r="E9" i="13"/>
  <c r="E10" i="13"/>
  <c r="H10" i="13" s="1"/>
  <c r="L10" i="13" s="1"/>
  <c r="E11" i="13"/>
  <c r="H11" i="13" s="1"/>
  <c r="L11" i="13" s="1"/>
  <c r="E12" i="13"/>
  <c r="E14" i="13"/>
  <c r="E16" i="13"/>
  <c r="E7" i="13"/>
  <c r="E71" i="3" l="1"/>
  <c r="F71" i="3" s="1"/>
  <c r="G71" i="3" s="1"/>
  <c r="C5" i="3"/>
  <c r="F7" i="3"/>
  <c r="G7" i="3" s="1"/>
  <c r="F8" i="3" l="1"/>
  <c r="G8" i="3" s="1"/>
  <c r="C39" i="3"/>
  <c r="C35" i="3"/>
  <c r="C33" i="3" l="1"/>
  <c r="E60" i="3"/>
  <c r="F60" i="3" s="1"/>
  <c r="G60" i="3" s="1"/>
  <c r="E59" i="3"/>
  <c r="F59" i="3" s="1"/>
  <c r="C16" i="3"/>
  <c r="C12" i="3"/>
  <c r="G59" i="3" l="1"/>
  <c r="F57" i="3"/>
  <c r="C10" i="3"/>
  <c r="G57" i="3"/>
  <c r="H7" i="13"/>
  <c r="R7" i="13"/>
  <c r="V7" i="13" s="1"/>
  <c r="F20" i="13"/>
  <c r="G20" i="13"/>
  <c r="I20" i="13"/>
  <c r="J20" i="13"/>
  <c r="K20" i="13"/>
  <c r="M20" i="13"/>
  <c r="N20" i="13"/>
  <c r="O20" i="13"/>
  <c r="P20" i="13"/>
  <c r="Q20" i="13"/>
  <c r="S20" i="13"/>
  <c r="T20" i="13"/>
  <c r="U20" i="13"/>
  <c r="H20" i="13" l="1"/>
  <c r="R20" i="13"/>
  <c r="V20" i="13"/>
  <c r="L20" i="13"/>
  <c r="I5" i="12" l="1"/>
  <c r="L5" i="12"/>
  <c r="O5" i="12"/>
  <c r="I6" i="12"/>
  <c r="B6" i="12" s="1"/>
  <c r="L6" i="12"/>
  <c r="O6" i="12"/>
  <c r="G9" i="12"/>
  <c r="G8" i="12" s="1"/>
  <c r="E10" i="12"/>
  <c r="F10" i="12"/>
  <c r="F9" i="12" s="1"/>
  <c r="G10" i="12"/>
  <c r="H10" i="12"/>
  <c r="H9" i="12" s="1"/>
  <c r="H8" i="12" s="1"/>
  <c r="J10" i="12"/>
  <c r="I10" i="12" s="1"/>
  <c r="K10" i="12"/>
  <c r="K9" i="12" s="1"/>
  <c r="K8" i="12" s="1"/>
  <c r="M10" i="12"/>
  <c r="L10" i="12" s="1"/>
  <c r="N10" i="12"/>
  <c r="N9" i="12" s="1"/>
  <c r="L11" i="12"/>
  <c r="I12" i="12"/>
  <c r="I13" i="12"/>
  <c r="I14" i="12"/>
  <c r="I15" i="12"/>
  <c r="I16" i="12"/>
  <c r="I17" i="12"/>
  <c r="E18" i="12"/>
  <c r="F18" i="12"/>
  <c r="G18" i="12"/>
  <c r="H18" i="12"/>
  <c r="J18" i="12"/>
  <c r="I18" i="12" s="1"/>
  <c r="K18" i="12"/>
  <c r="M18" i="12"/>
  <c r="N18" i="12"/>
  <c r="O18" i="12"/>
  <c r="I19" i="12"/>
  <c r="B19" i="12" s="1"/>
  <c r="L19" i="12"/>
  <c r="I20" i="12"/>
  <c r="B20" i="12" s="1"/>
  <c r="L20" i="12"/>
  <c r="I22" i="12"/>
  <c r="L22" i="12"/>
  <c r="E23" i="12"/>
  <c r="F23" i="12"/>
  <c r="F21" i="12" s="1"/>
  <c r="G23" i="12"/>
  <c r="H23" i="12"/>
  <c r="K23" i="12"/>
  <c r="N23" i="12"/>
  <c r="I24" i="12"/>
  <c r="L24" i="12"/>
  <c r="O24" i="12"/>
  <c r="I25" i="12"/>
  <c r="O25" i="12"/>
  <c r="E26" i="12"/>
  <c r="I27" i="12"/>
  <c r="O27" i="12"/>
  <c r="I28" i="12"/>
  <c r="L28" i="12"/>
  <c r="O28" i="12"/>
  <c r="I29" i="12"/>
  <c r="B29" i="12" s="1"/>
  <c r="L29" i="12"/>
  <c r="O29" i="12"/>
  <c r="E30" i="12"/>
  <c r="F30" i="12"/>
  <c r="F26" i="12" s="1"/>
  <c r="G30" i="12"/>
  <c r="G26" i="12" s="1"/>
  <c r="H30" i="12"/>
  <c r="K30" i="12"/>
  <c r="K26" i="12" s="1"/>
  <c r="M30" i="12"/>
  <c r="N30" i="12"/>
  <c r="L31" i="12"/>
  <c r="B31" i="12" s="1"/>
  <c r="O31" i="12"/>
  <c r="I32" i="12"/>
  <c r="B32" i="12" s="1"/>
  <c r="L32" i="12"/>
  <c r="O32" i="12"/>
  <c r="I33" i="12"/>
  <c r="B33" i="12" s="1"/>
  <c r="L33" i="12"/>
  <c r="O33" i="12"/>
  <c r="I34" i="12"/>
  <c r="B34" i="12" s="1"/>
  <c r="L34" i="12"/>
  <c r="O34" i="12"/>
  <c r="L35" i="12"/>
  <c r="B35" i="12" s="1"/>
  <c r="O35" i="12"/>
  <c r="B36" i="12"/>
  <c r="I36" i="12"/>
  <c r="L36" i="12"/>
  <c r="O36" i="12"/>
  <c r="B37" i="12"/>
  <c r="I37" i="12"/>
  <c r="L37" i="12"/>
  <c r="O37" i="12"/>
  <c r="B38" i="12"/>
  <c r="I38" i="12"/>
  <c r="L38" i="12"/>
  <c r="O38" i="12"/>
  <c r="B39" i="12"/>
  <c r="I39" i="12"/>
  <c r="L39" i="12"/>
  <c r="O39" i="12"/>
  <c r="B40" i="12"/>
  <c r="I40" i="12"/>
  <c r="L40" i="12"/>
  <c r="O40" i="12"/>
  <c r="B41" i="12"/>
  <c r="I41" i="12"/>
  <c r="L41" i="12"/>
  <c r="O41" i="12"/>
  <c r="E42" i="12"/>
  <c r="F42" i="12"/>
  <c r="G42" i="12"/>
  <c r="H42" i="12"/>
  <c r="H26" i="12" s="1"/>
  <c r="H21" i="12" s="1"/>
  <c r="J42" i="12"/>
  <c r="I42" i="12" s="1"/>
  <c r="K42" i="12"/>
  <c r="M42" i="12"/>
  <c r="L42" i="12" s="1"/>
  <c r="N42" i="12"/>
  <c r="O42" i="12"/>
  <c r="I43" i="12"/>
  <c r="O43" i="12"/>
  <c r="I44" i="12"/>
  <c r="O44" i="12"/>
  <c r="B45" i="12"/>
  <c r="I45" i="12"/>
  <c r="L45" i="12"/>
  <c r="O45" i="12"/>
  <c r="B46" i="12"/>
  <c r="I46" i="12"/>
  <c r="L46" i="12"/>
  <c r="O46" i="12"/>
  <c r="B47" i="12"/>
  <c r="I47" i="12"/>
  <c r="L47" i="12"/>
  <c r="O47" i="12"/>
  <c r="B48" i="12"/>
  <c r="L48" i="12"/>
  <c r="O48" i="12"/>
  <c r="I49" i="12"/>
  <c r="B49" i="12" s="1"/>
  <c r="L49" i="12"/>
  <c r="O49" i="12"/>
  <c r="I50" i="12"/>
  <c r="B50" i="12" s="1"/>
  <c r="L50" i="12"/>
  <c r="O50" i="12"/>
  <c r="I51" i="12"/>
  <c r="L51" i="12"/>
  <c r="O51" i="12"/>
  <c r="E52" i="12"/>
  <c r="F52" i="12"/>
  <c r="G52" i="12"/>
  <c r="H52" i="12"/>
  <c r="J52" i="12"/>
  <c r="I52" i="12" s="1"/>
  <c r="K52" i="12"/>
  <c r="O52" i="12"/>
  <c r="N52" i="12"/>
  <c r="I53" i="12"/>
  <c r="L53" i="12"/>
  <c r="O53" i="12"/>
  <c r="I54" i="12"/>
  <c r="B54" i="12" s="1"/>
  <c r="L54" i="12"/>
  <c r="O54" i="12"/>
  <c r="I55" i="12"/>
  <c r="L55" i="12"/>
  <c r="O55" i="12"/>
  <c r="I56" i="12"/>
  <c r="L56" i="12"/>
  <c r="O56" i="12"/>
  <c r="I57" i="12"/>
  <c r="L57" i="12"/>
  <c r="O57" i="12"/>
  <c r="I58" i="12"/>
  <c r="B58" i="12" s="1"/>
  <c r="L58" i="12"/>
  <c r="O58" i="12"/>
  <c r="I59" i="12"/>
  <c r="L59" i="12"/>
  <c r="O59" i="12"/>
  <c r="I60" i="12"/>
  <c r="L60" i="12"/>
  <c r="O60" i="12"/>
  <c r="I61" i="12"/>
  <c r="L61" i="12"/>
  <c r="O61" i="12"/>
  <c r="L62" i="12"/>
  <c r="B62" i="12" s="1"/>
  <c r="O62" i="12"/>
  <c r="I63" i="12"/>
  <c r="B63" i="12" s="1"/>
  <c r="L63" i="12"/>
  <c r="O63" i="12"/>
  <c r="I64" i="12"/>
  <c r="B64" i="12" s="1"/>
  <c r="L64" i="12"/>
  <c r="O64" i="12"/>
  <c r="I65" i="12"/>
  <c r="B65" i="12" s="1"/>
  <c r="L65" i="12"/>
  <c r="O65" i="12"/>
  <c r="E66" i="12"/>
  <c r="F66" i="12"/>
  <c r="G66" i="12"/>
  <c r="H66" i="12"/>
  <c r="J66" i="12"/>
  <c r="K66" i="12"/>
  <c r="M66" i="12"/>
  <c r="L66" i="12" s="1"/>
  <c r="N66" i="12"/>
  <c r="I67" i="12"/>
  <c r="L67" i="12"/>
  <c r="O67" i="12"/>
  <c r="I68" i="12"/>
  <c r="B68" i="12" s="1"/>
  <c r="L68" i="12"/>
  <c r="O68" i="12"/>
  <c r="I69" i="12"/>
  <c r="L69" i="12"/>
  <c r="O69" i="12"/>
  <c r="I70" i="12"/>
  <c r="B70" i="12" s="1"/>
  <c r="L70" i="12"/>
  <c r="O70" i="12"/>
  <c r="I71" i="12"/>
  <c r="B71" i="12" s="1"/>
  <c r="L71" i="12"/>
  <c r="O71" i="12"/>
  <c r="I72" i="12"/>
  <c r="B72" i="12" s="1"/>
  <c r="L72" i="12"/>
  <c r="O72" i="12"/>
  <c r="I73" i="12"/>
  <c r="B73" i="12" s="1"/>
  <c r="L73" i="12"/>
  <c r="O73" i="12"/>
  <c r="E74" i="12"/>
  <c r="F74" i="12"/>
  <c r="G74" i="12"/>
  <c r="H74" i="12"/>
  <c r="J74" i="12"/>
  <c r="K74" i="12"/>
  <c r="M74" i="12"/>
  <c r="L74" i="12" s="1"/>
  <c r="N74" i="12"/>
  <c r="I75" i="12"/>
  <c r="B75" i="12" s="1"/>
  <c r="L75" i="12"/>
  <c r="O75" i="12"/>
  <c r="I76" i="12"/>
  <c r="B76" i="12" s="1"/>
  <c r="L76" i="12"/>
  <c r="O76" i="12"/>
  <c r="I77" i="12"/>
  <c r="B77" i="12" s="1"/>
  <c r="L77" i="12"/>
  <c r="O77" i="12"/>
  <c r="I78" i="12"/>
  <c r="B78" i="12" s="1"/>
  <c r="L78" i="12"/>
  <c r="O78" i="12"/>
  <c r="B79" i="12"/>
  <c r="L79" i="12"/>
  <c r="O79" i="12"/>
  <c r="I80" i="12"/>
  <c r="B80" i="12" s="1"/>
  <c r="L80" i="12"/>
  <c r="O80" i="12"/>
  <c r="I81" i="12"/>
  <c r="B81" i="12" s="1"/>
  <c r="L81" i="12"/>
  <c r="O81" i="12"/>
  <c r="I82" i="12"/>
  <c r="B82" i="12" s="1"/>
  <c r="L82" i="12"/>
  <c r="O82" i="12"/>
  <c r="I83" i="12"/>
  <c r="B83" i="12" s="1"/>
  <c r="L83" i="12"/>
  <c r="O83" i="12"/>
  <c r="I84" i="12"/>
  <c r="B84" i="12" s="1"/>
  <c r="L84" i="12"/>
  <c r="O84" i="12"/>
  <c r="I85" i="12"/>
  <c r="B85" i="12" s="1"/>
  <c r="L85" i="12"/>
  <c r="O85" i="12"/>
  <c r="I86" i="12"/>
  <c r="B86" i="12" s="1"/>
  <c r="L86" i="12"/>
  <c r="O86" i="12"/>
  <c r="I87" i="12"/>
  <c r="B87" i="12" s="1"/>
  <c r="L87" i="12"/>
  <c r="O87" i="12"/>
  <c r="I88" i="12"/>
  <c r="B88" i="12" s="1"/>
  <c r="L88" i="12"/>
  <c r="O88" i="12"/>
  <c r="I89" i="12"/>
  <c r="O89" i="12"/>
  <c r="H90" i="12"/>
  <c r="E91" i="12"/>
  <c r="F91" i="12"/>
  <c r="F90" i="12" s="1"/>
  <c r="G91" i="12"/>
  <c r="G90" i="12" s="1"/>
  <c r="H91" i="12"/>
  <c r="I91" i="12"/>
  <c r="J91" i="12"/>
  <c r="J90" i="12" s="1"/>
  <c r="I90" i="12" s="1"/>
  <c r="K91" i="12"/>
  <c r="K90" i="12" s="1"/>
  <c r="L91" i="12"/>
  <c r="M91" i="12"/>
  <c r="N91" i="12"/>
  <c r="N90" i="12" s="1"/>
  <c r="I92" i="12"/>
  <c r="B92" i="12" s="1"/>
  <c r="L92" i="12"/>
  <c r="O92" i="12"/>
  <c r="I93" i="12"/>
  <c r="B93" i="12" s="1"/>
  <c r="L93" i="12"/>
  <c r="O93" i="12"/>
  <c r="I94" i="12"/>
  <c r="B94" i="12" s="1"/>
  <c r="L94" i="12"/>
  <c r="O94" i="12"/>
  <c r="I95" i="12"/>
  <c r="B95" i="12" s="1"/>
  <c r="L95" i="12"/>
  <c r="O95" i="12"/>
  <c r="I96" i="12"/>
  <c r="O96" i="12"/>
  <c r="B97" i="12"/>
  <c r="I97" i="12"/>
  <c r="L97" i="12"/>
  <c r="O97" i="12"/>
  <c r="E99" i="12"/>
  <c r="E98" i="12" s="1"/>
  <c r="F99" i="12"/>
  <c r="G99" i="12"/>
  <c r="H99" i="12"/>
  <c r="H98" i="12" s="1"/>
  <c r="I99" i="12"/>
  <c r="J99" i="12"/>
  <c r="J98" i="12" s="1"/>
  <c r="K99" i="12"/>
  <c r="M99" i="12"/>
  <c r="M98" i="12" s="1"/>
  <c r="N99" i="12"/>
  <c r="O99" i="12"/>
  <c r="B100" i="12"/>
  <c r="I100" i="12"/>
  <c r="L100" i="12"/>
  <c r="I101" i="12"/>
  <c r="E102" i="12"/>
  <c r="F102" i="12"/>
  <c r="G102" i="12"/>
  <c r="H102" i="12"/>
  <c r="J102" i="12"/>
  <c r="K102" i="12"/>
  <c r="M102" i="12"/>
  <c r="N102" i="12"/>
  <c r="O102" i="12"/>
  <c r="I103" i="12"/>
  <c r="B103" i="12" s="1"/>
  <c r="L103" i="12"/>
  <c r="I104" i="12"/>
  <c r="I105" i="12"/>
  <c r="E107" i="12"/>
  <c r="F107" i="12"/>
  <c r="G107" i="12"/>
  <c r="H107" i="12"/>
  <c r="I107" i="12"/>
  <c r="J107" i="12"/>
  <c r="K107" i="12"/>
  <c r="M107" i="12"/>
  <c r="N107" i="12"/>
  <c r="I108" i="12"/>
  <c r="L108" i="12"/>
  <c r="O108" i="12"/>
  <c r="I109" i="12"/>
  <c r="B109" i="12" s="1"/>
  <c r="L109" i="12"/>
  <c r="O109" i="12"/>
  <c r="E110" i="12"/>
  <c r="F110" i="12"/>
  <c r="G110" i="12"/>
  <c r="H110" i="12"/>
  <c r="I110" i="12"/>
  <c r="J110" i="12"/>
  <c r="K110" i="12"/>
  <c r="M110" i="12"/>
  <c r="O110" i="12" s="1"/>
  <c r="N110" i="12"/>
  <c r="I111" i="12"/>
  <c r="B111" i="12" s="1"/>
  <c r="L111" i="12"/>
  <c r="O111" i="12"/>
  <c r="I112" i="12"/>
  <c r="B112" i="12" s="1"/>
  <c r="L112" i="12"/>
  <c r="O112" i="12"/>
  <c r="J114" i="12"/>
  <c r="E115" i="12"/>
  <c r="F115" i="12"/>
  <c r="F114" i="12" s="1"/>
  <c r="G115" i="12"/>
  <c r="G114" i="12" s="1"/>
  <c r="H115" i="12"/>
  <c r="I115" i="12"/>
  <c r="J115" i="12"/>
  <c r="K115" i="12"/>
  <c r="K114" i="12" s="1"/>
  <c r="M115" i="12"/>
  <c r="N115" i="12"/>
  <c r="N114" i="12" s="1"/>
  <c r="O115" i="12"/>
  <c r="I116" i="12"/>
  <c r="I117" i="12"/>
  <c r="F118" i="12"/>
  <c r="G118" i="12"/>
  <c r="H118" i="12"/>
  <c r="J118" i="12"/>
  <c r="I118" i="12" s="1"/>
  <c r="K118" i="12"/>
  <c r="N118" i="12"/>
  <c r="E119" i="12"/>
  <c r="E118" i="12" s="1"/>
  <c r="F119" i="12"/>
  <c r="G119" i="12"/>
  <c r="H119" i="12"/>
  <c r="I119" i="12"/>
  <c r="J119" i="12"/>
  <c r="K119" i="12"/>
  <c r="M119" i="12"/>
  <c r="M118" i="12" s="1"/>
  <c r="N119" i="12"/>
  <c r="I120" i="12"/>
  <c r="B120" i="12" s="1"/>
  <c r="L120" i="12"/>
  <c r="L119" i="12" s="1"/>
  <c r="I121" i="12"/>
  <c r="L121" i="12"/>
  <c r="I122" i="12"/>
  <c r="E123" i="12"/>
  <c r="G123" i="12"/>
  <c r="H123" i="12"/>
  <c r="E124" i="12"/>
  <c r="F124" i="12"/>
  <c r="F123" i="12" s="1"/>
  <c r="G124" i="12"/>
  <c r="H124" i="12"/>
  <c r="I124" i="12"/>
  <c r="J124" i="12"/>
  <c r="J123" i="12" s="1"/>
  <c r="I123" i="12" s="1"/>
  <c r="K124" i="12"/>
  <c r="K123" i="12" s="1"/>
  <c r="M124" i="12"/>
  <c r="M123" i="12" s="1"/>
  <c r="M114" i="12" s="1"/>
  <c r="N124" i="12"/>
  <c r="N123" i="12" s="1"/>
  <c r="I125" i="12"/>
  <c r="L125" i="12"/>
  <c r="B126" i="12"/>
  <c r="I126" i="12"/>
  <c r="L126" i="12"/>
  <c r="I127" i="12"/>
  <c r="B127" i="12" s="1"/>
  <c r="L127" i="12"/>
  <c r="I128" i="12"/>
  <c r="L128" i="12"/>
  <c r="I129" i="12"/>
  <c r="B129" i="12" s="1"/>
  <c r="L129" i="12"/>
  <c r="E131" i="12"/>
  <c r="F131" i="12"/>
  <c r="G131" i="12"/>
  <c r="H131" i="12"/>
  <c r="H130" i="12" s="1"/>
  <c r="J131" i="12"/>
  <c r="I131" i="12" s="1"/>
  <c r="K131" i="12"/>
  <c r="L131" i="12"/>
  <c r="M131" i="12"/>
  <c r="M130" i="12" s="1"/>
  <c r="N131" i="12"/>
  <c r="I132" i="12"/>
  <c r="B132" i="12" s="1"/>
  <c r="L132" i="12"/>
  <c r="I133" i="12"/>
  <c r="B133" i="12" s="1"/>
  <c r="L133" i="12"/>
  <c r="F134" i="12"/>
  <c r="G134" i="12"/>
  <c r="G130" i="12" s="1"/>
  <c r="J134" i="12"/>
  <c r="N134" i="12"/>
  <c r="E135" i="12"/>
  <c r="F135" i="12"/>
  <c r="G135" i="12"/>
  <c r="H135" i="12"/>
  <c r="H134" i="12" s="1"/>
  <c r="J135" i="12"/>
  <c r="K135" i="12"/>
  <c r="M135" i="12"/>
  <c r="M134" i="12" s="1"/>
  <c r="N135" i="12"/>
  <c r="B136" i="12"/>
  <c r="I136" i="12"/>
  <c r="L136" i="12"/>
  <c r="I137" i="12"/>
  <c r="L137" i="12"/>
  <c r="I138" i="12"/>
  <c r="L138" i="12"/>
  <c r="B138" i="12" s="1"/>
  <c r="B139" i="12"/>
  <c r="I139" i="12"/>
  <c r="L139" i="12"/>
  <c r="H140" i="12"/>
  <c r="J140" i="12"/>
  <c r="I140" i="12" s="1"/>
  <c r="M140" i="12"/>
  <c r="E141" i="12"/>
  <c r="F141" i="12"/>
  <c r="F140" i="12" s="1"/>
  <c r="G141" i="12"/>
  <c r="G140" i="12" s="1"/>
  <c r="H141" i="12"/>
  <c r="I141" i="12"/>
  <c r="J141" i="12"/>
  <c r="K141" i="12"/>
  <c r="K140" i="12" s="1"/>
  <c r="M141" i="12"/>
  <c r="N141" i="12"/>
  <c r="N140" i="12" s="1"/>
  <c r="I142" i="12"/>
  <c r="L142" i="12"/>
  <c r="L141" i="12" s="1"/>
  <c r="B143" i="12"/>
  <c r="I143" i="12"/>
  <c r="L143" i="12"/>
  <c r="I144" i="12"/>
  <c r="B144" i="12" s="1"/>
  <c r="L144" i="12"/>
  <c r="I145" i="12"/>
  <c r="B145" i="12" s="1"/>
  <c r="L145" i="12"/>
  <c r="E147" i="12"/>
  <c r="E146" i="12" s="1"/>
  <c r="F147" i="12"/>
  <c r="F146" i="12" s="1"/>
  <c r="G147" i="12"/>
  <c r="G146" i="12" s="1"/>
  <c r="H147" i="12"/>
  <c r="J147" i="12"/>
  <c r="I147" i="12" s="1"/>
  <c r="K147" i="12"/>
  <c r="K146" i="12" s="1"/>
  <c r="L147" i="12"/>
  <c r="M147" i="12"/>
  <c r="N147" i="12"/>
  <c r="N146" i="12" s="1"/>
  <c r="B148" i="12"/>
  <c r="I148" i="12"/>
  <c r="L148" i="12"/>
  <c r="O148" i="12"/>
  <c r="B149" i="12"/>
  <c r="I149" i="12"/>
  <c r="L149" i="12"/>
  <c r="O149" i="12"/>
  <c r="E150" i="12"/>
  <c r="F150" i="12"/>
  <c r="G150" i="12"/>
  <c r="H150" i="12"/>
  <c r="H146" i="12" s="1"/>
  <c r="J150" i="12"/>
  <c r="K150" i="12"/>
  <c r="L150" i="12"/>
  <c r="M150" i="12"/>
  <c r="N150" i="12"/>
  <c r="O150" i="12"/>
  <c r="B151" i="12"/>
  <c r="I151" i="12"/>
  <c r="L151" i="12"/>
  <c r="O151" i="12"/>
  <c r="B152" i="12"/>
  <c r="I152" i="12"/>
  <c r="L152" i="12"/>
  <c r="O152" i="12"/>
  <c r="E153" i="12"/>
  <c r="F153" i="12"/>
  <c r="G153" i="12"/>
  <c r="H153" i="12"/>
  <c r="J153" i="12"/>
  <c r="K153" i="12"/>
  <c r="M153" i="12"/>
  <c r="N153" i="12"/>
  <c r="I154" i="12"/>
  <c r="L154" i="12"/>
  <c r="O154" i="12"/>
  <c r="I155" i="12"/>
  <c r="L155" i="12"/>
  <c r="B155" i="12" s="1"/>
  <c r="O155" i="12"/>
  <c r="F157" i="12"/>
  <c r="J157" i="12"/>
  <c r="K157" i="12"/>
  <c r="N157" i="12"/>
  <c r="E158" i="12"/>
  <c r="E157" i="12" s="1"/>
  <c r="F158" i="12"/>
  <c r="G158" i="12"/>
  <c r="G157" i="12" s="1"/>
  <c r="H158" i="12"/>
  <c r="H157" i="12" s="1"/>
  <c r="J158" i="12"/>
  <c r="K158" i="12"/>
  <c r="M158" i="12"/>
  <c r="M157" i="12" s="1"/>
  <c r="N158" i="12"/>
  <c r="I159" i="12"/>
  <c r="L159" i="12"/>
  <c r="L158" i="12" s="1"/>
  <c r="O159" i="12"/>
  <c r="I160" i="12"/>
  <c r="L160" i="12"/>
  <c r="B160" i="12" s="1"/>
  <c r="O160" i="12"/>
  <c r="I161" i="12"/>
  <c r="L161" i="12"/>
  <c r="B161" i="12" s="1"/>
  <c r="I162" i="12"/>
  <c r="L162" i="12"/>
  <c r="B162" i="12" s="1"/>
  <c r="I163" i="12"/>
  <c r="L163" i="12"/>
  <c r="B163" i="12" s="1"/>
  <c r="I164" i="12"/>
  <c r="L164" i="12"/>
  <c r="B164" i="12" s="1"/>
  <c r="J165" i="12"/>
  <c r="E166" i="12"/>
  <c r="E165" i="12" s="1"/>
  <c r="F166" i="12"/>
  <c r="F165" i="12" s="1"/>
  <c r="G166" i="12"/>
  <c r="G165" i="12" s="1"/>
  <c r="G156" i="12" s="1"/>
  <c r="H166" i="12"/>
  <c r="H165" i="12" s="1"/>
  <c r="J166" i="12"/>
  <c r="K166" i="12"/>
  <c r="K165" i="12" s="1"/>
  <c r="M166" i="12"/>
  <c r="M165" i="12" s="1"/>
  <c r="M156" i="12" s="1"/>
  <c r="N166" i="12"/>
  <c r="N165" i="12" s="1"/>
  <c r="I167" i="12"/>
  <c r="B167" i="12" s="1"/>
  <c r="L167" i="12"/>
  <c r="O167" i="12"/>
  <c r="I168" i="12"/>
  <c r="B168" i="12" s="1"/>
  <c r="L168" i="12"/>
  <c r="O168" i="12"/>
  <c r="I169" i="12"/>
  <c r="B169" i="12" s="1"/>
  <c r="L169" i="12"/>
  <c r="O169" i="12"/>
  <c r="L170" i="12"/>
  <c r="O170" i="12"/>
  <c r="I171" i="12"/>
  <c r="L171" i="12"/>
  <c r="B171" i="12" s="1"/>
  <c r="O171" i="12"/>
  <c r="I172" i="12"/>
  <c r="L172" i="12"/>
  <c r="B172" i="12" s="1"/>
  <c r="O172" i="12"/>
  <c r="I173" i="12"/>
  <c r="L173" i="12"/>
  <c r="B173" i="12" s="1"/>
  <c r="O173" i="12"/>
  <c r="I174" i="12"/>
  <c r="L174" i="12"/>
  <c r="B174" i="12" s="1"/>
  <c r="O174" i="12"/>
  <c r="I175" i="12"/>
  <c r="L175" i="12"/>
  <c r="B175" i="12" s="1"/>
  <c r="O175" i="12"/>
  <c r="I176" i="12"/>
  <c r="L176" i="12"/>
  <c r="B176" i="12" s="1"/>
  <c r="O176" i="12"/>
  <c r="I177" i="12"/>
  <c r="L177" i="12"/>
  <c r="B177" i="12" s="1"/>
  <c r="O177" i="12"/>
  <c r="I178" i="12"/>
  <c r="L178" i="12"/>
  <c r="B178" i="12" s="1"/>
  <c r="O178" i="12"/>
  <c r="I179" i="12"/>
  <c r="L179" i="12"/>
  <c r="B179" i="12" s="1"/>
  <c r="O179" i="12"/>
  <c r="I180" i="12"/>
  <c r="L180" i="12"/>
  <c r="B180" i="12" s="1"/>
  <c r="O180" i="12"/>
  <c r="I181" i="12"/>
  <c r="L181" i="12"/>
  <c r="B181" i="12" s="1"/>
  <c r="O181" i="12"/>
  <c r="I182" i="12"/>
  <c r="L182" i="12"/>
  <c r="B182" i="12" s="1"/>
  <c r="O182" i="12"/>
  <c r="I183" i="12"/>
  <c r="L183" i="12"/>
  <c r="B183" i="12" s="1"/>
  <c r="O183" i="12"/>
  <c r="I184" i="12"/>
  <c r="L184" i="12"/>
  <c r="B184" i="12" s="1"/>
  <c r="O184" i="12"/>
  <c r="I185" i="12"/>
  <c r="O185" i="12"/>
  <c r="J186" i="12"/>
  <c r="E187" i="12"/>
  <c r="E186" i="12" s="1"/>
  <c r="F187" i="12"/>
  <c r="G187" i="12"/>
  <c r="G186" i="12" s="1"/>
  <c r="H187" i="12"/>
  <c r="H186" i="12" s="1"/>
  <c r="J187" i="12"/>
  <c r="I187" i="12" s="1"/>
  <c r="K187" i="12"/>
  <c r="K186" i="12" s="1"/>
  <c r="M187" i="12"/>
  <c r="M186" i="12" s="1"/>
  <c r="N187" i="12"/>
  <c r="N186" i="12" s="1"/>
  <c r="I188" i="12"/>
  <c r="O188" i="12"/>
  <c r="I189" i="12"/>
  <c r="L189" i="12"/>
  <c r="B189" i="12" s="1"/>
  <c r="O189" i="12"/>
  <c r="I190" i="12"/>
  <c r="O190" i="12"/>
  <c r="I191" i="12"/>
  <c r="G194" i="12"/>
  <c r="G193" i="12" s="1"/>
  <c r="G192" i="12" s="1"/>
  <c r="I194" i="12"/>
  <c r="K194" i="12"/>
  <c r="I195" i="12"/>
  <c r="B195" i="12" s="1"/>
  <c r="O195" i="12"/>
  <c r="I196" i="12"/>
  <c r="O196" i="12"/>
  <c r="E197" i="12"/>
  <c r="F197" i="12"/>
  <c r="F194" i="12" s="1"/>
  <c r="G197" i="12"/>
  <c r="H197" i="12"/>
  <c r="H194" i="12" s="1"/>
  <c r="I197" i="12"/>
  <c r="J197" i="12"/>
  <c r="J194" i="12" s="1"/>
  <c r="K197" i="12"/>
  <c r="M197" i="12"/>
  <c r="M194" i="12" s="1"/>
  <c r="N197" i="12"/>
  <c r="N194" i="12" s="1"/>
  <c r="N193" i="12" s="1"/>
  <c r="I198" i="12"/>
  <c r="L198" i="12"/>
  <c r="L195" i="12" s="1"/>
  <c r="O198" i="12"/>
  <c r="I199" i="12"/>
  <c r="L199" i="12"/>
  <c r="L196" i="12" s="1"/>
  <c r="O199" i="12"/>
  <c r="I200" i="12"/>
  <c r="L200" i="12"/>
  <c r="L197" i="12" s="1"/>
  <c r="L194" i="12" s="1"/>
  <c r="L191" i="12" s="1"/>
  <c r="O200" i="12"/>
  <c r="I201" i="12"/>
  <c r="L201" i="12"/>
  <c r="B201" i="12" s="1"/>
  <c r="O201" i="12"/>
  <c r="I202" i="12"/>
  <c r="L202" i="12"/>
  <c r="B202" i="12" s="1"/>
  <c r="O202" i="12"/>
  <c r="I203" i="12"/>
  <c r="L203" i="12"/>
  <c r="B203" i="12" s="1"/>
  <c r="O203" i="12"/>
  <c r="I204" i="12"/>
  <c r="L204" i="12"/>
  <c r="B204" i="12" s="1"/>
  <c r="O204" i="12"/>
  <c r="I205" i="12"/>
  <c r="L205" i="12"/>
  <c r="B205" i="12" s="1"/>
  <c r="O205" i="12"/>
  <c r="I206" i="12"/>
  <c r="L206" i="12"/>
  <c r="B206" i="12" s="1"/>
  <c r="O206" i="12"/>
  <c r="I207" i="12"/>
  <c r="L207" i="12"/>
  <c r="B207" i="12" s="1"/>
  <c r="E208" i="12"/>
  <c r="E209" i="12"/>
  <c r="F209" i="12"/>
  <c r="F208" i="12" s="1"/>
  <c r="G209" i="12"/>
  <c r="G208" i="12" s="1"/>
  <c r="H209" i="12"/>
  <c r="H208" i="12" s="1"/>
  <c r="J209" i="12"/>
  <c r="J208" i="12" s="1"/>
  <c r="K209" i="12"/>
  <c r="K208" i="12" s="1"/>
  <c r="K193" i="12" s="1"/>
  <c r="K192" i="12" s="1"/>
  <c r="M209" i="12"/>
  <c r="N209" i="12"/>
  <c r="N208" i="12" s="1"/>
  <c r="O209" i="12"/>
  <c r="I210" i="12"/>
  <c r="L210" i="12"/>
  <c r="O210" i="12"/>
  <c r="I211" i="12"/>
  <c r="B211" i="12" s="1"/>
  <c r="L211" i="12"/>
  <c r="O211" i="12"/>
  <c r="I212" i="12"/>
  <c r="B212" i="12" s="1"/>
  <c r="L212" i="12"/>
  <c r="O212" i="12"/>
  <c r="I213" i="12"/>
  <c r="B213" i="12" s="1"/>
  <c r="L213" i="12"/>
  <c r="O213" i="12"/>
  <c r="I214" i="12"/>
  <c r="B214" i="12" s="1"/>
  <c r="L214" i="12"/>
  <c r="O214" i="12"/>
  <c r="I215" i="12"/>
  <c r="O215" i="12"/>
  <c r="E216" i="12"/>
  <c r="F216" i="12"/>
  <c r="G216" i="12"/>
  <c r="H216" i="12"/>
  <c r="J216" i="12"/>
  <c r="K216" i="12"/>
  <c r="I216" i="12" s="1"/>
  <c r="M216" i="12"/>
  <c r="M208" i="12" s="1"/>
  <c r="O208" i="12" s="1"/>
  <c r="N216" i="12"/>
  <c r="O216" i="12"/>
  <c r="I217" i="12"/>
  <c r="L217" i="12"/>
  <c r="L216" i="12" s="1"/>
  <c r="O217" i="12"/>
  <c r="I218" i="12"/>
  <c r="B218" i="12" s="1"/>
  <c r="L218" i="12"/>
  <c r="L215" i="12" s="1"/>
  <c r="L209" i="12" s="1"/>
  <c r="O218" i="12"/>
  <c r="I219" i="12"/>
  <c r="B219" i="12" s="1"/>
  <c r="L219" i="12"/>
  <c r="O219" i="12"/>
  <c r="I220" i="12"/>
  <c r="B220" i="12" s="1"/>
  <c r="L220" i="12"/>
  <c r="O220" i="12"/>
  <c r="I221" i="12"/>
  <c r="B221" i="12" s="1"/>
  <c r="L221" i="12"/>
  <c r="O221" i="12"/>
  <c r="I222" i="12"/>
  <c r="B222" i="12" s="1"/>
  <c r="L222" i="12"/>
  <c r="O222" i="12"/>
  <c r="I223" i="12"/>
  <c r="B223" i="12" s="1"/>
  <c r="L223" i="12"/>
  <c r="O223" i="12"/>
  <c r="I224" i="12"/>
  <c r="B224" i="12" s="1"/>
  <c r="L224" i="12"/>
  <c r="O224" i="12"/>
  <c r="I225" i="12"/>
  <c r="B225" i="12" s="1"/>
  <c r="L225" i="12"/>
  <c r="O225" i="12"/>
  <c r="I226" i="12"/>
  <c r="B226" i="12" s="1"/>
  <c r="L226" i="12"/>
  <c r="O226" i="12"/>
  <c r="I227" i="12"/>
  <c r="B227" i="12" s="1"/>
  <c r="L227" i="12"/>
  <c r="O227" i="12"/>
  <c r="I228" i="12"/>
  <c r="B228" i="12" s="1"/>
  <c r="L228" i="12"/>
  <c r="O228" i="12"/>
  <c r="I229" i="12"/>
  <c r="B229" i="12" s="1"/>
  <c r="L229" i="12"/>
  <c r="O229" i="12"/>
  <c r="I230" i="12"/>
  <c r="B230" i="12" s="1"/>
  <c r="L230" i="12"/>
  <c r="O230" i="12"/>
  <c r="I231" i="12"/>
  <c r="B231" i="12" s="1"/>
  <c r="L231" i="12"/>
  <c r="O231" i="12"/>
  <c r="I232" i="12"/>
  <c r="B232" i="12" s="1"/>
  <c r="L232" i="12"/>
  <c r="O232" i="12"/>
  <c r="I233" i="12"/>
  <c r="B233" i="12" s="1"/>
  <c r="L233" i="12"/>
  <c r="O233" i="12"/>
  <c r="I234" i="12"/>
  <c r="B234" i="12" s="1"/>
  <c r="L234" i="12"/>
  <c r="O234" i="12"/>
  <c r="I235" i="12"/>
  <c r="B235" i="12" s="1"/>
  <c r="L235" i="12"/>
  <c r="O235" i="12"/>
  <c r="I236" i="12"/>
  <c r="B236" i="12" s="1"/>
  <c r="L236" i="12"/>
  <c r="O236" i="12"/>
  <c r="I237" i="12"/>
  <c r="B237" i="12" s="1"/>
  <c r="L237" i="12"/>
  <c r="O237" i="12"/>
  <c r="E238" i="12"/>
  <c r="K238" i="12"/>
  <c r="I238" i="12" s="1"/>
  <c r="E239" i="12"/>
  <c r="F239" i="12"/>
  <c r="F238" i="12" s="1"/>
  <c r="G239" i="12"/>
  <c r="G238" i="12" s="1"/>
  <c r="H239" i="12"/>
  <c r="H238" i="12" s="1"/>
  <c r="J239" i="12"/>
  <c r="J238" i="12" s="1"/>
  <c r="K239" i="12"/>
  <c r="I239" i="12" s="1"/>
  <c r="M239" i="12"/>
  <c r="M238" i="12" s="1"/>
  <c r="O238" i="12" s="1"/>
  <c r="N239" i="12"/>
  <c r="N238" i="12" s="1"/>
  <c r="O239" i="12"/>
  <c r="I240" i="12"/>
  <c r="O240" i="12"/>
  <c r="I241" i="12"/>
  <c r="O241" i="12"/>
  <c r="E242" i="12"/>
  <c r="F242" i="12"/>
  <c r="G242" i="12"/>
  <c r="H242" i="12"/>
  <c r="I242" i="12"/>
  <c r="J242" i="12"/>
  <c r="K242" i="12"/>
  <c r="M242" i="12"/>
  <c r="O242" i="12" s="1"/>
  <c r="N242" i="12"/>
  <c r="I243" i="12"/>
  <c r="O243" i="12"/>
  <c r="I244" i="12"/>
  <c r="O244" i="12"/>
  <c r="I245" i="12"/>
  <c r="O245" i="12"/>
  <c r="I246" i="12"/>
  <c r="O246" i="12"/>
  <c r="I247" i="12"/>
  <c r="O247" i="12"/>
  <c r="I248" i="12"/>
  <c r="O248" i="12"/>
  <c r="I249" i="12"/>
  <c r="O249" i="12"/>
  <c r="I250" i="12"/>
  <c r="I251" i="12"/>
  <c r="E252" i="12"/>
  <c r="F252" i="12"/>
  <c r="G252" i="12"/>
  <c r="H252" i="12"/>
  <c r="I252" i="12"/>
  <c r="J252" i="12"/>
  <c r="K252" i="12"/>
  <c r="M252" i="12"/>
  <c r="O252" i="12" s="1"/>
  <c r="N252" i="12"/>
  <c r="I253" i="12"/>
  <c r="O253" i="12"/>
  <c r="I254" i="12"/>
  <c r="O254" i="12"/>
  <c r="I255" i="12"/>
  <c r="O255" i="12"/>
  <c r="I256" i="12"/>
  <c r="O256" i="12"/>
  <c r="I257" i="12"/>
  <c r="O257" i="12"/>
  <c r="I258" i="12"/>
  <c r="O258" i="12"/>
  <c r="I260" i="12"/>
  <c r="O260" i="12"/>
  <c r="I261" i="12"/>
  <c r="O261" i="12"/>
  <c r="I262" i="12"/>
  <c r="O262" i="12"/>
  <c r="I263" i="12"/>
  <c r="O263" i="12"/>
  <c r="I264" i="12"/>
  <c r="O264" i="12"/>
  <c r="E265" i="12"/>
  <c r="F265" i="12"/>
  <c r="G265" i="12"/>
  <c r="H265" i="12"/>
  <c r="I265" i="12"/>
  <c r="J265" i="12"/>
  <c r="K265" i="12"/>
  <c r="M265" i="12"/>
  <c r="N265" i="12"/>
  <c r="I266" i="12"/>
  <c r="O266" i="12"/>
  <c r="O265" i="12" s="1"/>
  <c r="I267" i="12"/>
  <c r="O267" i="12"/>
  <c r="E268" i="12"/>
  <c r="F268" i="12"/>
  <c r="F259" i="12" s="1"/>
  <c r="J268" i="12"/>
  <c r="N268" i="12"/>
  <c r="N259" i="12" s="1"/>
  <c r="O268" i="12"/>
  <c r="E269" i="12"/>
  <c r="F269" i="12"/>
  <c r="G269" i="12"/>
  <c r="G268" i="12" s="1"/>
  <c r="G259" i="12" s="1"/>
  <c r="H269" i="12"/>
  <c r="H268" i="12" s="1"/>
  <c r="H259" i="12" s="1"/>
  <c r="J269" i="12"/>
  <c r="K269" i="12"/>
  <c r="K268" i="12" s="1"/>
  <c r="K259" i="12" s="1"/>
  <c r="M269" i="12"/>
  <c r="M268" i="12" s="1"/>
  <c r="M259" i="12" s="1"/>
  <c r="N269" i="12"/>
  <c r="I270" i="12"/>
  <c r="O270" i="12"/>
  <c r="O269" i="12" s="1"/>
  <c r="I271" i="12"/>
  <c r="O271" i="12"/>
  <c r="I272" i="12"/>
  <c r="O272" i="12"/>
  <c r="I273" i="12"/>
  <c r="O273" i="12"/>
  <c r="I274" i="12"/>
  <c r="G276" i="12"/>
  <c r="I277" i="12"/>
  <c r="O277" i="12"/>
  <c r="I278" i="12"/>
  <c r="O278" i="12"/>
  <c r="I279" i="12"/>
  <c r="O279" i="12"/>
  <c r="I280" i="12"/>
  <c r="O280" i="12"/>
  <c r="E281" i="12"/>
  <c r="F281" i="12"/>
  <c r="G281" i="12"/>
  <c r="H281" i="12"/>
  <c r="I281" i="12"/>
  <c r="J281" i="12"/>
  <c r="K281" i="12"/>
  <c r="M281" i="12"/>
  <c r="N281" i="12"/>
  <c r="I282" i="12"/>
  <c r="O282" i="12"/>
  <c r="I283" i="12"/>
  <c r="O283" i="12"/>
  <c r="E284" i="12"/>
  <c r="F284" i="12"/>
  <c r="G284" i="12"/>
  <c r="H284" i="12"/>
  <c r="I284" i="12"/>
  <c r="J284" i="12"/>
  <c r="K284" i="12"/>
  <c r="M284" i="12"/>
  <c r="O284" i="12" s="1"/>
  <c r="N284" i="12"/>
  <c r="I285" i="12"/>
  <c r="I286" i="12"/>
  <c r="I287" i="12"/>
  <c r="I288" i="12"/>
  <c r="I289" i="12"/>
  <c r="E290" i="12"/>
  <c r="F290" i="12"/>
  <c r="F276" i="12" s="1"/>
  <c r="G290" i="12"/>
  <c r="H290" i="12"/>
  <c r="J290" i="12"/>
  <c r="I290" i="12" s="1"/>
  <c r="K290" i="12"/>
  <c r="M290" i="12"/>
  <c r="O290" i="12" s="1"/>
  <c r="N290" i="12"/>
  <c r="I291" i="12"/>
  <c r="I292" i="12"/>
  <c r="E293" i="12"/>
  <c r="F293" i="12"/>
  <c r="G293" i="12"/>
  <c r="H293" i="12"/>
  <c r="J293" i="12"/>
  <c r="K293" i="12"/>
  <c r="I293" i="12" s="1"/>
  <c r="M293" i="12"/>
  <c r="N293" i="12"/>
  <c r="O293" i="12"/>
  <c r="I294" i="12"/>
  <c r="I295" i="12"/>
  <c r="E297" i="12"/>
  <c r="F297" i="12"/>
  <c r="F296" i="12" s="1"/>
  <c r="G297" i="12"/>
  <c r="G296" i="12" s="1"/>
  <c r="H297" i="12"/>
  <c r="H296" i="12" s="1"/>
  <c r="J297" i="12"/>
  <c r="I297" i="12" s="1"/>
  <c r="K297" i="12"/>
  <c r="K296" i="12" s="1"/>
  <c r="M297" i="12"/>
  <c r="M296" i="12" s="1"/>
  <c r="N297" i="12"/>
  <c r="N296" i="12" s="1"/>
  <c r="I298" i="12"/>
  <c r="I299" i="12"/>
  <c r="I300" i="12"/>
  <c r="O300" i="12"/>
  <c r="I301" i="12"/>
  <c r="O301" i="12"/>
  <c r="I302" i="12"/>
  <c r="O302" i="12"/>
  <c r="E303" i="12"/>
  <c r="F303" i="12"/>
  <c r="G303" i="12"/>
  <c r="H303" i="12"/>
  <c r="I303" i="12"/>
  <c r="J303" i="12"/>
  <c r="K303" i="12"/>
  <c r="M303" i="12"/>
  <c r="O303" i="12" s="1"/>
  <c r="N303" i="12"/>
  <c r="I304" i="12"/>
  <c r="O304" i="12"/>
  <c r="I305" i="12"/>
  <c r="O305" i="12"/>
  <c r="E306" i="12"/>
  <c r="F306" i="12"/>
  <c r="G306" i="12"/>
  <c r="H306" i="12"/>
  <c r="I306" i="12"/>
  <c r="J306" i="12"/>
  <c r="K306" i="12"/>
  <c r="M306" i="12"/>
  <c r="O306" i="12" s="1"/>
  <c r="N306" i="12"/>
  <c r="I307" i="12"/>
  <c r="I308" i="12"/>
  <c r="I309" i="12"/>
  <c r="I310" i="12"/>
  <c r="I311" i="12"/>
  <c r="E312" i="12"/>
  <c r="F312" i="12"/>
  <c r="G312" i="12"/>
  <c r="H312" i="12"/>
  <c r="J312" i="12"/>
  <c r="I312" i="12" s="1"/>
  <c r="K312" i="12"/>
  <c r="M312" i="12"/>
  <c r="N312" i="12"/>
  <c r="I313" i="12"/>
  <c r="I314" i="12"/>
  <c r="E315" i="12"/>
  <c r="F315" i="12"/>
  <c r="G315" i="12"/>
  <c r="H315" i="12"/>
  <c r="J315" i="12"/>
  <c r="K315" i="12"/>
  <c r="I315" i="12" s="1"/>
  <c r="M315" i="12"/>
  <c r="N315" i="12"/>
  <c r="O315" i="12"/>
  <c r="I316" i="12"/>
  <c r="I317" i="12"/>
  <c r="J319" i="12"/>
  <c r="I320" i="12"/>
  <c r="O320" i="12"/>
  <c r="I321" i="12"/>
  <c r="O321" i="12"/>
  <c r="I322" i="12"/>
  <c r="O322" i="12"/>
  <c r="E323" i="12"/>
  <c r="F323" i="12"/>
  <c r="F319" i="12" s="1"/>
  <c r="G323" i="12"/>
  <c r="H323" i="12"/>
  <c r="H319" i="12" s="1"/>
  <c r="J323" i="12"/>
  <c r="I323" i="12" s="1"/>
  <c r="K323" i="12"/>
  <c r="K319" i="12" s="1"/>
  <c r="M323" i="12"/>
  <c r="N323" i="12"/>
  <c r="N319" i="12" s="1"/>
  <c r="I324" i="12"/>
  <c r="O324" i="12"/>
  <c r="I325" i="12"/>
  <c r="O325" i="12"/>
  <c r="E326" i="12"/>
  <c r="F326" i="12"/>
  <c r="G326" i="12"/>
  <c r="H326" i="12"/>
  <c r="J326" i="12"/>
  <c r="I326" i="12" s="1"/>
  <c r="K326" i="12"/>
  <c r="M326" i="12"/>
  <c r="O326" i="12" s="1"/>
  <c r="N326" i="12"/>
  <c r="I327" i="12"/>
  <c r="I328" i="12"/>
  <c r="I329" i="12"/>
  <c r="I330" i="12"/>
  <c r="I331" i="12"/>
  <c r="E332" i="12"/>
  <c r="F332" i="12"/>
  <c r="G332" i="12"/>
  <c r="H332" i="12"/>
  <c r="J332" i="12"/>
  <c r="K332" i="12"/>
  <c r="M332" i="12"/>
  <c r="N332" i="12"/>
  <c r="O332" i="12"/>
  <c r="I333" i="12"/>
  <c r="I334" i="12"/>
  <c r="E335" i="12"/>
  <c r="F335" i="12"/>
  <c r="G335" i="12"/>
  <c r="H335" i="12"/>
  <c r="I335" i="12"/>
  <c r="J335" i="12"/>
  <c r="K335" i="12"/>
  <c r="M335" i="12"/>
  <c r="O335" i="12" s="1"/>
  <c r="N335" i="12"/>
  <c r="I336" i="12"/>
  <c r="I337" i="12"/>
  <c r="I339" i="12"/>
  <c r="O339" i="12"/>
  <c r="I340" i="12"/>
  <c r="O340" i="12"/>
  <c r="I341" i="12"/>
  <c r="O341" i="12"/>
  <c r="I342" i="12"/>
  <c r="O342" i="12"/>
  <c r="E343" i="12"/>
  <c r="E338" i="12" s="1"/>
  <c r="F343" i="12"/>
  <c r="G343" i="12"/>
  <c r="G338" i="12" s="1"/>
  <c r="H343" i="12"/>
  <c r="H338" i="12" s="1"/>
  <c r="J343" i="12"/>
  <c r="I343" i="12" s="1"/>
  <c r="K343" i="12"/>
  <c r="M343" i="12"/>
  <c r="N343" i="12"/>
  <c r="O343" i="12"/>
  <c r="I344" i="12"/>
  <c r="O344" i="12"/>
  <c r="I345" i="12"/>
  <c r="O345" i="12"/>
  <c r="E346" i="12"/>
  <c r="F346" i="12"/>
  <c r="G346" i="12"/>
  <c r="H346" i="12"/>
  <c r="J346" i="12"/>
  <c r="K346" i="12"/>
  <c r="K338" i="12" s="1"/>
  <c r="M346" i="12"/>
  <c r="N346" i="12"/>
  <c r="O346" i="12"/>
  <c r="I347" i="12"/>
  <c r="I348" i="12"/>
  <c r="I349" i="12"/>
  <c r="I350" i="12"/>
  <c r="L350" i="12"/>
  <c r="L347" i="12" s="1"/>
  <c r="I351" i="12"/>
  <c r="E352" i="12"/>
  <c r="F352" i="12"/>
  <c r="G352" i="12"/>
  <c r="H352" i="12"/>
  <c r="B352" i="12" s="1"/>
  <c r="J352" i="12"/>
  <c r="K352" i="12"/>
  <c r="I352" i="12" s="1"/>
  <c r="L352" i="12"/>
  <c r="L349" i="12" s="1"/>
  <c r="L346" i="12" s="1"/>
  <c r="L343" i="12" s="1"/>
  <c r="L340" i="12" s="1"/>
  <c r="B340" i="12" s="1"/>
  <c r="M352" i="12"/>
  <c r="N352" i="12"/>
  <c r="O352" i="12"/>
  <c r="B353" i="12"/>
  <c r="I353" i="12"/>
  <c r="I354" i="12"/>
  <c r="E355" i="12"/>
  <c r="F355" i="12"/>
  <c r="G355" i="12"/>
  <c r="H355" i="12"/>
  <c r="J355" i="12"/>
  <c r="I355" i="12" s="1"/>
  <c r="K355" i="12"/>
  <c r="L355" i="12"/>
  <c r="M355" i="12"/>
  <c r="N355" i="12"/>
  <c r="I356" i="12"/>
  <c r="L356" i="12"/>
  <c r="L353" i="12" s="1"/>
  <c r="I357" i="12"/>
  <c r="L357" i="12"/>
  <c r="B51" i="12" l="1"/>
  <c r="B69" i="12"/>
  <c r="O22" i="12"/>
  <c r="O166" i="12"/>
  <c r="O165" i="12" s="1"/>
  <c r="O187" i="12"/>
  <c r="O186" i="12" s="1"/>
  <c r="L208" i="12"/>
  <c r="B217" i="12"/>
  <c r="L157" i="12"/>
  <c r="B159" i="12"/>
  <c r="O158" i="12"/>
  <c r="O157" i="12" s="1"/>
  <c r="M146" i="12"/>
  <c r="B22" i="12"/>
  <c r="O66" i="12"/>
  <c r="B67" i="12"/>
  <c r="M26" i="12"/>
  <c r="M21" i="12" s="1"/>
  <c r="B5" i="12"/>
  <c r="B11" i="12"/>
  <c r="O10" i="12"/>
  <c r="N318" i="12"/>
  <c r="L354" i="12"/>
  <c r="L351" i="12" s="1"/>
  <c r="B357" i="12"/>
  <c r="K318" i="12"/>
  <c r="E276" i="12"/>
  <c r="B210" i="12"/>
  <c r="I209" i="12"/>
  <c r="B355" i="12"/>
  <c r="M276" i="12"/>
  <c r="O281" i="12"/>
  <c r="N192" i="12"/>
  <c r="J296" i="12"/>
  <c r="I296" i="12" s="1"/>
  <c r="H276" i="12"/>
  <c r="H275" i="12" s="1"/>
  <c r="B197" i="12"/>
  <c r="E194" i="12"/>
  <c r="B354" i="12"/>
  <c r="F275" i="12"/>
  <c r="G275" i="12"/>
  <c r="I268" i="12"/>
  <c r="J259" i="12"/>
  <c r="I259" i="12" s="1"/>
  <c r="M193" i="12"/>
  <c r="O194" i="12"/>
  <c r="O114" i="12"/>
  <c r="M113" i="12"/>
  <c r="E114" i="12"/>
  <c r="L337" i="12"/>
  <c r="L334" i="12" s="1"/>
  <c r="I319" i="12"/>
  <c r="N276" i="12"/>
  <c r="N275" i="12" s="1"/>
  <c r="O355" i="12"/>
  <c r="B347" i="12"/>
  <c r="L344" i="12"/>
  <c r="N338" i="12"/>
  <c r="I208" i="12"/>
  <c r="B191" i="12"/>
  <c r="L188" i="12"/>
  <c r="B350" i="12"/>
  <c r="B346" i="12"/>
  <c r="M338" i="12"/>
  <c r="H318" i="12"/>
  <c r="B356" i="12"/>
  <c r="B349" i="12"/>
  <c r="I346" i="12"/>
  <c r="B343" i="12"/>
  <c r="I332" i="12"/>
  <c r="O323" i="12"/>
  <c r="G319" i="12"/>
  <c r="G318" i="12" s="1"/>
  <c r="O312" i="12"/>
  <c r="J276" i="12"/>
  <c r="E259" i="12"/>
  <c r="L153" i="12"/>
  <c r="B154" i="12"/>
  <c r="F338" i="12"/>
  <c r="F318" i="12" s="1"/>
  <c r="J338" i="12"/>
  <c r="I338" i="12" s="1"/>
  <c r="E319" i="12"/>
  <c r="E296" i="12"/>
  <c r="K276" i="12"/>
  <c r="K275" i="12" s="1"/>
  <c r="H193" i="12"/>
  <c r="H192" i="12" s="1"/>
  <c r="L186" i="12"/>
  <c r="L166" i="12"/>
  <c r="B170" i="12"/>
  <c r="H156" i="12"/>
  <c r="I153" i="12"/>
  <c r="B153" i="12" s="1"/>
  <c r="O153" i="12"/>
  <c r="B209" i="12"/>
  <c r="B196" i="12"/>
  <c r="F186" i="12"/>
  <c r="F156" i="12" s="1"/>
  <c r="N156" i="12"/>
  <c r="B141" i="12"/>
  <c r="E140" i="12"/>
  <c r="L135" i="12"/>
  <c r="B135" i="12" s="1"/>
  <c r="B131" i="12"/>
  <c r="B119" i="12"/>
  <c r="O107" i="12"/>
  <c r="M106" i="12"/>
  <c r="M319" i="12"/>
  <c r="B215" i="12"/>
  <c r="J156" i="12"/>
  <c r="I186" i="12"/>
  <c r="I269" i="12"/>
  <c r="B216" i="12"/>
  <c r="B200" i="12"/>
  <c r="B199" i="12"/>
  <c r="B198" i="12"/>
  <c r="J193" i="12"/>
  <c r="F193" i="12"/>
  <c r="F192" i="12" s="1"/>
  <c r="K156" i="12"/>
  <c r="L146" i="12"/>
  <c r="J146" i="12"/>
  <c r="O146" i="12" s="1"/>
  <c r="K134" i="12"/>
  <c r="K130" i="12" s="1"/>
  <c r="I135" i="12"/>
  <c r="O91" i="12"/>
  <c r="M90" i="12"/>
  <c r="O90" i="12" s="1"/>
  <c r="E90" i="12"/>
  <c r="B91" i="12"/>
  <c r="B10" i="12"/>
  <c r="I165" i="12"/>
  <c r="I157" i="12"/>
  <c r="B157" i="12" s="1"/>
  <c r="O147" i="12"/>
  <c r="B137" i="12"/>
  <c r="B124" i="12"/>
  <c r="L107" i="12"/>
  <c r="G106" i="12"/>
  <c r="B42" i="12"/>
  <c r="K21" i="12"/>
  <c r="B24" i="12"/>
  <c r="I23" i="12"/>
  <c r="I146" i="12"/>
  <c r="B146" i="12" s="1"/>
  <c r="E134" i="12"/>
  <c r="K113" i="12"/>
  <c r="K106" i="12" s="1"/>
  <c r="G113" i="12"/>
  <c r="N98" i="12"/>
  <c r="F98" i="12"/>
  <c r="J26" i="12"/>
  <c r="J21" i="12" s="1"/>
  <c r="I30" i="12"/>
  <c r="B27" i="12"/>
  <c r="I166" i="12"/>
  <c r="I158" i="12"/>
  <c r="B158" i="12" s="1"/>
  <c r="E156" i="12"/>
  <c r="I150" i="12"/>
  <c r="B150" i="12" s="1"/>
  <c r="B147" i="12"/>
  <c r="B142" i="12"/>
  <c r="I134" i="12"/>
  <c r="N130" i="12"/>
  <c r="N113" i="12" s="1"/>
  <c r="N106" i="12" s="1"/>
  <c r="E130" i="12"/>
  <c r="L124" i="12"/>
  <c r="L123" i="12" s="1"/>
  <c r="B123" i="12" s="1"/>
  <c r="I114" i="12"/>
  <c r="B107" i="12"/>
  <c r="I102" i="12"/>
  <c r="O74" i="12"/>
  <c r="I66" i="12"/>
  <c r="B66" i="12" s="1"/>
  <c r="B59" i="12"/>
  <c r="B55" i="12"/>
  <c r="F8" i="12"/>
  <c r="B60" i="12"/>
  <c r="B56" i="12"/>
  <c r="N26" i="12"/>
  <c r="N21" i="12" s="1"/>
  <c r="E21" i="12"/>
  <c r="N8" i="12"/>
  <c r="F130" i="12"/>
  <c r="F113" i="12" s="1"/>
  <c r="F106" i="12" s="1"/>
  <c r="B128" i="12"/>
  <c r="B125" i="12"/>
  <c r="B121" i="12"/>
  <c r="H114" i="12"/>
  <c r="H113" i="12" s="1"/>
  <c r="H106" i="12" s="1"/>
  <c r="L110" i="12"/>
  <c r="B110" i="12" s="1"/>
  <c r="B108" i="12"/>
  <c r="O98" i="12"/>
  <c r="K98" i="12"/>
  <c r="I98" i="12" s="1"/>
  <c r="G98" i="12"/>
  <c r="I74" i="12"/>
  <c r="B74" i="12"/>
  <c r="B61" i="12"/>
  <c r="B57" i="12"/>
  <c r="B53" i="12"/>
  <c r="O30" i="12"/>
  <c r="G21" i="12"/>
  <c r="G7" i="12" s="1"/>
  <c r="G4" i="12" s="1"/>
  <c r="B28" i="12"/>
  <c r="O23" i="12"/>
  <c r="L23" i="12"/>
  <c r="L18" i="12"/>
  <c r="J130" i="12"/>
  <c r="I130" i="12" s="1"/>
  <c r="J9" i="12"/>
  <c r="L52" i="12"/>
  <c r="B52" i="12" s="1"/>
  <c r="L30" i="12"/>
  <c r="M9" i="12"/>
  <c r="E9" i="12"/>
  <c r="L26" i="12" l="1"/>
  <c r="B166" i="12"/>
  <c r="H7" i="12"/>
  <c r="H4" i="12" s="1"/>
  <c r="O156" i="12"/>
  <c r="B208" i="12"/>
  <c r="B23" i="12"/>
  <c r="O26" i="12"/>
  <c r="B30" i="12"/>
  <c r="I9" i="12"/>
  <c r="J8" i="12"/>
  <c r="F7" i="12"/>
  <c r="F4" i="12" s="1"/>
  <c r="B334" i="12"/>
  <c r="L331" i="12"/>
  <c r="B194" i="12"/>
  <c r="E193" i="12"/>
  <c r="E275" i="12"/>
  <c r="O259" i="12"/>
  <c r="E8" i="12"/>
  <c r="M8" i="12"/>
  <c r="O9" i="12"/>
  <c r="I26" i="12"/>
  <c r="L21" i="12"/>
  <c r="N7" i="12"/>
  <c r="N4" i="12" s="1"/>
  <c r="J113" i="12"/>
  <c r="B186" i="12"/>
  <c r="O319" i="12"/>
  <c r="M318" i="12"/>
  <c r="I276" i="12"/>
  <c r="J275" i="12"/>
  <c r="I275" i="12" s="1"/>
  <c r="B188" i="12"/>
  <c r="L185" i="12"/>
  <c r="B185" i="12" s="1"/>
  <c r="M192" i="12"/>
  <c r="O193" i="12"/>
  <c r="I193" i="12"/>
  <c r="J192" i="12"/>
  <c r="I192" i="12" s="1"/>
  <c r="J318" i="12"/>
  <c r="I318" i="12" s="1"/>
  <c r="B344" i="12"/>
  <c r="L341" i="12"/>
  <c r="E113" i="12"/>
  <c r="K7" i="12"/>
  <c r="K4" i="12" s="1"/>
  <c r="B18" i="12"/>
  <c r="I156" i="12"/>
  <c r="O130" i="12"/>
  <c r="E318" i="12"/>
  <c r="O338" i="12"/>
  <c r="O296" i="12"/>
  <c r="M275" i="12"/>
  <c r="O275" i="12" s="1"/>
  <c r="O276" i="12"/>
  <c r="B337" i="12"/>
  <c r="B351" i="12"/>
  <c r="L348" i="12"/>
  <c r="E192" i="12" l="1"/>
  <c r="B192" i="12" s="1"/>
  <c r="L165" i="12"/>
  <c r="L156" i="12" s="1"/>
  <c r="L338" i="12"/>
  <c r="B341" i="12"/>
  <c r="I113" i="12"/>
  <c r="J106" i="12"/>
  <c r="L345" i="12"/>
  <c r="B348" i="12"/>
  <c r="E106" i="12"/>
  <c r="L192" i="12"/>
  <c r="O192" i="12"/>
  <c r="O318" i="12"/>
  <c r="M7" i="12"/>
  <c r="M4" i="12" s="1"/>
  <c r="O8" i="12"/>
  <c r="L328" i="12"/>
  <c r="B331" i="12"/>
  <c r="I21" i="12"/>
  <c r="B21" i="12" s="1"/>
  <c r="B26" i="12"/>
  <c r="I8" i="12"/>
  <c r="J7" i="12"/>
  <c r="J4" i="12" s="1"/>
  <c r="I4" i="12" s="1"/>
  <c r="O113" i="12"/>
  <c r="E7" i="12"/>
  <c r="O21" i="12" l="1"/>
  <c r="E4" i="12"/>
  <c r="L4" i="12"/>
  <c r="O4" i="12"/>
  <c r="B345" i="12"/>
  <c r="L342" i="12"/>
  <c r="L335" i="12"/>
  <c r="B338" i="12"/>
  <c r="I7" i="12"/>
  <c r="L140" i="12"/>
  <c r="B140" i="12" s="1"/>
  <c r="B328" i="12"/>
  <c r="L325" i="12"/>
  <c r="O7" i="12"/>
  <c r="I106" i="12"/>
  <c r="O106" i="12"/>
  <c r="B165" i="12"/>
  <c r="B156" i="12"/>
  <c r="B4" i="12" l="1"/>
  <c r="L322" i="12"/>
  <c r="B325" i="12"/>
  <c r="L332" i="12"/>
  <c r="B335" i="12"/>
  <c r="B342" i="12"/>
  <c r="L339" i="12"/>
  <c r="L319" i="12" l="1"/>
  <c r="B322" i="12"/>
  <c r="L134" i="12"/>
  <c r="L329" i="12"/>
  <c r="B332" i="12"/>
  <c r="L336" i="12"/>
  <c r="B339" i="12"/>
  <c r="L130" i="12" l="1"/>
  <c r="B130" i="12" s="1"/>
  <c r="B134" i="12"/>
  <c r="L333" i="12"/>
  <c r="B336" i="12"/>
  <c r="L326" i="12"/>
  <c r="B329" i="12"/>
  <c r="L316" i="12"/>
  <c r="B319" i="12"/>
  <c r="B316" i="12" l="1"/>
  <c r="L313" i="12"/>
  <c r="L330" i="12"/>
  <c r="B333" i="12"/>
  <c r="L323" i="12"/>
  <c r="B326" i="12"/>
  <c r="L310" i="12" l="1"/>
  <c r="B313" i="12"/>
  <c r="L327" i="12"/>
  <c r="B330" i="12"/>
  <c r="L320" i="12"/>
  <c r="B323" i="12"/>
  <c r="L324" i="12" l="1"/>
  <c r="B327" i="12"/>
  <c r="L317" i="12"/>
  <c r="B320" i="12"/>
  <c r="L307" i="12"/>
  <c r="B310" i="12"/>
  <c r="L122" i="12"/>
  <c r="L118" i="12" l="1"/>
  <c r="B118" i="12" s="1"/>
  <c r="B122" i="12"/>
  <c r="L314" i="12"/>
  <c r="B317" i="12"/>
  <c r="L304" i="12"/>
  <c r="B307" i="12"/>
  <c r="L321" i="12"/>
  <c r="B324" i="12"/>
  <c r="L318" i="12" l="1"/>
  <c r="B321" i="12"/>
  <c r="L311" i="12"/>
  <c r="B314" i="12"/>
  <c r="L43" i="12"/>
  <c r="B43" i="12" s="1"/>
  <c r="L301" i="12"/>
  <c r="L116" i="12"/>
  <c r="B304" i="12"/>
  <c r="L113" i="12" l="1"/>
  <c r="B113" i="12" s="1"/>
  <c r="B116" i="12"/>
  <c r="L308" i="12"/>
  <c r="B311" i="12"/>
  <c r="L298" i="12"/>
  <c r="B301" i="12"/>
  <c r="L315" i="12"/>
  <c r="B318" i="12"/>
  <c r="L312" i="12" l="1"/>
  <c r="L44" i="12"/>
  <c r="B44" i="12" s="1"/>
  <c r="B315" i="12"/>
  <c r="L305" i="12"/>
  <c r="B308" i="12"/>
  <c r="L295" i="12"/>
  <c r="B298" i="12"/>
  <c r="L292" i="12" l="1"/>
  <c r="B295" i="12"/>
  <c r="L302" i="12"/>
  <c r="L117" i="12"/>
  <c r="B305" i="12"/>
  <c r="L309" i="12"/>
  <c r="B312" i="12"/>
  <c r="L299" i="12" l="1"/>
  <c r="B302" i="12"/>
  <c r="L114" i="12"/>
  <c r="B114" i="12" s="1"/>
  <c r="B117" i="12"/>
  <c r="L115" i="12"/>
  <c r="B115" i="12" s="1"/>
  <c r="B309" i="12"/>
  <c r="L306" i="12"/>
  <c r="L289" i="12"/>
  <c r="B292" i="12"/>
  <c r="L104" i="12"/>
  <c r="L286" i="12" l="1"/>
  <c r="B289" i="12"/>
  <c r="L303" i="12"/>
  <c r="B306" i="12"/>
  <c r="L101" i="12"/>
  <c r="B104" i="12"/>
  <c r="L102" i="12"/>
  <c r="B102" i="12" s="1"/>
  <c r="L296" i="12"/>
  <c r="B299" i="12"/>
  <c r="L293" i="12" l="1"/>
  <c r="L25" i="12"/>
  <c r="B25" i="12" s="1"/>
  <c r="B296" i="12"/>
  <c r="L300" i="12"/>
  <c r="B303" i="12"/>
  <c r="L98" i="12"/>
  <c r="B98" i="12" s="1"/>
  <c r="L99" i="12"/>
  <c r="B101" i="12"/>
  <c r="L283" i="12"/>
  <c r="B286" i="12"/>
  <c r="L15" i="12"/>
  <c r="L12" i="12" l="1"/>
  <c r="B12" i="12" s="1"/>
  <c r="B15" i="12"/>
  <c r="B99" i="12"/>
  <c r="L297" i="12"/>
  <c r="B300" i="12"/>
  <c r="L280" i="12"/>
  <c r="B283" i="12"/>
  <c r="L290" i="12"/>
  <c r="B293" i="12"/>
  <c r="L105" i="12"/>
  <c r="B105" i="12" s="1"/>
  <c r="L277" i="12" l="1"/>
  <c r="B280" i="12"/>
  <c r="L287" i="12"/>
  <c r="B290" i="12"/>
  <c r="L294" i="12"/>
  <c r="B297" i="12"/>
  <c r="B287" i="12" l="1"/>
  <c r="L284" i="12"/>
  <c r="L16" i="12"/>
  <c r="B294" i="12"/>
  <c r="L291" i="12"/>
  <c r="L106" i="12"/>
  <c r="B106" i="12" s="1"/>
  <c r="L274" i="12"/>
  <c r="B277" i="12"/>
  <c r="L89" i="12"/>
  <c r="B89" i="12" s="1"/>
  <c r="L271" i="12" l="1"/>
  <c r="B274" i="12"/>
  <c r="L13" i="12"/>
  <c r="B13" i="12" s="1"/>
  <c r="B16" i="12"/>
  <c r="L281" i="12"/>
  <c r="B284" i="12"/>
  <c r="L96" i="12"/>
  <c r="L288" i="12"/>
  <c r="B291" i="12"/>
  <c r="L285" i="12" l="1"/>
  <c r="B288" i="12"/>
  <c r="L17" i="12"/>
  <c r="L90" i="12"/>
  <c r="B90" i="12" s="1"/>
  <c r="B96" i="12"/>
  <c r="L278" i="12"/>
  <c r="B281" i="12"/>
  <c r="L268" i="12"/>
  <c r="B271" i="12"/>
  <c r="L265" i="12" l="1"/>
  <c r="B268" i="12"/>
  <c r="L275" i="12"/>
  <c r="L7" i="12"/>
  <c r="B7" i="12" s="1"/>
  <c r="B278" i="12"/>
  <c r="L14" i="12"/>
  <c r="B14" i="12" s="1"/>
  <c r="B17" i="12"/>
  <c r="L9" i="12"/>
  <c r="B9" i="12" s="1"/>
  <c r="L282" i="12"/>
  <c r="B285" i="12"/>
  <c r="L272" i="12" l="1"/>
  <c r="B275" i="12"/>
  <c r="L279" i="12"/>
  <c r="B282" i="12"/>
  <c r="L262" i="12"/>
  <c r="B265" i="12"/>
  <c r="L276" i="12" l="1"/>
  <c r="L8" i="12"/>
  <c r="B8" i="12" s="1"/>
  <c r="B279" i="12"/>
  <c r="L259" i="12"/>
  <c r="B262" i="12"/>
  <c r="L269" i="12"/>
  <c r="B272" i="12"/>
  <c r="L256" i="12" l="1"/>
  <c r="B259" i="12"/>
  <c r="L266" i="12"/>
  <c r="B269" i="12"/>
  <c r="L273" i="12"/>
  <c r="B276" i="12"/>
  <c r="L263" i="12" l="1"/>
  <c r="B266" i="12"/>
  <c r="L270" i="12"/>
  <c r="B273" i="12"/>
  <c r="L253" i="12"/>
  <c r="B256" i="12"/>
  <c r="L267" i="12" l="1"/>
  <c r="B270" i="12"/>
  <c r="L250" i="12"/>
  <c r="B253" i="12"/>
  <c r="L260" i="12"/>
  <c r="B263" i="12"/>
  <c r="L247" i="12" l="1"/>
  <c r="B250" i="12"/>
  <c r="L257" i="12"/>
  <c r="B260" i="12"/>
  <c r="L264" i="12"/>
  <c r="B267" i="12"/>
  <c r="L254" i="12" l="1"/>
  <c r="B257" i="12"/>
  <c r="L261" i="12"/>
  <c r="B264" i="12"/>
  <c r="L244" i="12"/>
  <c r="B247" i="12"/>
  <c r="L258" i="12" l="1"/>
  <c r="B261" i="12"/>
  <c r="L241" i="12"/>
  <c r="B244" i="12"/>
  <c r="L251" i="12"/>
  <c r="B254" i="12"/>
  <c r="L238" i="12" l="1"/>
  <c r="B241" i="12"/>
  <c r="L248" i="12"/>
  <c r="B251" i="12"/>
  <c r="L255" i="12"/>
  <c r="B258" i="12"/>
  <c r="L245" i="12" l="1"/>
  <c r="B248" i="12"/>
  <c r="L252" i="12"/>
  <c r="B255" i="12"/>
  <c r="B238" i="12"/>
  <c r="L193" i="12"/>
  <c r="L249" i="12" l="1"/>
  <c r="B252" i="12"/>
  <c r="B193" i="12"/>
  <c r="L242" i="12"/>
  <c r="B245" i="12"/>
  <c r="L187" i="12" l="1"/>
  <c r="B187" i="12" s="1"/>
  <c r="B190" i="12"/>
  <c r="L239" i="12"/>
  <c r="B239" i="12" s="1"/>
  <c r="B242" i="12"/>
  <c r="L246" i="12"/>
  <c r="B249" i="12"/>
  <c r="L243" i="12" l="1"/>
  <c r="B246" i="12"/>
  <c r="L240" i="12" l="1"/>
  <c r="B240" i="12" s="1"/>
  <c r="B243" i="12"/>
  <c r="C26" i="3" l="1"/>
  <c r="E19" i="3"/>
  <c r="F19" i="3" s="1"/>
  <c r="G19" i="3" s="1"/>
  <c r="E18" i="3"/>
  <c r="F18" i="3" s="1"/>
  <c r="G18" i="3" s="1"/>
  <c r="F17" i="3"/>
  <c r="F16" i="3" s="1"/>
  <c r="E29" i="3"/>
  <c r="F29" i="3" s="1"/>
  <c r="G29" i="3" s="1"/>
  <c r="F28" i="3"/>
  <c r="G28" i="3" s="1"/>
  <c r="E27" i="3"/>
  <c r="F27" i="3" s="1"/>
  <c r="F48" i="3"/>
  <c r="F47" i="3" s="1"/>
  <c r="G27" i="3" l="1"/>
  <c r="G26" i="3" s="1"/>
  <c r="F26" i="3"/>
  <c r="G48" i="3"/>
  <c r="G47" i="3" s="1"/>
  <c r="G17" i="3"/>
  <c r="G16" i="3" s="1"/>
  <c r="E73" i="3" l="1"/>
  <c r="F73" i="3" s="1"/>
  <c r="E89" i="3"/>
  <c r="F89" i="3" s="1"/>
  <c r="E69" i="3"/>
  <c r="F69" i="3" s="1"/>
  <c r="F68" i="3" s="1"/>
  <c r="G73" i="3" l="1"/>
  <c r="F74" i="3"/>
  <c r="G74" i="3" s="1"/>
  <c r="G69" i="3"/>
  <c r="G68" i="3" s="1"/>
  <c r="G72" i="3" l="1"/>
  <c r="F72" i="3"/>
  <c r="G89" i="3"/>
  <c r="E90" i="3"/>
  <c r="G88" i="3"/>
  <c r="E87" i="3"/>
  <c r="F87" i="3" s="1"/>
  <c r="C78" i="3"/>
  <c r="G85" i="3"/>
  <c r="E84" i="3"/>
  <c r="F84" i="3" s="1"/>
  <c r="G82" i="3"/>
  <c r="E81" i="3"/>
  <c r="F81" i="3" s="1"/>
  <c r="F79" i="3"/>
  <c r="F90" i="3" l="1"/>
  <c r="G90" i="3" s="1"/>
  <c r="G87" i="3"/>
  <c r="F86" i="3"/>
  <c r="G84" i="3"/>
  <c r="G83" i="3" s="1"/>
  <c r="F83" i="3"/>
  <c r="G81" i="3"/>
  <c r="G80" i="3" s="1"/>
  <c r="F80" i="3"/>
  <c r="F78" i="3" s="1"/>
  <c r="G79" i="3"/>
  <c r="G86" i="3" l="1"/>
  <c r="G78" i="3" s="1"/>
  <c r="F67" i="3"/>
  <c r="F66" i="3" s="1"/>
  <c r="E31" i="3"/>
  <c r="F31" i="3" s="1"/>
  <c r="F30" i="3" s="1"/>
  <c r="C22" i="3"/>
  <c r="C20" i="3" s="1"/>
  <c r="C3" i="3" s="1"/>
  <c r="E25" i="3"/>
  <c r="F25" i="3" s="1"/>
  <c r="G25" i="3" s="1"/>
  <c r="E23" i="3"/>
  <c r="F23" i="3" s="1"/>
  <c r="F24" i="3"/>
  <c r="G24" i="3" s="1"/>
  <c r="F22" i="3" l="1"/>
  <c r="G31" i="3"/>
  <c r="G30" i="3" s="1"/>
  <c r="G67" i="3"/>
  <c r="G66" i="3" s="1"/>
  <c r="G23" i="3"/>
  <c r="G22" i="3" s="1"/>
  <c r="G14" i="3"/>
  <c r="E13" i="3"/>
  <c r="F13" i="3" s="1"/>
  <c r="F12" i="3" s="1"/>
  <c r="F10" i="3" s="1"/>
  <c r="E65" i="3"/>
  <c r="F65" i="3" s="1"/>
  <c r="G65" i="3" s="1"/>
  <c r="E64" i="3"/>
  <c r="F64" i="3" s="1"/>
  <c r="G64" i="3" s="1"/>
  <c r="F62" i="3"/>
  <c r="E46" i="3"/>
  <c r="F46" i="3" s="1"/>
  <c r="G46" i="3" s="1"/>
  <c r="E42" i="3"/>
  <c r="F42" i="3" s="1"/>
  <c r="G42" i="3" s="1"/>
  <c r="E38" i="3"/>
  <c r="F38" i="3" s="1"/>
  <c r="G38" i="3" s="1"/>
  <c r="E45" i="3"/>
  <c r="F45" i="3" s="1"/>
  <c r="G45" i="3" s="1"/>
  <c r="E41" i="3"/>
  <c r="F41" i="3" s="1"/>
  <c r="G41" i="3" s="1"/>
  <c r="E37" i="3"/>
  <c r="F37" i="3" s="1"/>
  <c r="G37" i="3" s="1"/>
  <c r="F61" i="3" l="1"/>
  <c r="G13" i="3"/>
  <c r="G12" i="3" s="1"/>
  <c r="G15" i="3"/>
  <c r="G62" i="3"/>
  <c r="G61" i="3" s="1"/>
  <c r="J3" i="3"/>
  <c r="F21" i="3"/>
  <c r="F20" i="3" s="1"/>
  <c r="F44" i="3"/>
  <c r="F43" i="3" s="1"/>
  <c r="F40" i="3"/>
  <c r="F39" i="3" s="1"/>
  <c r="F36" i="3"/>
  <c r="F35" i="3" s="1"/>
  <c r="F34" i="3"/>
  <c r="F33" i="3" s="1"/>
  <c r="F9" i="3"/>
  <c r="G9" i="3" l="1"/>
  <c r="F5" i="3"/>
  <c r="G10" i="3"/>
  <c r="F4" i="3"/>
  <c r="G4" i="3" s="1"/>
  <c r="G34" i="3"/>
  <c r="G6" i="3"/>
  <c r="G21" i="3"/>
  <c r="G20" i="3" s="1"/>
  <c r="G40" i="3"/>
  <c r="G39" i="3" s="1"/>
  <c r="G36" i="3"/>
  <c r="G35" i="3" s="1"/>
  <c r="G44" i="3"/>
  <c r="G43" i="3" s="1"/>
  <c r="G33" i="3" l="1"/>
  <c r="G5" i="3"/>
  <c r="F3" i="3"/>
  <c r="G3" i="3" l="1"/>
  <c r="H3" i="3" s="1"/>
  <c r="I3" i="3" s="1"/>
</calcChain>
</file>

<file path=xl/sharedStrings.xml><?xml version="1.0" encoding="utf-8"?>
<sst xmlns="http://schemas.openxmlformats.org/spreadsheetml/2006/main" count="1047" uniqueCount="741">
  <si>
    <t>N</t>
  </si>
  <si>
    <t>შტატით გათვალიწინებული თანამდებობების დასახელება</t>
  </si>
  <si>
    <t>2021 წლის გეგმა (ზღვრული მოცულობის ფარგლებში)</t>
  </si>
  <si>
    <t>რაოდენობა</t>
  </si>
  <si>
    <t>ერთ ერთეულზე, თვეში</t>
  </si>
  <si>
    <t>თვეში</t>
  </si>
  <si>
    <t>წლიური ფონდი</t>
  </si>
  <si>
    <t xml:space="preserve">თანამდებობრივი სარგოს კოეფიციენტი </t>
  </si>
  <si>
    <t>თანამდებობრივი სარგო</t>
  </si>
  <si>
    <t>წოდებრივი სარგო</t>
  </si>
  <si>
    <t>კომპენსაცია</t>
  </si>
  <si>
    <t>თანამდებობრივი , წოდებრივი სარგო და კომპენსაცია</t>
  </si>
  <si>
    <t>დანამატი</t>
  </si>
  <si>
    <t>პრემია</t>
  </si>
  <si>
    <t>ჰონორარი</t>
  </si>
  <si>
    <t>სულ შრომის ანაზღაურება</t>
  </si>
  <si>
    <t>დირექტორი</t>
  </si>
  <si>
    <t>მრჩეველი</t>
  </si>
  <si>
    <t>დეპარტამენტის უფროსი</t>
  </si>
  <si>
    <t>სამმართველოს უფროსი</t>
  </si>
  <si>
    <t>მთავარი სპეციალისტი</t>
  </si>
  <si>
    <t>უფროსი სპეციალისტი</t>
  </si>
  <si>
    <t>სულ</t>
  </si>
  <si>
    <t>დანართი N3</t>
  </si>
  <si>
    <t>ინფორმაცია მოსამსახურეთა რიცხოვნობისა და შრომის ანაზღაურების შესახებ</t>
  </si>
  <si>
    <t>2021 წლის გეგმა (ზღვრული მოცულობის ზემოთ)</t>
  </si>
  <si>
    <t>დირექტორის მოადგილე</t>
  </si>
  <si>
    <t xml:space="preserve"> საშტატო ნუსხა და სახელფასო ფონდი</t>
  </si>
  <si>
    <t xml:space="preserve">შტატით გათვალისწინებული თანამდებობის დასახელება  </t>
  </si>
  <si>
    <t xml:space="preserve"> რაოდენობა</t>
  </si>
  <si>
    <t>თანამდებობრივი სარგოს კოეფიციენტი ერთ ერთეულზე</t>
  </si>
  <si>
    <t>თანამდებობრივი სარგო თვეში ერთ ერთეულზე</t>
  </si>
  <si>
    <t>სულ თანამდებობრივი სარგო თვეში</t>
  </si>
  <si>
    <t>სულ თანამდებობრივი სარგო წელიწადში</t>
  </si>
  <si>
    <t>სულ წლიური შრომის ანაზღაურება</t>
  </si>
  <si>
    <t>ხელმძღვანელობა</t>
  </si>
  <si>
    <t>I</t>
  </si>
  <si>
    <t>ინსპექტორი</t>
  </si>
  <si>
    <t>II</t>
  </si>
  <si>
    <t>III</t>
  </si>
  <si>
    <t>IV</t>
  </si>
  <si>
    <t>სამართლებრივი უზრუნველყოფის დეპარტამენტი</t>
  </si>
  <si>
    <t>V</t>
  </si>
  <si>
    <t>მონიტორინგისა და ზედამხედველობის დეპარტამენტი</t>
  </si>
  <si>
    <t>ადმინისტრაციული დეპარტამენტი</t>
  </si>
  <si>
    <t>ფინანსური რესურსების მართვისა და აღრიცხვის სამმართველო</t>
  </si>
  <si>
    <t>მატერიალურ-ტექნიკური უზრუნველყოფის სამმართველო</t>
  </si>
  <si>
    <t>შესყიდვების სამმართველო</t>
  </si>
  <si>
    <t>საფინანსო-ეკონომიკური დეპარტამენტი</t>
  </si>
  <si>
    <t>4,000,000.00 ლარი</t>
  </si>
  <si>
    <t>დირექტორის  მოადგილე</t>
  </si>
  <si>
    <t xml:space="preserve">ადმინისტრაციული საჩივრების განხილვის სამმართველო
</t>
  </si>
  <si>
    <t>სასამართლო დავები წარმართვისა და წარმომადგენლობის სამმართველო</t>
  </si>
  <si>
    <t>შრომის უსაფრთხოების სპეციალისტის აკრედიტებულ პროგრამაზე ზედამხედველობის ცენტრი</t>
  </si>
  <si>
    <t>საერთაშორისო/საზოგადოებასთან ურთიერთობისა და  სტატისტიკისა/ანალიტიკის სამმართველო</t>
  </si>
  <si>
    <t>დანართი N4</t>
  </si>
  <si>
    <t>ინფორმაცია არაფინანსური აქტივების ზრდის მუხლით დაგეგმილი ღონისძიებების შესახებ</t>
  </si>
  <si>
    <t>პროგრამული კოდი</t>
  </si>
  <si>
    <t>სსიპ-ის/პროგრამის/ქვეპროგრამის დასახელება</t>
  </si>
  <si>
    <t>დაგეგმილი ღონისძიებების მოკლე აღწერა</t>
  </si>
  <si>
    <t>დონორების დაფინანსება</t>
  </si>
  <si>
    <t>1. -------------------------------</t>
  </si>
  <si>
    <t>2. ------------------------------</t>
  </si>
  <si>
    <t>3. ------------------------------</t>
  </si>
  <si>
    <t>4. ------------------------------</t>
  </si>
  <si>
    <t>ინფორმაცია სხვა ხარჯების მუხლით დაგეგმილი ღონისძიებების შესახებ</t>
  </si>
  <si>
    <t>საფინანსო/ეკონომიკური სამსახურის უფროსი:</t>
  </si>
  <si>
    <t>ლარებში</t>
  </si>
  <si>
    <t>დასახელება</t>
  </si>
  <si>
    <t>2019 წლის საკასო</t>
  </si>
  <si>
    <t>2020 წლის</t>
  </si>
  <si>
    <t xml:space="preserve">2021 წლის გეგმა ჭერის ფარგლებში </t>
  </si>
  <si>
    <t xml:space="preserve">2021 წლის გეგმა ჭერს ზევით ფარგლებში </t>
  </si>
  <si>
    <t>გადახრა 2020 წლის საბიუჯეტო სახსრების ჭერის ფარგლებში გეგმასა და და ჭერს ზევით გეგმას შორის</t>
  </si>
  <si>
    <t>დამტკიცებული გეგმა (საბიუჯეტო)</t>
  </si>
  <si>
    <t>დაზუსტებული გეგმა (საბიუჯეტო)</t>
  </si>
  <si>
    <t>საკასო ხარჯი (საბიუჯეტო) 01.08.2020 წლის მდგომარეობით</t>
  </si>
  <si>
    <t>საბიუჯეტო სახსრები</t>
  </si>
  <si>
    <t>საკუთარი სახსრები</t>
  </si>
  <si>
    <t>გადახრა</t>
  </si>
  <si>
    <t>m</t>
  </si>
  <si>
    <t>შტატით გათვალისწინებული მომუშავეთა რიცხოვნობა</t>
  </si>
  <si>
    <t>შრომითი ხელშეკრულებით დასაქმებულ პირთა რიცხოვნობა</t>
  </si>
  <si>
    <t>ხარჯები</t>
  </si>
  <si>
    <t>2.1</t>
  </si>
  <si>
    <t>შრომის ანაზღაურება</t>
  </si>
  <si>
    <t>2.1.1</t>
  </si>
  <si>
    <t>ხელფასები</t>
  </si>
  <si>
    <t>2.1.1.1</t>
  </si>
  <si>
    <t>ხელფასები ფულადი ფორმით</t>
  </si>
  <si>
    <t>2.1.1.1.1</t>
  </si>
  <si>
    <t>2.1.1.1.2</t>
  </si>
  <si>
    <t>2.1.1.1.3</t>
  </si>
  <si>
    <t>ჯილდო/პრემია</t>
  </si>
  <si>
    <t>2.1.1.1.4</t>
  </si>
  <si>
    <t>2.1.1.1.5</t>
  </si>
  <si>
    <t>2.1.1.1.6</t>
  </si>
  <si>
    <t>2.1.1.2</t>
  </si>
  <si>
    <t>ხელფასები სასაქონლო ფორმით</t>
  </si>
  <si>
    <t>2.1.2</t>
  </si>
  <si>
    <t>სოციალური შენატანები</t>
  </si>
  <si>
    <t>2.1.2.1</t>
  </si>
  <si>
    <t>ფაქტიური სოციალური შენატანები</t>
  </si>
  <si>
    <t>2.1.2.2</t>
  </si>
  <si>
    <t>დარიცხული სოციალური შენატანები</t>
  </si>
  <si>
    <t>2.2</t>
  </si>
  <si>
    <t>საქონელი და მომსახურება</t>
  </si>
  <si>
    <t>2.2.1</t>
  </si>
  <si>
    <t>შრომითი ხელშეკრულებით დასაქმებულ პირთა ანაზღაურება</t>
  </si>
  <si>
    <t>2.2.2</t>
  </si>
  <si>
    <t>მივლინება</t>
  </si>
  <si>
    <t>2.2.2.1</t>
  </si>
  <si>
    <t>მივლინება ქვეყნის შიგნით</t>
  </si>
  <si>
    <t>2.2.2.2</t>
  </si>
  <si>
    <t>მივლინება ქვეყნის გარეთ</t>
  </si>
  <si>
    <t>2.2.3</t>
  </si>
  <si>
    <t>ოფისის ხარჯები</t>
  </si>
  <si>
    <t>2.2.3.1</t>
  </si>
  <si>
    <t>საკანცელარიო , საწერ-სახაზავი ქაღალდის, საბუღალტრო ბლანკების, ბიულეტენების, საკანცელარიო წიგნების და სხვა ანალოგიური მასალების შეძენა</t>
  </si>
  <si>
    <t>2.2.3.2</t>
  </si>
  <si>
    <t>კომპიუტერული პროგრამების შეძენის და განახლების ხარჯი</t>
  </si>
  <si>
    <t>2.2.3.3</t>
  </si>
  <si>
    <t>ნორმატიული აქტების, საცნობარო და სპეციალური ლიტერატურის, ჟურნალ-გაზეთების შეძენა და ყველა სახის საგამომცემლო-სასტამბო (არაძირითადი საქმიანობის) ხარჯი</t>
  </si>
  <si>
    <t>2.2.3.4</t>
  </si>
  <si>
    <t>მცირეფასიანი საოფისე ტექნიკის შეძენა და დამონტაჟების /დემონტაჟის ხარჯი</t>
  </si>
  <si>
    <t>2.2.3.4.1</t>
  </si>
  <si>
    <t>ტელევიზორი</t>
  </si>
  <si>
    <t>2.2.3.4.2</t>
  </si>
  <si>
    <t>მაცივარი</t>
  </si>
  <si>
    <t>2.2.3.4.3</t>
  </si>
  <si>
    <t>კომპიუტერული ტექნიკა</t>
  </si>
  <si>
    <t>2.2.3.4.4</t>
  </si>
  <si>
    <t>ასლგადამღები</t>
  </si>
  <si>
    <t>2.2.3.4.5</t>
  </si>
  <si>
    <t>კარტრიჯების შეძენა და დატუმბვა</t>
  </si>
  <si>
    <t>2.2.3.4.6</t>
  </si>
  <si>
    <t>ფოტო-ვიდეო-აუდიო აპარატურა</t>
  </si>
  <si>
    <t>2.2.3.4.7</t>
  </si>
  <si>
    <t>მობილური ტელეფონი</t>
  </si>
  <si>
    <t>2.2.3.4.8</t>
  </si>
  <si>
    <t>ტელეფონის, ფაქსის აპარატი</t>
  </si>
  <si>
    <t>2.2.3.4.9</t>
  </si>
  <si>
    <t>მუსიკალური ინსტრუმენტი</t>
  </si>
  <si>
    <t>2.2.3.4.10</t>
  </si>
  <si>
    <t>გამათბობელი და გამაგრილებელი ტექნიკა</t>
  </si>
  <si>
    <t>2.2.3.4.11</t>
  </si>
  <si>
    <t>სხვა მცირეფასიანი საოფისე ტექნიკის შეძენასა და დამონტაჟებასთან/დემონტაჟთან დაკავშირებული ხარჯი</t>
  </si>
  <si>
    <t>2.2.3.5</t>
  </si>
  <si>
    <t>საოფისე ინვენტარის შეძენა და დამონტაჟების ხარჯი</t>
  </si>
  <si>
    <t>2.2.3.5.1</t>
  </si>
  <si>
    <t>საოფისე ავეჯი</t>
  </si>
  <si>
    <t>2.2.3.5.2</t>
  </si>
  <si>
    <t>რბილი ავეჯი</t>
  </si>
  <si>
    <t>2.2.3.5.3</t>
  </si>
  <si>
    <t>სხვა საოფისე მცირეფასიანი ინვენტარის შეძენასა და დამონტაჟებასთან დაკავშირებული ხარჯი</t>
  </si>
  <si>
    <t>2.2.3.6</t>
  </si>
  <si>
    <t>ოფისისათვის საჭირო საგნებისა და მასალების შეძენის ხარჯი</t>
  </si>
  <si>
    <t>2.2.3.7</t>
  </si>
  <si>
    <t>რეცხვის, ქიმწმენდისა და სანიტარული საგნების შეძენის ხარჯი</t>
  </si>
  <si>
    <t>2.2.3.8</t>
  </si>
  <si>
    <t>შენობა-ნაგებობების და მათი მიმდებარე ტერიტორიების მიმდინარე რემონტის ხარჯი</t>
  </si>
  <si>
    <t>2.2.3.9</t>
  </si>
  <si>
    <t>საოფისე ტექნიკის, ინვენტარის, მანქანა-დანადგარების მოვლა-შენახვის, ექსპლუატაციისა და  მიმდინარე რემონტის ხარჯი</t>
  </si>
  <si>
    <t>2.2.3.10</t>
  </si>
  <si>
    <t>კავშირგაბმულობის ხარჯი</t>
  </si>
  <si>
    <t>2.2.3.11</t>
  </si>
  <si>
    <t>საფოსტო მომსახურების ხარჯი</t>
  </si>
  <si>
    <t>2.2.3.12</t>
  </si>
  <si>
    <t>კომუნალური ხარჯი</t>
  </si>
  <si>
    <t>2.2.3.12.1</t>
  </si>
  <si>
    <t>ელექტროენერგიის ხარჯი</t>
  </si>
  <si>
    <t>2.2.3.12.2</t>
  </si>
  <si>
    <t>წყლის ხარჯი</t>
  </si>
  <si>
    <t>2.2.3.12.3</t>
  </si>
  <si>
    <t>ბუნებრივი და თხევადი აირის ხარჯი</t>
  </si>
  <si>
    <t>2.2.3.12.4</t>
  </si>
  <si>
    <t>კანალიზაციისა და ასინილიზაციის ხარჯი</t>
  </si>
  <si>
    <t>2.2.3.12.5</t>
  </si>
  <si>
    <t>გათბობისა და გათბობის მიზნით სხვა საწვავისა და ნედლეულის, ასევე გენერატორის საწვავის შეძენის ხარჯი</t>
  </si>
  <si>
    <t>2.2.3.12.6</t>
  </si>
  <si>
    <t>შენობა-ნაგებობების და მათი მიმდებარე ტერიტორიების მოვლა/დასუფთავების ხარჯი</t>
  </si>
  <si>
    <t>2.2.3.12.7</t>
  </si>
  <si>
    <t>სამსახურებრივ მოვალეობასთან დაკავშირებული ბინით სარგებლობის კომუნალური ხარჯი</t>
  </si>
  <si>
    <t>2.2.3.13</t>
  </si>
  <si>
    <t>სამსახურებრივი ცხოველების მოვლა-შენახვასთან და აღკაზმულობასთან დაკავშირებული ხარჯი</t>
  </si>
  <si>
    <t>2.2.3.14</t>
  </si>
  <si>
    <t>ოფისის ხარჯი რომელიც არ არის კლასიფიცირებული</t>
  </si>
  <si>
    <t>2.2.4</t>
  </si>
  <si>
    <t xml:space="preserve">წარმომადგენლობითი ხარჯები </t>
  </si>
  <si>
    <t>2.2.5</t>
  </si>
  <si>
    <t xml:space="preserve">კვების ხარჯები </t>
  </si>
  <si>
    <t>2.2.6</t>
  </si>
  <si>
    <t>სამედიცინო ხარჯები</t>
  </si>
  <si>
    <t>2.2.7</t>
  </si>
  <si>
    <t xml:space="preserve">რბილი ინვენტარისა და უნიფორმის შეძენის და პირად ჰიგიენასთან დაკავშირებული ხარჯები </t>
  </si>
  <si>
    <t>2.2.8</t>
  </si>
  <si>
    <t xml:space="preserve">ტრანსპორტის, ტექნიკისა და იარაღის ექსპლოატაციისა და მოვლა-შენახვის ხარჯები </t>
  </si>
  <si>
    <t>2.2.8.1</t>
  </si>
  <si>
    <t>საწვავ/საპოხი მასალების შეძენის ხარჯი</t>
  </si>
  <si>
    <t>2.2.8.2</t>
  </si>
  <si>
    <t>მიმდინარე რემონტის ხარჯი</t>
  </si>
  <si>
    <t>2.2.8.3</t>
  </si>
  <si>
    <t>ექსპლოატაციის,  მოვლა-შენახვისა და სათადარიგო ნაწილების შეძენის ხარჯი</t>
  </si>
  <si>
    <t>2.2.8.4</t>
  </si>
  <si>
    <t>ტრანსპორტის დაქირავების (გადაზიდვა-გადაყვანის) ხარჯი</t>
  </si>
  <si>
    <t>2.2.8.5</t>
  </si>
  <si>
    <t>მცირეფასიანი ინსტრუმენტებისა და ხელსაწყოების შეძენა შენახვის ხარჯი</t>
  </si>
  <si>
    <t>2.2.8.6</t>
  </si>
  <si>
    <t>ტრანსპორტის, ტექნიკისა და იარაღის ექსპლოატაციის და მოვლა-შენახვის არაკლასიფიცირებული ხარჯები</t>
  </si>
  <si>
    <t>2.2.9</t>
  </si>
  <si>
    <t>სამხედრო ტექნიკისა და ტყვია-წამლის შეძენის ხარჯები</t>
  </si>
  <si>
    <t>2.2.10</t>
  </si>
  <si>
    <t xml:space="preserve">სხვა დანარჩენი საქონელი და მომსახურება </t>
  </si>
  <si>
    <t>2.2.10.1</t>
  </si>
  <si>
    <t>ბანკის მომსახურების ხარჯი</t>
  </si>
  <si>
    <t>2.2.10.2</t>
  </si>
  <si>
    <t>დიპლომატიური დაწესებულებების შენახვისა და ატაშატის ხარჯი</t>
  </si>
  <si>
    <t>2.2.10.3</t>
  </si>
  <si>
    <t>ექსპერტიზის და შემოწმებების ხარჯი</t>
  </si>
  <si>
    <t>2.2.10.4</t>
  </si>
  <si>
    <t>კადრების მომზადება-გადამზადებასთან, კვალიფიკაციის ამაღლებასა და სტაჟირებასთან დაკავშირებული ხარჯი</t>
  </si>
  <si>
    <t>2.2.10.5</t>
  </si>
  <si>
    <t>რეკლამის ხარჯი</t>
  </si>
  <si>
    <t>2.2.10.6</t>
  </si>
  <si>
    <t>სესიების, კონფერენციების, ყრილობების, სემინარების და სხვა სამუშაო შეხვედრების ორგანიზების ხარჯი</t>
  </si>
  <si>
    <t>2.2.10.7</t>
  </si>
  <si>
    <t>საკონსულტაციო, სანოტარო, თარჯიმნის და თარგმნის მომსახურების ხარჯი</t>
  </si>
  <si>
    <t>2.2.10.8</t>
  </si>
  <si>
    <t>აუდიტორიული მომსახურების ხარჯი</t>
  </si>
  <si>
    <t>2.2.10.9</t>
  </si>
  <si>
    <t>საარქივო მომსახურების ხარჯი</t>
  </si>
  <si>
    <t>2.2.10.10</t>
  </si>
  <si>
    <t>შენობა-ნაგებობების დაცვის ხარჯი</t>
  </si>
  <si>
    <t>2.2.10.11</t>
  </si>
  <si>
    <t>ბინის ქირა</t>
  </si>
  <si>
    <t>2.2.10.12</t>
  </si>
  <si>
    <t>კულტურული, სპორტული, საგანმანათლებლო და საგამოფენო ღონისძიებების ხარჯები</t>
  </si>
  <si>
    <t>2.2.10.13</t>
  </si>
  <si>
    <t>მაუწყებლობის ხარჯები</t>
  </si>
  <si>
    <t>2.2.10.14</t>
  </si>
  <si>
    <t>სხვა დანარჩენ საქონელსა და მომსახურებაზე გაწეული დანარჩენი ხარჯი</t>
  </si>
  <si>
    <t>2.3</t>
  </si>
  <si>
    <t>ძირითადი კაპიტალის მოხმარება</t>
  </si>
  <si>
    <t>2.4</t>
  </si>
  <si>
    <t>პროცენტი</t>
  </si>
  <si>
    <t>2.4.1</t>
  </si>
  <si>
    <t>საგარეო ვალდებულებებზე</t>
  </si>
  <si>
    <t>2.4.1.1</t>
  </si>
  <si>
    <t>ორმხრივ კრედიტორებზე</t>
  </si>
  <si>
    <t>2.4.1.2</t>
  </si>
  <si>
    <t>მრავალმხრივ კრედიტორებზე</t>
  </si>
  <si>
    <t>2.4.1.3</t>
  </si>
  <si>
    <t>კომერციულ ორგანიზაციებზე</t>
  </si>
  <si>
    <t>2.4.1.4</t>
  </si>
  <si>
    <t>სხვა საგარეო ვალდებულებებზე</t>
  </si>
  <si>
    <t>2.4.2</t>
  </si>
  <si>
    <t>საშინაო ერთეულებზე გარდა სახელმწიფო ერთეულებისა</t>
  </si>
  <si>
    <t>2.4.3</t>
  </si>
  <si>
    <t>სახელმწიფო ერთეულებიდან აღებულ საშინაო ვალდებულებებზე</t>
  </si>
  <si>
    <t>2.5</t>
  </si>
  <si>
    <t>სუბსიდიები</t>
  </si>
  <si>
    <t>2.5.1</t>
  </si>
  <si>
    <t>სახელმწიფო საწაარმოებს</t>
  </si>
  <si>
    <t>2.5.1.1</t>
  </si>
  <si>
    <t>სახელმწიფო არაფინანსური საწარმოები</t>
  </si>
  <si>
    <t>2.5.1.2</t>
  </si>
  <si>
    <t>სახელმწიფო ფინანსური საწარმოები</t>
  </si>
  <si>
    <t>2.5.2</t>
  </si>
  <si>
    <t>კერძო საწარმოებს</t>
  </si>
  <si>
    <t>2.5.2.1</t>
  </si>
  <si>
    <t>კერძო არაფინანსური საწარმოები</t>
  </si>
  <si>
    <t>კერძო ფინანსური საწარმოები</t>
  </si>
  <si>
    <t>2.5.3</t>
  </si>
  <si>
    <t>სხვა სექტორებს</t>
  </si>
  <si>
    <t>გრანტები</t>
  </si>
  <si>
    <t>2.6.1</t>
  </si>
  <si>
    <t>გრანტები უცხო სახელმწიფოთა მთავრობებს</t>
  </si>
  <si>
    <t>2.6.1.1</t>
  </si>
  <si>
    <t>მიმდინარე</t>
  </si>
  <si>
    <t>2.6.1.2</t>
  </si>
  <si>
    <t>კაპიტალური</t>
  </si>
  <si>
    <t>2.6.2</t>
  </si>
  <si>
    <t>გრანტები საერთაშორისო ორგანიზაციებს</t>
  </si>
  <si>
    <t>2.6.2.1</t>
  </si>
  <si>
    <t>2.6.2.2</t>
  </si>
  <si>
    <t>2.6.3</t>
  </si>
  <si>
    <t>გრანტები სხვა დონის სახელმწიფო ერთეულებს</t>
  </si>
  <si>
    <t>2.6.3.1</t>
  </si>
  <si>
    <t>2.6.3.1.1</t>
  </si>
  <si>
    <t>გრანტები ცენტრალურ ბიუჯეტს</t>
  </si>
  <si>
    <t>2.6.3.1.1.1</t>
  </si>
  <si>
    <t>გრანტები სახელმწიფო ბიუჯეტს</t>
  </si>
  <si>
    <t>2.6.3.1.1.2</t>
  </si>
  <si>
    <t>გრანტები ცენტრალური ბიუჯეტის სსიპ(ებ)-ს/ა(ა)იპ(ებ)-ს</t>
  </si>
  <si>
    <t>2.6.3.1.2</t>
  </si>
  <si>
    <t>გრანტები ავტონომიური რესპუბლიკის ერთიან ბიუჯეტს</t>
  </si>
  <si>
    <t>2.6.3.1.2.1</t>
  </si>
  <si>
    <t>გრანტები ავტონომიური რესპუბლიკის რესპუბლიკურ ბიუჯეტს</t>
  </si>
  <si>
    <t>2.6.3.1.2.1.1</t>
  </si>
  <si>
    <t>სპეციალური ტრანსფერი</t>
  </si>
  <si>
    <t>2.6.3.1.2.1.2</t>
  </si>
  <si>
    <t>სხვა</t>
  </si>
  <si>
    <t>2.6.3.1.2.2</t>
  </si>
  <si>
    <t>გრანტები ავტონომიური რესპუბლიკის სსიპ(ებ)-ს/ა(ა)იპ(ბ)-ს</t>
  </si>
  <si>
    <t>2.6.3.1.3</t>
  </si>
  <si>
    <t>გრანტები ერთიან მუნიციპალურ ბიუჯეტს</t>
  </si>
  <si>
    <t>2.6.3.1.3.1</t>
  </si>
  <si>
    <t>გრანტები თვითმმართველი ერთეულის ბიუჯეტს</t>
  </si>
  <si>
    <t>2.6.3.1.3.1.1</t>
  </si>
  <si>
    <t>გათანაბრებითი ტრანსფერი</t>
  </si>
  <si>
    <t>2.6.3.1.3.1.2</t>
  </si>
  <si>
    <t>მიზნობრივი ტრანსფერი</t>
  </si>
  <si>
    <t>2.6.3.1.3.1.3</t>
  </si>
  <si>
    <t>2.6.3.1.3.1.4</t>
  </si>
  <si>
    <t>2.6.3.1.3.2</t>
  </si>
  <si>
    <t>გრანტები თვითმმართველი ერთეულის სსიპ(ებ)-ს/ა(ა)იპ(ბ)-ს</t>
  </si>
  <si>
    <t>2.6.3.2</t>
  </si>
  <si>
    <t>2.6.3.2.1</t>
  </si>
  <si>
    <t>2.6.3.2.1.1</t>
  </si>
  <si>
    <t>2.6.3.2.1.2</t>
  </si>
  <si>
    <t>2.6.3.2.2</t>
  </si>
  <si>
    <t>2.6.3.2.2.1</t>
  </si>
  <si>
    <t>2.6.3.2.2.1.1</t>
  </si>
  <si>
    <t>2.6.3.2.2.1.2</t>
  </si>
  <si>
    <t>კაპიტალური ტრანსფერი</t>
  </si>
  <si>
    <t>2.6.3.2.2.1.3</t>
  </si>
  <si>
    <t>2.6.3.2.2.2</t>
  </si>
  <si>
    <t>2.6.3.2.3</t>
  </si>
  <si>
    <t>2.6.3.2.3.1</t>
  </si>
  <si>
    <t>2.6.3.2.3.1.1</t>
  </si>
  <si>
    <t>2.6.3.2.3.1.2</t>
  </si>
  <si>
    <t>2.6.3.2.3.1.3</t>
  </si>
  <si>
    <t>2.6.3.2.3.2</t>
  </si>
  <si>
    <t>სოციალური უზრუნველყოფა</t>
  </si>
  <si>
    <t>2.7.1</t>
  </si>
  <si>
    <t>სოციალური დაზღვევა</t>
  </si>
  <si>
    <t>2.7.1.1</t>
  </si>
  <si>
    <t>ფულადი ფორმით</t>
  </si>
  <si>
    <t>2.7.1.2</t>
  </si>
  <si>
    <t>სასაქონლო ფორმით</t>
  </si>
  <si>
    <t>2.7.2</t>
  </si>
  <si>
    <t>სოციალური დახმარება</t>
  </si>
  <si>
    <t>2.7.2.1</t>
  </si>
  <si>
    <t>2.7.2.2</t>
  </si>
  <si>
    <t>2.7.3</t>
  </si>
  <si>
    <t>დამქირავებლის მიერ გაწეული სოციალური დახმარება</t>
  </si>
  <si>
    <t>2.7.3.1</t>
  </si>
  <si>
    <t>2.7.3.2</t>
  </si>
  <si>
    <t>სხვა ხარჯები</t>
  </si>
  <si>
    <t>2.8.1</t>
  </si>
  <si>
    <t>ქონებასთან დაკავშირებული ხარჯები, გარდა პროცენტისა</t>
  </si>
  <si>
    <t>2.8.1.1</t>
  </si>
  <si>
    <t>დივიდენდები</t>
  </si>
  <si>
    <t>2.8.1.1.1</t>
  </si>
  <si>
    <t>არარეზიდენტებს</t>
  </si>
  <si>
    <t>2.8.1.1.2</t>
  </si>
  <si>
    <t>რეზიდენტებს</t>
  </si>
  <si>
    <t>2.8.1.2</t>
  </si>
  <si>
    <t>კვაზი-კორპორაციების მიერ გადახდილი მოგება</t>
  </si>
  <si>
    <t>2.8.1.3</t>
  </si>
  <si>
    <t>ინვესტირებულ საკუთრებაზე გადახდილი სარგებელი</t>
  </si>
  <si>
    <t>2.8.1.4</t>
  </si>
  <si>
    <t>რენტა</t>
  </si>
  <si>
    <t>2.8.1.5</t>
  </si>
  <si>
    <t>ხარჯები რეინვესტირებულ პირდაპირ უცხოურ ინვესტიციებზე</t>
  </si>
  <si>
    <t>2.8.2</t>
  </si>
  <si>
    <t xml:space="preserve">ტრანსფერები, რომელიც სხვაგან არ არის კლასიფიცირებული </t>
  </si>
  <si>
    <t>2.8.2.1</t>
  </si>
  <si>
    <t>სხვადასმიმდინარე ტრანსფერები, რომელიც სხვაგან არ არის კლასიფიცირებული</t>
  </si>
  <si>
    <t>2.8.2.1.1</t>
  </si>
  <si>
    <t>სასამართლოებისა და სხვა კვაზი-სასამართლო ორგანოების გადაწყვეტილებით დაკისრებული სააღსრულებო ხარჯი</t>
  </si>
  <si>
    <t>2.8.2.1.2</t>
  </si>
  <si>
    <t>შენობა-ნაგებობების დაზღვევის ხარჯი</t>
  </si>
  <si>
    <t>2.8.2.1.3</t>
  </si>
  <si>
    <t>დანადგარების დაზღვევის ხარჯი</t>
  </si>
  <si>
    <t>2.8.2.1.4</t>
  </si>
  <si>
    <t>სატრანსპორტო საშუალებების დაზღვევის ხარჯი</t>
  </si>
  <si>
    <t>2.8.2.1.5</t>
  </si>
  <si>
    <t>პერსონალის დაზღვევის ხარჯი</t>
  </si>
  <si>
    <t>2.8.2.1.6</t>
  </si>
  <si>
    <t>დაზღვევის სხვა ხარჯები</t>
  </si>
  <si>
    <t>2.8.2.1.7</t>
  </si>
  <si>
    <t xml:space="preserve">მოსწავლეთა ვაუჩერების ხარჯი </t>
  </si>
  <si>
    <t>2.8.2.1.8</t>
  </si>
  <si>
    <t>სახელმწიფო სასწავლო გრანტების ხარჯი</t>
  </si>
  <si>
    <t>2.8.2.1.9</t>
  </si>
  <si>
    <t>სახელმწიფო სასწავლო სტიპენდიების ხარჯი</t>
  </si>
  <si>
    <t>2.8.2.1.10</t>
  </si>
  <si>
    <t>პრეზიდენტის სახელობის გრანტების ხარჯი</t>
  </si>
  <si>
    <t>2.8.2.1.11</t>
  </si>
  <si>
    <t>პრეზიდენტის სახელობის სტიპენდიების ხარჯი</t>
  </si>
  <si>
    <t>2.8.2.1.12</t>
  </si>
  <si>
    <t>პრეზიდენტის სახელობის სამეცნიერო გრანტების ხარჯი</t>
  </si>
  <si>
    <t>2.8.2.1.13</t>
  </si>
  <si>
    <t>სხვა სახელობის სტიპენდიებისა და გრანტების ხარჯი</t>
  </si>
  <si>
    <t>2.8.2.1.14</t>
  </si>
  <si>
    <t>სტიქიური უბედურებების შედეგად მიყენებული ზიანის ხარჯი</t>
  </si>
  <si>
    <t>2.8.2.1.15</t>
  </si>
  <si>
    <t>გადასახადები (გარდა საშემომოსავლო და საქონლის ღირებულებაში აღრიცხული დღგ-ისა)</t>
  </si>
  <si>
    <t>2.8.2.1.16</t>
  </si>
  <si>
    <t>მოსაკრებლები</t>
  </si>
  <si>
    <t>2.8.2.1.17</t>
  </si>
  <si>
    <t>საკომისიოები</t>
  </si>
  <si>
    <t>2.8.2.1.18</t>
  </si>
  <si>
    <t xml:space="preserve">სხვა დანარჩენი მიმდინარე ტრანსფერები, რომელიც სხვაგან არ არის კლასიფიცირებული </t>
  </si>
  <si>
    <t>2.8.2.2</t>
  </si>
  <si>
    <t>კაპიტალური ტრანსფერები, რომელიც სხვაგან არ არის კლასიფიცირებული</t>
  </si>
  <si>
    <t>2.8.3</t>
  </si>
  <si>
    <t>დაზღვევის (სიცოცხლის დაზღვევის გარდა) და სტანდარტული გარანტიის სქემით გადასახდელი  პრემიები, გადახდები და მოთხოვნები</t>
  </si>
  <si>
    <t>2.8.3.1</t>
  </si>
  <si>
    <t xml:space="preserve">სადაზღვევო პრემიები, ჩარიცხვები და მოთხოვნები </t>
  </si>
  <si>
    <t>2.8.3.1.1</t>
  </si>
  <si>
    <t xml:space="preserve">სადაზღვევო პრემიები </t>
  </si>
  <si>
    <t>2.8.3.1.2</t>
  </si>
  <si>
    <t xml:space="preserve">სტანდარტული გარანტიის სქემის გადახდები </t>
  </si>
  <si>
    <t>2.8.3.1.3</t>
  </si>
  <si>
    <t xml:space="preserve">მიმდინარე მოთხოვნები  </t>
  </si>
  <si>
    <t>2.8.3.2</t>
  </si>
  <si>
    <t>კაპიტალური მოთხოვნები</t>
  </si>
  <si>
    <t>არაფინანსური აქტივები</t>
  </si>
  <si>
    <t>ძირითადი აქტივები</t>
  </si>
  <si>
    <t>31.1.1</t>
  </si>
  <si>
    <t xml:space="preserve">შენობა ნაგებობები </t>
  </si>
  <si>
    <t>31.1.1.1</t>
  </si>
  <si>
    <t>საცხოვრებელი შენობები</t>
  </si>
  <si>
    <t>31.1.1.2</t>
  </si>
  <si>
    <t>არასაცხოვრებელი შენობები</t>
  </si>
  <si>
    <t>31.1.1.3</t>
  </si>
  <si>
    <t>სხვა ნაგებობები</t>
  </si>
  <si>
    <t>31.1.1.3.1</t>
  </si>
  <si>
    <t>საგზაო მაგისტრალები</t>
  </si>
  <si>
    <t>31.1.1.3.2</t>
  </si>
  <si>
    <t>ქუჩები</t>
  </si>
  <si>
    <t>31.1.1.3.3</t>
  </si>
  <si>
    <t>გზები</t>
  </si>
  <si>
    <t>31.1.1.3.4</t>
  </si>
  <si>
    <t>ხიდები</t>
  </si>
  <si>
    <t>31.1.1.3.5</t>
  </si>
  <si>
    <t>გვირაბები</t>
  </si>
  <si>
    <t>31.1.1.3.6</t>
  </si>
  <si>
    <t>საკანალიზაციო და წყლის მომარაგების სისტემები</t>
  </si>
  <si>
    <t>31.1.1.3.7</t>
  </si>
  <si>
    <t>ელექტროგადამცემი ხაზები</t>
  </si>
  <si>
    <t>31.1.1.3.8</t>
  </si>
  <si>
    <t>მილსადენები</t>
  </si>
  <si>
    <t>31.1.1.3.9</t>
  </si>
  <si>
    <t>სხვა ნაგებობები რომელიც არ არის კლასიფიცირებული</t>
  </si>
  <si>
    <t>31.1.1.4</t>
  </si>
  <si>
    <t>მიწის გაუმჯობესება</t>
  </si>
  <si>
    <t>31.1.2</t>
  </si>
  <si>
    <t xml:space="preserve">მანქანა დანადგარები და ინვენტარი </t>
  </si>
  <si>
    <t>31.1.2.1</t>
  </si>
  <si>
    <t>სატრანსპორტო საშუალებები</t>
  </si>
  <si>
    <t>31.2.1.1</t>
  </si>
  <si>
    <t>სატვირთო ავტომობილი</t>
  </si>
  <si>
    <t>31.2.1.2</t>
  </si>
  <si>
    <t>მაღალი გამავლობის მსუბუქი ავტომობილი</t>
  </si>
  <si>
    <t>31.2.1.3</t>
  </si>
  <si>
    <t>მსუბუქი ავტომობილი</t>
  </si>
  <si>
    <t>31.2.1.4</t>
  </si>
  <si>
    <t>ტრაქტორები, კომბაინები და სხვა სასოფლო-სამეურნეო ტექნიკა</t>
  </si>
  <si>
    <t>31.2.1.5</t>
  </si>
  <si>
    <t>ბულდოზერები და სხვა დანარჩენი სპეციალური ტექნიკა</t>
  </si>
  <si>
    <t>31.2.1.6</t>
  </si>
  <si>
    <t>სხვა სატრანსპორტო საშუალებები</t>
  </si>
  <si>
    <t>31.1.2.2</t>
  </si>
  <si>
    <t>სხვა მანქანა-დანადგარები და ინვენტარი სატრანსპორტო საშუალებების გარდა</t>
  </si>
  <si>
    <t>31.1.2.2.1</t>
  </si>
  <si>
    <t>საინფორმაციო, კომპიუტერული, სატელეკომუნიკაციო და სხვა დანადგარები, ავეჯი და აღჭურვა </t>
  </si>
  <si>
    <t>31.1.2.2.1.1</t>
  </si>
  <si>
    <t>31.1.2.2.1.2</t>
  </si>
  <si>
    <t>31.1.2.2.1.3</t>
  </si>
  <si>
    <t>კომპიუტერი</t>
  </si>
  <si>
    <t>31.1.2.2.1.4</t>
  </si>
  <si>
    <t>31.1.2.2.1.5</t>
  </si>
  <si>
    <t>პრინტერი, სკანერი, ასლგადამღები</t>
  </si>
  <si>
    <t>31.1.2.2.1.6</t>
  </si>
  <si>
    <t>უწყვეტი კვების წყარო</t>
  </si>
  <si>
    <t>31.1.2.2.1.7</t>
  </si>
  <si>
    <t>ხმის ჩამწერი აპარატურა</t>
  </si>
  <si>
    <t>31.1.2.2.1.8</t>
  </si>
  <si>
    <t>ფოტოაპარატი</t>
  </si>
  <si>
    <t>31.1.2.2.1.9</t>
  </si>
  <si>
    <t>ვიდეო-აუდიო აპარატურა</t>
  </si>
  <si>
    <t>31.1.2.2.1.10</t>
  </si>
  <si>
    <t>31.1.2.2.1.11</t>
  </si>
  <si>
    <t>მუსიკალური ინსტრუმენტები</t>
  </si>
  <si>
    <t>31.1.2.2.1.12</t>
  </si>
  <si>
    <t>სამედიცინო აპარატურა და ხელსაწყოები</t>
  </si>
  <si>
    <t>31.1.2.2.1.13</t>
  </si>
  <si>
    <t>ოპტიკური ხელსაწყო</t>
  </si>
  <si>
    <t>31.1.2.2.1.14</t>
  </si>
  <si>
    <t>ავეჯი</t>
  </si>
  <si>
    <t>31.1.2.2.1.15</t>
  </si>
  <si>
    <t>31.1.2.2.1.16</t>
  </si>
  <si>
    <t>მაჯის და სხვა ტიპის საათი</t>
  </si>
  <si>
    <t>31.1.2.2.1.17</t>
  </si>
  <si>
    <t>სპორტული საქონელი</t>
  </si>
  <si>
    <t>31.1.2.2.1.18</t>
  </si>
  <si>
    <t>ნახატი, ქანდაკება, ხელოვნების სხვა ნიმუშები, ანტიკვარიატი და ძვირადღირებული კოლექციები</t>
  </si>
  <si>
    <t>31.1.2.2.1.19</t>
  </si>
  <si>
    <t>კოსტიუმები</t>
  </si>
  <si>
    <t>31.1.2.2.2</t>
  </si>
  <si>
    <t>სხვა მანქანა-დანადგარები და ინვენტარი, რომელიც არ არის კლასიფიცირებული</t>
  </si>
  <si>
    <t>31.1.3</t>
  </si>
  <si>
    <t>სხვა ძირითადი აქტივები</t>
  </si>
  <si>
    <t>31.1.3.1</t>
  </si>
  <si>
    <t xml:space="preserve">კულტივირებული აქტივები </t>
  </si>
  <si>
    <t>31.1.3.1.1</t>
  </si>
  <si>
    <t xml:space="preserve">ცხოველური რესურსები </t>
  </si>
  <si>
    <t>31.1.3.1.2</t>
  </si>
  <si>
    <t>მცენარეები, ხეები და ნარგავები</t>
  </si>
  <si>
    <t>31.1.3.2</t>
  </si>
  <si>
    <t>ინტელექტუალური საკუთრების პროდუქტები</t>
  </si>
  <si>
    <t>31.1.3.2.1</t>
  </si>
  <si>
    <t>მეცნიერული კვლევები და განვითარება</t>
  </si>
  <si>
    <t>31.1.3.2.2</t>
  </si>
  <si>
    <t>წიაღისეულის მოპოვება და შეფასებები</t>
  </si>
  <si>
    <t>31.1.3.2.3</t>
  </si>
  <si>
    <t>კომპიუტერული პროგრამები და მონაცემთა ბაზები</t>
  </si>
  <si>
    <t>31.1.3.2.3.1</t>
  </si>
  <si>
    <t>კომპიუტერული პროგრამები</t>
  </si>
  <si>
    <t>31.1.3.2.3.2</t>
  </si>
  <si>
    <t>მონაცემთა ბაზები</t>
  </si>
  <si>
    <t>31.1.3.2.4</t>
  </si>
  <si>
    <t>გასართობი, ლიტერატურული და მხატვრული ორიგინალი ნიმუშები</t>
  </si>
  <si>
    <t>31.1.3.2.5</t>
  </si>
  <si>
    <t>სხვა ინტელექტუალური და საკუთრების პროდუქტები</t>
  </si>
  <si>
    <t>31.1.3.3</t>
  </si>
  <si>
    <t>არაწარმოებული აქტივების საკუთრების უფლების გადაცემის ხარჯები (მიწის გარდა)</t>
  </si>
  <si>
    <t>31.1.4</t>
  </si>
  <si>
    <t>სამხედრო იარაღის სისტემები</t>
  </si>
  <si>
    <t>31.2</t>
  </si>
  <si>
    <t xml:space="preserve">მატერიალური მარაგები </t>
  </si>
  <si>
    <t>31.2.1</t>
  </si>
  <si>
    <t>ნედლეული და მასალები</t>
  </si>
  <si>
    <t>31.2.2</t>
  </si>
  <si>
    <t>დაუმთავრებელი წარმოება</t>
  </si>
  <si>
    <t>31.2.3</t>
  </si>
  <si>
    <t>მზა პროდუქცია</t>
  </si>
  <si>
    <t>31.2.4</t>
  </si>
  <si>
    <t>შემდგომი რეალიზაციისათვის შეძენილი საქონელი</t>
  </si>
  <si>
    <t>31.2.5</t>
  </si>
  <si>
    <t>სამხედრო მარაგები</t>
  </si>
  <si>
    <t>ფასეულობები</t>
  </si>
  <si>
    <t xml:space="preserve">არაწარმოებული აქტივები </t>
  </si>
  <si>
    <t>31.4.1</t>
  </si>
  <si>
    <t>მიწა</t>
  </si>
  <si>
    <t>31.4.2</t>
  </si>
  <si>
    <t>წიაღისეული</t>
  </si>
  <si>
    <t>31.4.3</t>
  </si>
  <si>
    <t>სხვა ბუნებრივი აქტივები</t>
  </si>
  <si>
    <t>31.4.3.1</t>
  </si>
  <si>
    <t>არაკულტივირებული ბიოლოგიური რესურსები</t>
  </si>
  <si>
    <t>31.4.3.2</t>
  </si>
  <si>
    <t>წყლის რესურსები</t>
  </si>
  <si>
    <t>31.4.3.3</t>
  </si>
  <si>
    <t>31.4.3.3.1</t>
  </si>
  <si>
    <t>რადიოსიხშირული სპექტრით სარგებლობის ლიცენზია</t>
  </si>
  <si>
    <t>31.4.3.3.2</t>
  </si>
  <si>
    <t>ბუნებრივი აქტივები, რომლებიც სხვაგან არ არის კლასიფიცირებული</t>
  </si>
  <si>
    <t>31.4.4</t>
  </si>
  <si>
    <t>არაწარმოებული არამატერიალური აქტივები</t>
  </si>
  <si>
    <t>31.4.4.1</t>
  </si>
  <si>
    <t>ხელშეკრულებები, იჯარა და ლიცენზიები</t>
  </si>
  <si>
    <t>31.4.4.1.1</t>
  </si>
  <si>
    <t>ლიზინგის ხელშეკრულებები, რომელიც იყიდება ბაზარზე</t>
  </si>
  <si>
    <t>31.4.4.1.2</t>
  </si>
  <si>
    <t>ბუნებრივი რესურსების გამოყენების ნებართვები</t>
  </si>
  <si>
    <t>31.4.4.1.3</t>
  </si>
  <si>
    <t>სპეციფიკური საქმიანობის განხორციელიების ნებართვები</t>
  </si>
  <si>
    <t>31.4.4.1.4</t>
  </si>
  <si>
    <t xml:space="preserve">საქონლისა და მომსახურების მომავალში ექსკლუზიურად წარმოების უფლება </t>
  </si>
  <si>
    <t>31.4.4.2</t>
  </si>
  <si>
    <t>გუდვილი და მარკეტინგული აქტივები</t>
  </si>
  <si>
    <t>ფინანსური აქტივები</t>
  </si>
  <si>
    <t>საშინაო დებიტორები</t>
  </si>
  <si>
    <t>32.1.1</t>
  </si>
  <si>
    <t>ნასესხობის სპეციალური უფლება (SDR)</t>
  </si>
  <si>
    <t>32.1.2</t>
  </si>
  <si>
    <t xml:space="preserve">ვალუტა და დეპოზიტები </t>
  </si>
  <si>
    <t>32.1.3</t>
  </si>
  <si>
    <t xml:space="preserve">ფასიანი ქაღალდები, გარდა აქციებისა </t>
  </si>
  <si>
    <t>32.1.4</t>
  </si>
  <si>
    <t xml:space="preserve">სესხები </t>
  </si>
  <si>
    <t>32.1.5</t>
  </si>
  <si>
    <t xml:space="preserve">აქციები და სხვა კაპიტალი </t>
  </si>
  <si>
    <t>32.1.5.1</t>
  </si>
  <si>
    <t>აქციები და წილები</t>
  </si>
  <si>
    <t>32.1.5.2</t>
  </si>
  <si>
    <t>სხვა საინვესტიციო ფონდების წილები</t>
  </si>
  <si>
    <t>32.1.6</t>
  </si>
  <si>
    <t>დაზღვევა, პენსიები და სტანდარტული გარანტიის სქემები</t>
  </si>
  <si>
    <t>32.1.6.1</t>
  </si>
  <si>
    <t>სადაზღვევო ტექნიკური რეზერვები სიცოცხლის დაზღვევის გარდა</t>
  </si>
  <si>
    <t>32.1.6.2</t>
  </si>
  <si>
    <t>სიცოცხლის დაზღვევა და ანუიტეტის უფლებები</t>
  </si>
  <si>
    <t>32.1.6.3</t>
  </si>
  <si>
    <t>საპენსიო შენატანები</t>
  </si>
  <si>
    <t>32.1.6.4</t>
  </si>
  <si>
    <t>საპენსიო ფონდების საჩივრები მენეჯერების მიმართ</t>
  </si>
  <si>
    <t>32.1.6.5</t>
  </si>
  <si>
    <t xml:space="preserve">სტანდარტული გარანტიის სქემების მოთხოვნები </t>
  </si>
  <si>
    <t>32.1.7</t>
  </si>
  <si>
    <t>წარმოებული ფინანსური ინსტრუმენტები და თანამშრომელთა ოფციონები აქციებზე</t>
  </si>
  <si>
    <t>32.1.7.1</t>
  </si>
  <si>
    <t>წარმოებული ფინანსური ინსტრუმენტები</t>
  </si>
  <si>
    <t>32.1.7.2</t>
  </si>
  <si>
    <t>თანამშრომელთა ოფციონები აქციებზე</t>
  </si>
  <si>
    <t>32.1.8</t>
  </si>
  <si>
    <t>სხვა დებიტორული დავალიანებები</t>
  </si>
  <si>
    <t>32.1.8.1</t>
  </si>
  <si>
    <t>სავაჭრო კრედიტები და ავანსები</t>
  </si>
  <si>
    <t>32.1.8.2</t>
  </si>
  <si>
    <t>სხვა დანარჩენი დებიტორული დავალიანებები</t>
  </si>
  <si>
    <t>საგარეო დებიტორები</t>
  </si>
  <si>
    <t>32.2.1</t>
  </si>
  <si>
    <t>მონეტარული ოქრო და ნასესხობის სპეციალური უფლება (SDR)</t>
  </si>
  <si>
    <t>32.2.1.1</t>
  </si>
  <si>
    <t>მონეტარული ოქრო</t>
  </si>
  <si>
    <t>32.2.1.2</t>
  </si>
  <si>
    <t>ნასესხობის სპეციალური უფლება</t>
  </si>
  <si>
    <t>32.2.2</t>
  </si>
  <si>
    <t>32.2.3</t>
  </si>
  <si>
    <t>32.2.4</t>
  </si>
  <si>
    <t>სესხები</t>
  </si>
  <si>
    <t>32.2.5</t>
  </si>
  <si>
    <t>აქციები და სხვა კაპიტალი</t>
  </si>
  <si>
    <t>32.2.5.1</t>
  </si>
  <si>
    <t>32.2.5.2</t>
  </si>
  <si>
    <t>32.2.6</t>
  </si>
  <si>
    <t xml:space="preserve">დაზღვევა, პენსიები და სტანდარტული გარანტიის სქემები 
</t>
  </si>
  <si>
    <t>32.2.6.1</t>
  </si>
  <si>
    <t>32.2.6.2</t>
  </si>
  <si>
    <t>32.2.6.3</t>
  </si>
  <si>
    <t>32.2.6.4</t>
  </si>
  <si>
    <t>32.2.6.5</t>
  </si>
  <si>
    <t xml:space="preserve">სტანდარტული გარანტიის სქემების მოთხოვნების უზრუნველყოფა </t>
  </si>
  <si>
    <t>32.2.7</t>
  </si>
  <si>
    <t>32.2.7.1</t>
  </si>
  <si>
    <t>32.2.7.2</t>
  </si>
  <si>
    <t>32.2.8</t>
  </si>
  <si>
    <t>ვალდებულებები</t>
  </si>
  <si>
    <t>საშინაო კრედიტორები</t>
  </si>
  <si>
    <t>33.1.2</t>
  </si>
  <si>
    <t>33.1.3</t>
  </si>
  <si>
    <t>ფასიანი ქაღალდები, გარდა აქციებისა</t>
  </si>
  <si>
    <t>33.1.4</t>
  </si>
  <si>
    <t>33.1.5</t>
  </si>
  <si>
    <t>33.1.5.1</t>
  </si>
  <si>
    <t>33.1.5.2</t>
  </si>
  <si>
    <t>საინვესტიციო ფონდებში წილები</t>
  </si>
  <si>
    <t>33.1.6</t>
  </si>
  <si>
    <t>33.1.6.1</t>
  </si>
  <si>
    <t>33.1.6.2</t>
  </si>
  <si>
    <t>33.1.6.3</t>
  </si>
  <si>
    <t>საპენსიო შენატანები(უფლებები)</t>
  </si>
  <si>
    <t>33.1.6.4</t>
  </si>
  <si>
    <t>33.1.6.5</t>
  </si>
  <si>
    <t>33.1.7</t>
  </si>
  <si>
    <t>წარმოებული ფინასური ინსტრუმენტები და თანამშრომელთა ოფციონები აქციებზე</t>
  </si>
  <si>
    <t>33.1.7.1</t>
  </si>
  <si>
    <t>33.1.7.2</t>
  </si>
  <si>
    <t>33.1.8</t>
  </si>
  <si>
    <t>სხვა კრედიტორული დავალიანებები</t>
  </si>
  <si>
    <t>33.1.8.1</t>
  </si>
  <si>
    <t>33.1.8.2</t>
  </si>
  <si>
    <t>სხვა დანარჩენი კრედიტორული დავალიანებები</t>
  </si>
  <si>
    <t>საგარეო კრედიტორები</t>
  </si>
  <si>
    <t>33.2.1</t>
  </si>
  <si>
    <t>33.2.2</t>
  </si>
  <si>
    <t>ვალუტა და დეპოზიტები</t>
  </si>
  <si>
    <t>33.2.3</t>
  </si>
  <si>
    <t>33.2.4</t>
  </si>
  <si>
    <t>33.2.5</t>
  </si>
  <si>
    <t>33.2.5.1</t>
  </si>
  <si>
    <t>33.2.5.2</t>
  </si>
  <si>
    <t>წილები საინვესტიციო ფონდებში</t>
  </si>
  <si>
    <t>33.2.6</t>
  </si>
  <si>
    <t>33.2.6.1</t>
  </si>
  <si>
    <t>33.2.6.2</t>
  </si>
  <si>
    <t>33.2.6.3</t>
  </si>
  <si>
    <t>33.2.6.4</t>
  </si>
  <si>
    <t>საპენსიო ფონდების საჩივრები მენეჯერის მიმართ</t>
  </si>
  <si>
    <t>33.2.6.5</t>
  </si>
  <si>
    <t>33.2.7</t>
  </si>
  <si>
    <t>33.2.7.1</t>
  </si>
  <si>
    <t>33.2.7.2</t>
  </si>
  <si>
    <t>33.2.8</t>
  </si>
  <si>
    <t>33.2.8.1</t>
  </si>
  <si>
    <t>33.2.8.2</t>
  </si>
  <si>
    <t>ჭერში გათვალისწინებულია 30 კაცზე, არსებული ადამიანური რესურსებიდან გამომდინარე (100 პირი) სასურველია რომ 2 კაციანი ჯგუფების შემთხვევაში სულ მცირე 50 კომპიუტერით სარგებლობდეს ინდივიდუალურად ჯგუფი  (1200 ლარიანი კომპლექტი)</t>
  </si>
  <si>
    <t>დირექტორის პირველი მოადგილე</t>
  </si>
  <si>
    <t>27 01 09</t>
  </si>
  <si>
    <t>პროგრამა/ქვეპროგრამა</t>
  </si>
  <si>
    <t xml:space="preserve"> „შრომის უსაფრთოების შესახებ“ საქართველოს  ორგანული კანონიდან გამომდინარე,   შრომის საერთაშორისო ორგანიზაციის მხარდაჭერით, პარლამენტის მიერ მომზადდა და 2020 წლის 29 სექტემბერს დამტკიცდა საქართველოს კანონი შრომის ინსპექციის შესახებ, რომლის მიხედვითაც 2021 წლის 1 იანვრიდან შრომის ინსპექცია საჯაროს სამართლის იურიდიულ პირად ყალიბდება. კანონის მიხედვით  იზრდება შრომის ინსპექციის მანდატი, რაც გამოიხატება როგორც ეკონომიკური საქმიანობის ყველა დარგზე უპირობო დაშვების მექანიზმით, ასევე არაფორმალური ეკონომიკის გარკვეული ნაწილის შემოწმების მანდატითაც, სადაც შესაძლოა არსებობდეს იძულებითი შრომის სავარაუდო ნიშნები. გარდა ამისა შრომის ინსპექციის კანონთან ერათად პარლამენტმა დაამტკიცა ცვლილებების პაკეტი საქართველოს ორგანულ კანონში „საქართველოს შრომის კოდექსი“. ცვლილებები გულისხმობს შრომის უფლებების მიმართულებით შრომის ინსპექციის სააღსრულებლო მანდატის მინიჭებას, რაც გამოიხატება მთელი ქვეყნის მასშტაბით, წინასწარი შეტყობინების გარეშე, დღე-ღამის ნებისმიერ დროს ბიზნეს სუბიექტის ზედამხედველობაში. 
ახალი მანდატი  გულისხმობს გაზრდილ ინსპექტირებებს მთელი ქვეყნის მაშტაბით, რომელიც პირდაპირპროპურციულად აისახება ბიუჯეტზე. აქვე უნდა აღინიშნოს, რომ დღეის მდგომარეობით, გარდა შრომის უსაფრთხოებისა, დეპარტამენტი ახორციელებს ზედამხედველობას კორონავირუსული ინფექციის პრევენციის მიზნით შემუშავებული რეკომენდაციების აღსრულების კუთხითაც, რაც გამოიხატება არამხოლოდ საქმიანობის ნებართვის მოსაპოვებლად განხორციელებულ ინსპექტირებებში, ასევე ცნობიერების ასამაღლებელ აქტივობებშიც.  
გაზრდილი ვალდებულების შესაბამისად 2020 წლისთვის მიზანშეწონილია ჩამოყალიბდეს შრომის ინსპექციის რეგიონალური წარმომადგენლობა,  საქართველოს რამდენიმე რეგიონში, რაც ხელს შეუწყობს როგორც ეფექტური და მობილური ინსპექტირებების განხორციელების პროცესს, ასევე წაადგება ბიზნესს, ვინაიდან შეჩერების შემთხვევაში, გარკვეულ დროს მოითხოვს თბილისიდან ინსპექტირების ჯგუფის გამგზავრება.
აღნიშნულიდან  გამომდინარე 2021 წლისათვის გაიზრდება ინსპექტირებას დაქვემდებარებული ობიექტების რაოდენობა, ასევე ინსპექტორებისთვის საჭირო იქნება დამატებითი მატერიალურ-ტექნიკური უზრუნველყოფა, რომელიც აუცილებელი იქნება ახალი საჯარო სამართლის იურიდიული პირის ეფექტური ფუნქციონირებისთვის.
როგორც უკვე აღინიშნა, შრომის პირობებისა და კორონავირუსული ინფექციის საზედამხედველოდ შრომის ინსპექციაში ინსპექტორთა რაოდენობა განსაზღვრულია 100 საშტატო ერთეულით. უნდა აღინიშნოს,  რომ დღეის მდგომარეობით საკმაოდ გაზრდილია მოთხოვნა კვალიფიციურ უსაფრთხოების სპეციალისტებზე, ხოლო ამავე დროს შრომის ბაზარზე ძალზედ რთულია კვალიფიციური კადრების მოძიება და უკვე დასაქმებული, გადამზადებული, გამოცდილი პირების შენარჩუნება მიმდინარე თანამდებობრივი სარგოს ფონზე, რომელიც დღეისათვის, მოქმედი შრომის ინსპექტორებისთვის საშუალოდ შეადგენს 1800 ლარს. შესაბამისად კვალიფიციური კადრის მოზიდვისა და შენარჩუნების მიზნით აუცილებელია თანამდებობრივი სარგოს გაზრდა,  რომელიც შეამცირებს არსებულ რისკებს და უზრუნველყოფს კადრების  სტაბილურიბას. შრომის კოდექსის ცვლილებების შესაბამისად, მანდატის ზრდის პარალელურად დაგეგმილია ინსპექტორთა წოდების შესაბამისად  50 ინსპექტორისთვის 1900ლარისა და 50 ინსპექტორისთვის- 1700ლარის განსაზღვრა 2021 წლისთვის. წარმოდგენილი სხვაობა ინსპექტორთათვის არ იქება იმ რისკების მინიმუმამდე დამყვანი, რომელსაც კორუფციული საფრთხე ქმნის. აღნიშნული რისკებისა და პასუხისმგებლობების გათვალისწინებით მიზანშეწონილია უშუალოდ სახელფასო ფონდის ზრდა  (50 ინსპექტორი-2200, რიგითი 50 ინსპექტორი-2000) 
ზემოხსენებულიდან გამომდინარე ინსტიტუტის გამართული ფუნქციონირებისთვის საჭიროა მისი აპარატის გამართული ფუნქციონირება, შესაბამისად უნდა განისაზღვროს აპარატში როგორც  ადამიანური რესურსები, ასევე მასთან დაკავშირებული შრომის ანაზღაურების, ასევე საქონლის და მომსახურების, სოციალური უზრუნველყოფის, არაფინანსური აქტივების  და სხვა ხარჯების გამოყოფა. ამ მიზნის უზრუნველსაყოფად მხოლოდ სახელფასო ფონდისთვის სულ მცირე 168 პირისთვის აუცილებელია 3,934,800.00 ლარის მობილიზება, თუმცა სააგენტოს საქმიანობის სპეციფიკისა და მადატით გათვალისწინებული ვალდებულებების ეფექტურად აღსრულების მიზნით შემუშავებული სააგენტოს სტრუქტურისთვის სულ მცირე 178 თანამშრომლისთვის 4,807,200.00 ლარის მობილიზება იქნება აუცილებელი. გარდა ამისა, გასათვალისწინებელია ის ფაქტი, რომ სააგენტოს შექმნისას აუცილებებლი იქნება იმ მატერიალურ ტექნიკური ბაზის შეძენა, რომელიც სასიცოცხლოდ მნიშვნელოვანია ფუნქციონირებისთვის. გარდა ამისა შრომის ინსპექციის კანონით (მხული 11(3)) განისაზღვრა ინსპექტორთა დაზღვევის ვალდებულებაც. აქვე გასათვალისწინებელია ინსპექტორთა რაოდენობის ზრდის პარალელურად მივლინებისთვის განსასაზღვრი ხარჯების, ავტომობილების საწვავისა ად მოვლა შენახვისთვის  გასათვალისწინებელი ხარჯების უზრინველყოფაც.
შრომის პირობების ინსპექტირების სახელმწიფო პროგრამის ფარგლებში დეპარტამენტი, ასევე ახდენს იძულებითი შრომის/შრომითი ექსპლუატაციის/ტრეფიკინგის საფრთხეების გამოვლენის მიზნით ინსპექტირებას. 2020  წლის დასასრულს საქართველოს ყველა რეგიონში (განსაკუთრებით მოწყვლად ჯგუფებთან მაგ. ეთნიკურ უმცირესობებთან, იძულებით გადაადგილებულ პირებთან და სხვა) იგეგმება  საინფორმაციო კამპანიის წარმოება შრომითი ტრეფიკინგის თემაზე. ასევე იგეგმება შემოწმების ინდიკატორების მიმართულებით საკანონმდებლო ჩარჩოს გაუმჯობესება და შინაგან საქმეთა სამინისტროსა და შრომის პირობების ინსპექტირების დეპარტამენტის  მიერ ერთობლივი მობილური  ჯგუფ(ებ)ის შექმნა. რაც  გამოიწვევს ამ მიმართულებით მომუშავე ინსპექტორთა ჯგუფის წევრთა რაოდენობრივ ზრდასა და მატერიალურ ტექნიკური ბაზის გაუმჯობესებას.
გარდა ამისა, შრომის საერთაშორისო ორგანიზაციის მხარდაჭერის დასრულების ფაზაშია შრომის ინსპექციის საქმიანობის/მართვის ელექტრონული სისტემის (LIMS) შემუშავების პროცესი, რომელიც ინსპექირებების დაგეგმვისა და შედეგების აღრიცხვის ნაწილს მანუალური რეჟიმიდან ავტომატურზე გადაიყვანს შესაბამისად შემუშავებული ალგორითმის მეშვეობით, რაც პირდაპირპროპორციულად აისახება ინსპექტირებების რაოდნობაზე და ფინანსურ რესურსებზე.    
ასევე, მიმდინარე საკანონმდებლო ცვლილებების ფონზე 2021-2022 წლებისთვის იგეგმება  საინფორმაციო კამპანიის წარმოება შრომითი უფლებებისა და შრომის უსაფრთხოების თემაზე. ზემოაღნიშნულიდან გამომდინარე 2021 წლისათვის გაიზრდება  შრომის პირობების ინსპექტირების დეპარტამენტის  დატვირთვა, რომლისთვისაც სასიცოცხლოდ მნიშვნელოვაია 2021 წლიდან მოთხოვნილი ფინანსურ-მატერიალურ და ადამიანურ რესურსები.         
</t>
  </si>
  <si>
    <t>15 შრომითი ხელშეკრულებით დასაქმებული პირი (გათვლილია მძღოლებსა და  დიასახლისებზე)</t>
  </si>
  <si>
    <t>455 ლარიანი 10 ც/12ც</t>
  </si>
  <si>
    <t>ტელეფონი ფასი 115ლ (30/70 ცალი)</t>
  </si>
  <si>
    <t>არაბრენდი (TCL 1250ლ.) ჭერში გათვლილია  4 პირზე (დირექტორი, 2 მოადგილე და PR) ხოლო ჭერს ზემოთ გათვლილია 10 პირზე (დირექტორი, 3 მოადგილე, 5 დეპ უფროსი და PR)</t>
  </si>
  <si>
    <t>1) 7ც 400 ლარიანი,5ც 850 ლარიანი       2) 22ც 400 ლარიანი,   2  ცალი 850 ლარიანი(რეგიონებში)</t>
  </si>
  <si>
    <t xml:space="preserve">30 და 70 კაცზე 1200 ლარიანი კომპლექტი; </t>
  </si>
  <si>
    <t xml:space="preserve">მაგიდა 150ლ სკამი 60ლ 1)220 სკამი (50საკონფერენციო,70 აპარატი, 50 პროგრამა) და 120 მაგიდა + საკონფერენციო მაგიდა 1500ლ  2) 220 სკამი და 170 მაგიდა+ საკონფერენციო მაგიდა 1500ლ </t>
  </si>
  <si>
    <t>შრომის ინსპექტორთა რაოდენობის ზრდის პარალელურად დაგეგმილია სტრუქტურის სრული ბრენდინგი, მათ შორის უნიფორმების შეძენა, შეძენილი ავტომობილების დაბრენდვა.  ელექტრონულად შემუშავებული კონცეფციის შესაბამისად, აქვე ჭერს ზემოთ გათვალისწინებულია ავეჯის ხარჯი 228 თანამშრომლის შემთხვევაში  (იმ შემთხვევაში თუ წელს ვერ მოახერხებს დეპარტამენტი კონკრეტული რაოდენობის შეძენას)</t>
  </si>
  <si>
    <t>შრომის ინსპექტორი</t>
  </si>
  <si>
    <t>გარდა იმისა რომ დეპარტამენტი ფლობს 14 მაღალი გამავლობის ავტომობილს, გარდა ამისა 4 მოძველებულ ავტომობილს, შრომის ინსპექტორთა მივლინების შესაბამისად იზრდება ავტომობილის ჩვეთისთვის გასათვალისწინებელი ხარჯების რაოდენობაც, ჭერს ზემოთ დაგეგმილი 1 მსუბუქი და 4 მაღალი გამავლობის ავტომობილის ყიდვა</t>
  </si>
  <si>
    <t xml:space="preserve"> </t>
  </si>
  <si>
    <t>შრომის უსაფრთხოებაზე ზედამხედველობის დეპარტამენტი</t>
  </si>
  <si>
    <t>სამშენებლო ზედამხედველობის სამმართველო</t>
  </si>
  <si>
    <t>სამთომოპოვებით და მძიმე მრეწველობაზე ზედამხედველობის სამმართველო</t>
  </si>
  <si>
    <t>მსუბუქ  მრეწველობასა და მომსახურების სექტორზე ზედამხედველობის სამმართველო</t>
  </si>
  <si>
    <t>VI</t>
  </si>
  <si>
    <t>მძღოლი</t>
  </si>
  <si>
    <t>შრომით უფლებებზე ზედამხედველობის დეპარტამენტი</t>
  </si>
  <si>
    <t>ხარჯები გათვლილია რეგიონულ ოფისებზე, რომელიც თავისი მოცულობიდან გამომდნარე ბევრად მცირე იქნება თბილისის ოფისთან შედარებით. შესაბამისად დასუფთავების საკითხში თბილისში თვიურად 500 ლარია გაანგარიშებული, რეგიონებისთვის კი თვეში 400 (ბათუმი და ქუთაისი)</t>
  </si>
  <si>
    <t>ზემოხსენებული არგუმენტაციის გათვალისწინებით დეპარტამენტის სრულყოფილი დატვირთვის შემთხვევაში და ინსპექტორთა რაოდენობის 150 კაცამდე ზრდის შემთხვევაში გასათვალისწინებელია  მინიმუმ 511,800.00ლარი, რაც უფლებრივ ნაწილსა და ტრეფიკინგის მიმართულებით მოთხოვნილი ზედამხედველობის ფარგლებში გამოიწვევს მივლინების ხარჯის ზრდასაც/</t>
  </si>
  <si>
    <t>ოპერატიული ინფორმაციის, მონიტორინგისა და დისციპლინარული პასუხისმგებლობის სამმართველო</t>
  </si>
  <si>
    <t>ჭერში დღიური ნორმის გათვალისწინებით თვიურად 60 პირამდე არის ხარჯი გატვალისწინებული. ჭერს ზემოთ კი (მძღოლების ჩათვლით) წელიწადში 378000 (105*60*80 -თვეში 5დღეზე,80 თანამშრომელი), გარდა ამისა გასათვალისწინებელი მძღოლების მივლინების  შემთხვევაც (სულ მც100800), რომელიც გაზრდის მივლინებისთვის გათვალისწინებულ ხარჯებს. გარდა ამისა, სსიპ-ის უფროსისა და მოადგილეების მივლინების შემთხვევაში უხეში გათვლით (165*12*4) 8000 ლ უნდა გავითვალისწინოთ</t>
  </si>
  <si>
    <t>5 მანქანით რაოდენობის ზრდის შემთხვევაში</t>
  </si>
  <si>
    <t>50 რაოდებით თანამშრომელთა ზრდის შემთხვევაში</t>
  </si>
  <si>
    <t>2021 წლის პროგნოზი (ლარი)</t>
  </si>
  <si>
    <t xml:space="preserve">სსიპ-შრომის ინსპექციის სააგენტოს
</t>
  </si>
  <si>
    <t>1 მსუბუქი ავტომობილი</t>
  </si>
  <si>
    <t>4 მაღალი გამავლობის ავტომობილი</t>
  </si>
  <si>
    <t>სატრანსპორტო საშუალებების დაზღვევა (ჯამში 19 ახალი და 4 მოძველებული)</t>
  </si>
  <si>
    <t>ჭერში  100 ინსპექტორზე 70 ლარიანი პაკეტის შემთხვევაში; ჭერს ზემოთ ბაზრის მოკვლევის საფუძველზე 100%-იანი სადაზღვევო პაკეტის  სავარაუდო მინიმალური ფასი 130 ლარი 150 ინსპექტორისთვისა</t>
  </si>
  <si>
    <t>აჭარის და იმერეთის ინსპექტირების სამმართველო</t>
  </si>
  <si>
    <r>
      <t xml:space="preserve">ჭერში შტატით განსაზღვრულია 120  შრომის ინსპექტორი  და 56 თანამშრომელი (შრომის ინსპექციის კანონის მე-3 მუხლი (განმარტება შრომის ინსპექტორი- </t>
    </r>
    <r>
      <rPr>
        <b/>
        <sz val="10"/>
        <rFont val="Arial"/>
        <family val="2"/>
      </rPr>
      <t>მთავარი შრომის ინსპექტორის მიერ საქართველოს კანონმდებლობით დადგენილი წესით დანიშნული პირი .</t>
    </r>
    <r>
      <rPr>
        <sz val="10"/>
        <rFont val="Arial"/>
        <charset val="204"/>
      </rPr>
      <t xml:space="preserve"> საქმიანობის სპეციფიკიდან და შრომის ინსპექციის მანდატიდან გამომდინარე ჭერს ზემოთ ფარგლებში მოთხოვნილია ის მინიმალური რაციონალური რაოდენობა, რომელიც სტრუქტურას სრულყოფილი ფუნქიონირების მიმართულებით დასჭირდება სრულიად საქართველოს მასშტაბით. ( ჭერს ზემოთ მოთხოვნილია 150 შრომითი  შრომის ინსპექტორი), რომელთა ხელფასებიც შესაბამისად შეადგენს 75-2300ლ, 75-2100ლარის ოდენობით. 50 ინსპექტორი უშუალოდ შრომით უფლებებზე ზედამხედველობის აღასრულების მიმართულებით არის გათვლილი</t>
    </r>
  </si>
  <si>
    <t>თანამდებობრივი სარგოს ზრდა გამოიწვია შემდეგმა  (ჭერში შრომის ინსპექტორთა თანამდებობრივი სარგო შეადგენს 60 პირისთვის-2100, 60 პირისთვის-1900ლ;ჯამში 2,880,800.00ლ; ჭ.ზ (150 შრომის ინსპექტორის შემთხვევაში- 75-2300, 75-2100ლ.) ჭერში სხვა შტატიანი თანამშრომლების რაოდენობა არის 56 - 1,696,800.00 სარგოთი, ხოლო ჭერს ზემოთ საქმიანობის სპეციფიკიდან და კორუფციული რისკებიდან თავის მაქსიმალურად დაზღვევისა და ღირსეული შრომის ხელშეწყობის მიზნით მოთხოვნილია თანამდებობრივი სარგოს გაზრდა 5,860,800.00 ლარამდე</t>
  </si>
  <si>
    <t xml:space="preserve">აღნიშნულში მოიაზრებიან შრომის ინსპექციის ელ.სისტემაზე LIMS-ზე მომუშავე 2 შრომითი ხელშეკრულებით დასაქმებული პირი (IT), 5000ლ, 1 მონაცემთა ბაზის სპეციალისტი 2500ლ ანაზღაურებით და 1 -PR-2500ლ ანაზღაურებით, დირექტორის ასისტენტი 1800ლ. ანაზღაურებით და 13 მძღოლი, რომლებიც ინსპექტორების გადაადგილებას უზრუნველყოფენ მთელი საქართველოს მასშტაბით </t>
  </si>
  <si>
    <t>16 მანქანისთვის</t>
  </si>
  <si>
    <t>ამჟამინდელი საწვავის ფასებით 16 მანქანაზე</t>
  </si>
  <si>
    <t>პარკირება (წელიწადში 1 მა, მანქანა 50); საბურავები 3000ლ-მდე(თუმცა წესლს ზამთრისას გვყიდულობს სამინისტრო), რეცხვა 10ლ ეთ მანქანაზე</t>
  </si>
  <si>
    <t>100,000 მარტო თბილისის ოფისი, ხოლო რეგიონებში უშუალოდ დარაჯის დაქირავების შემთხვევაში 500ლ 4 დრაჯზე (ყველაზე ოპტიმალური ვარიანტია)</t>
  </si>
  <si>
    <t>დოკუმენტაციის სამართლებრივი რევიზიისა და ვიზირების განყოფილება</t>
  </si>
  <si>
    <t>განყოფილების უფროსი</t>
  </si>
  <si>
    <t xml:space="preserve">იძულებითი შრომის, შრომითი ექსპლუატაციის ზედამხედველობის განყოფილება
</t>
  </si>
  <si>
    <t xml:space="preserve">სამუშაო ადგილებზე დისკრიმინაციის, სექსუალური შევიწროების აკრძალვისა და გენდრული თანასწორობის  ზედამხედველობის განყოფილება
</t>
  </si>
  <si>
    <t>შრომის კოდექსზე ზედამხედველობის განყოფილება</t>
  </si>
  <si>
    <t>ადამიანური რესურსების მართვისა და ინფორმაციული ტექნოლოგიების მართვის სამმართველო</t>
  </si>
  <si>
    <t>საქმისწარმოების განყოფილება</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</si>
</sst>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6">
    <font>
      <sz val="11"/>
      <color theme="1"/>
      <name val="Calibri"/>
      <family val="2"/>
      <scheme val="minor"/>
    </font>
    <font>
      <sz val="10"/>
      <color theme="3" tint="-0.249977111117893"/>
      <name val="Arial"/>
      <family val="2"/>
      <charset val="204"/>
    </font>
    <font>
      <b/>
      <sz val="10"/>
      <color theme="3" tint="-0.249977111117893"/>
      <name val="Arial"/>
      <family val="2"/>
      <charset val="204"/>
    </font>
    <font>
      <b/>
      <sz val="12"/>
      <color theme="3" tint="-0.249977111117893"/>
      <name val="Arial"/>
      <family val="2"/>
      <charset val="204"/>
    </font>
    <font>
      <b/>
      <sz val="9"/>
      <color theme="3" tint="-0.249977111117893"/>
      <name val="Sylfaen"/>
      <family val="1"/>
      <charset val="204"/>
    </font>
    <font>
      <sz val="9"/>
      <color theme="3" tint="-0.249977111117893"/>
      <name val="Sylfaen"/>
      <family val="1"/>
      <charset val="204"/>
    </font>
    <font>
      <b/>
      <u/>
      <sz val="14"/>
      <color theme="3" tint="-0.249977111117893"/>
      <name val="Arial"/>
      <family val="2"/>
      <charset val="204"/>
    </font>
    <font>
      <b/>
      <sz val="12"/>
      <color theme="3" tint="-0.249977111117893"/>
      <name val="Arial"/>
      <family val="2"/>
    </font>
    <font>
      <sz val="9"/>
      <name val="LitNusx"/>
      <family val="2"/>
    </font>
    <font>
      <b/>
      <sz val="12"/>
      <color theme="1"/>
      <name val="Sylfaen"/>
      <family val="1"/>
    </font>
    <font>
      <b/>
      <sz val="12"/>
      <name val="Sylfaen"/>
      <family val="1"/>
      <charset val="204"/>
    </font>
    <font>
      <b/>
      <sz val="12"/>
      <name val="Sylfaen"/>
      <family val="1"/>
    </font>
    <font>
      <b/>
      <sz val="10"/>
      <name val="Sylfaen"/>
      <family val="1"/>
      <charset val="204"/>
    </font>
    <font>
      <sz val="10"/>
      <name val="Sylfaen"/>
      <family val="1"/>
    </font>
    <font>
      <sz val="10"/>
      <name val="Sylfaen"/>
      <family val="1"/>
      <charset val="204"/>
    </font>
    <font>
      <sz val="10"/>
      <name val="Arial"/>
      <family val="2"/>
    </font>
    <font>
      <sz val="10"/>
      <name val="Arial"/>
      <family val="2"/>
      <charset val="204"/>
    </font>
    <font>
      <b/>
      <sz val="10"/>
      <name val="Arial"/>
      <family val="2"/>
    </font>
    <font>
      <sz val="10"/>
      <color theme="1"/>
      <name val="Calibri"/>
      <family val="2"/>
      <scheme val="minor"/>
    </font>
    <font>
      <sz val="11"/>
      <name val="Arial"/>
      <family val="2"/>
    </font>
    <font>
      <b/>
      <sz val="9"/>
      <name val="LitNusx"/>
      <family val="2"/>
    </font>
    <font>
      <b/>
      <sz val="10"/>
      <name val="Sylfaen"/>
      <family val="1"/>
    </font>
    <font>
      <b/>
      <sz val="11"/>
      <color theme="1"/>
      <name val="Calibri"/>
      <family val="1"/>
      <charset val="204"/>
      <scheme val="minor"/>
    </font>
    <font>
      <sz val="11"/>
      <color theme="1"/>
      <name val="Calibri"/>
      <family val="1"/>
      <charset val="204"/>
      <scheme val="minor"/>
    </font>
    <font>
      <b/>
      <sz val="20"/>
      <color rgb="FFFF0000"/>
      <name val="Sylfaen"/>
      <family val="1"/>
    </font>
    <font>
      <b/>
      <sz val="9"/>
      <name val="LitNusx"/>
    </font>
    <font>
      <b/>
      <u/>
      <sz val="12"/>
      <color theme="3" tint="-0.249977111117893"/>
      <name val="Arial"/>
      <family val="2"/>
      <charset val="204"/>
    </font>
    <font>
      <b/>
      <sz val="16"/>
      <color theme="3" tint="-0.249977111117893"/>
      <name val="Arial"/>
      <family val="2"/>
      <charset val="204"/>
    </font>
    <font>
      <b/>
      <u/>
      <sz val="11"/>
      <color theme="3" tint="-0.249977111117893"/>
      <name val="Arial"/>
      <family val="2"/>
      <charset val="204"/>
    </font>
    <font>
      <i/>
      <sz val="10"/>
      <color theme="3" tint="-0.249977111117893"/>
      <name val="Sylfaen"/>
      <family val="1"/>
      <charset val="204"/>
    </font>
    <font>
      <i/>
      <sz val="12"/>
      <color theme="3" tint="-0.249977111117893"/>
      <name val="Calibri"/>
      <family val="2"/>
      <charset val="204"/>
      <scheme val="minor"/>
    </font>
    <font>
      <b/>
      <i/>
      <sz val="10"/>
      <color theme="3" tint="-0.249977111117893"/>
      <name val="Sylfaen"/>
      <family val="1"/>
      <charset val="204"/>
    </font>
    <font>
      <sz val="10"/>
      <name val="Arial"/>
      <charset val="204"/>
    </font>
    <font>
      <sz val="10"/>
      <color theme="6" tint="-0.499984740745262"/>
      <name val="Sylfaen"/>
      <family val="1"/>
      <charset val="204"/>
    </font>
    <font>
      <b/>
      <sz val="9"/>
      <name val="Galibri"/>
    </font>
    <font>
      <b/>
      <sz val="10"/>
      <name val="Galibri"/>
    </font>
    <font>
      <b/>
      <sz val="11"/>
      <name val="Galibri"/>
    </font>
    <font>
      <sz val="10"/>
      <color theme="9" tint="-0.249977111117893"/>
      <name val="Sylfaen"/>
      <family val="1"/>
      <charset val="204"/>
    </font>
    <font>
      <b/>
      <sz val="10"/>
      <color theme="9" tint="-0.249977111117893"/>
      <name val="Galibri"/>
    </font>
    <font>
      <b/>
      <sz val="10"/>
      <color theme="9" tint="-0.249977111117893"/>
      <name val="Sylfaen"/>
      <family val="1"/>
      <charset val="204"/>
    </font>
    <font>
      <b/>
      <sz val="9"/>
      <color theme="9" tint="-0.249977111117893"/>
      <name val="Galibri"/>
    </font>
    <font>
      <b/>
      <sz val="10"/>
      <color theme="6" tint="-0.499984740745262"/>
      <name val="Sylfaen"/>
      <family val="1"/>
      <charset val="204"/>
    </font>
    <font>
      <b/>
      <i/>
      <sz val="9"/>
      <color rgb="FF2C2C90"/>
      <name val="Galibri"/>
    </font>
    <font>
      <b/>
      <i/>
      <sz val="9"/>
      <color rgb="FF2C2C90"/>
      <name val="Sylfaen"/>
      <family val="1"/>
      <charset val="204"/>
    </font>
    <font>
      <b/>
      <sz val="9"/>
      <color rgb="FF2C2C90"/>
      <name val="Galibri"/>
    </font>
    <font>
      <i/>
      <sz val="9"/>
      <color rgb="FF7030A0"/>
      <name val="Galibri"/>
    </font>
    <font>
      <i/>
      <sz val="9"/>
      <color rgb="FF7030A0"/>
      <name val="Sylfaen"/>
      <family val="1"/>
      <charset val="204"/>
    </font>
    <font>
      <b/>
      <sz val="9"/>
      <color rgb="FF7030A0"/>
      <name val="Galibri"/>
    </font>
    <font>
      <i/>
      <sz val="9"/>
      <color rgb="FF8A3A0C"/>
      <name val="Galibri"/>
    </font>
    <font>
      <i/>
      <sz val="9"/>
      <color rgb="FF8A3A0C"/>
      <name val="Sylfaen"/>
      <family val="1"/>
      <charset val="204"/>
    </font>
    <font>
      <sz val="9"/>
      <color rgb="FF8A3A0C"/>
      <name val="Galibri"/>
    </font>
    <font>
      <i/>
      <sz val="9"/>
      <color rgb="FF428306"/>
      <name val="Galibri"/>
    </font>
    <font>
      <i/>
      <sz val="9"/>
      <color rgb="FF428306"/>
      <name val="Sylfaen"/>
      <family val="1"/>
      <charset val="204"/>
    </font>
    <font>
      <sz val="9"/>
      <color rgb="FF428306"/>
      <name val="Galibri"/>
    </font>
    <font>
      <i/>
      <sz val="9"/>
      <color rgb="FF000000"/>
      <name val="Galibri"/>
    </font>
    <font>
      <i/>
      <sz val="9"/>
      <color rgb="FF000000"/>
      <name val="Sylfaen"/>
      <family val="1"/>
      <charset val="204"/>
    </font>
    <font>
      <sz val="9"/>
      <color rgb="FF000000"/>
      <name val="Galibri"/>
    </font>
    <font>
      <b/>
      <sz val="9"/>
      <color rgb="FF428306"/>
      <name val="Galibri"/>
    </font>
    <font>
      <sz val="9"/>
      <color rgb="FF7030A0"/>
      <name val="Galibri"/>
    </font>
    <font>
      <i/>
      <sz val="8"/>
      <color rgb="FF000000"/>
      <name val="Sylfaen"/>
      <family val="1"/>
      <charset val="204"/>
    </font>
    <font>
      <sz val="8"/>
      <color rgb="FF000000"/>
      <name val="Galibri"/>
    </font>
    <font>
      <b/>
      <sz val="12"/>
      <color theme="1"/>
      <name val="Calibri"/>
      <family val="2"/>
      <scheme val="minor"/>
    </font>
    <font>
      <sz val="20"/>
      <name val="LitNusx"/>
      <family val="2"/>
    </font>
    <font>
      <b/>
      <u/>
      <sz val="18"/>
      <color theme="3" tint="-0.249977111117893"/>
      <name val="Arial"/>
      <family val="2"/>
      <charset val="204"/>
    </font>
    <font>
      <b/>
      <sz val="20"/>
      <name val="LitNusx"/>
    </font>
    <font>
      <sz val="9"/>
      <color rgb="FFFF0000"/>
      <name val="LitNusx"/>
      <family val="2"/>
    </font>
  </fonts>
  <fills count="2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theme="8" tint="0.79998168889431442"/>
        <bgColor indexed="64"/>
      </patternFill>
    </fill>
    <fill>
      <patternFill patternType="solid">
        <fgColor theme="6" tint="-0.249977111117893"/>
        <bgColor indexed="64"/>
      </patternFill>
    </fill>
    <fill>
      <patternFill patternType="solid">
        <fgColor theme="5" tint="0.79998168889431442"/>
        <bgColor indexed="64"/>
      </patternFill>
    </fill>
    <fill>
      <gradientFill degree="90">
        <stop position="0">
          <color theme="0"/>
        </stop>
        <stop position="1">
          <color theme="4" tint="0.40000610370189521"/>
        </stop>
      </gradientFill>
    </fill>
    <fill>
      <patternFill patternType="solid">
        <fgColor theme="2" tint="-9.9978637043366805E-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249977111117893"/>
        <bgColor indexed="64"/>
      </patternFill>
    </fill>
    <fill>
      <patternFill patternType="solid">
        <fgColor theme="9" tint="0.39997558519241921"/>
        <bgColor indexed="64"/>
      </patternFill>
    </fill>
  </fills>
  <borders count="17">
    <border>
      <left/>
      <right/>
      <top/>
      <bottom/>
      <diagonal/>
    </border>
    <border>
      <left style="thin">
        <color theme="3" tint="-0.499984740745262"/>
      </left>
      <right style="thin">
        <color theme="3" tint="-0.499984740745262"/>
      </right>
      <top style="thin">
        <color theme="3" tint="-0.499984740745262"/>
      </top>
      <bottom/>
      <diagonal/>
    </border>
    <border>
      <left style="thin">
        <color theme="3" tint="-0.499984740745262"/>
      </left>
      <right style="thin">
        <color theme="3" tint="-0.499984740745262"/>
      </right>
      <top style="thin">
        <color theme="3" tint="-0.499984740745262"/>
      </top>
      <bottom style="thin">
        <color theme="3" tint="-0.499984740745262"/>
      </bottom>
      <diagonal/>
    </border>
    <border>
      <left style="thin">
        <color theme="3" tint="-0.499984740745262"/>
      </left>
      <right style="thin">
        <color theme="3" tint="-0.499984740745262"/>
      </right>
      <top/>
      <bottom/>
      <diagonal/>
    </border>
    <border>
      <left style="thin">
        <color theme="3" tint="-0.499984740745262"/>
      </left>
      <right/>
      <top style="thin">
        <color theme="3" tint="-0.499984740745262"/>
      </top>
      <bottom style="thin">
        <color theme="3" tint="-0.499984740745262"/>
      </bottom>
      <diagonal/>
    </border>
    <border>
      <left/>
      <right/>
      <top style="thin">
        <color theme="3" tint="-0.499984740745262"/>
      </top>
      <bottom style="thin">
        <color theme="3" tint="-0.499984740745262"/>
      </bottom>
      <diagonal/>
    </border>
    <border>
      <left/>
      <right style="thin">
        <color theme="3" tint="-0.499984740745262"/>
      </right>
      <top style="thin">
        <color theme="3" tint="-0.499984740745262"/>
      </top>
      <bottom style="thin">
        <color theme="3" tint="-0.499984740745262"/>
      </bottom>
      <diagonal/>
    </border>
    <border>
      <left style="thin">
        <color indexed="64"/>
      </left>
      <right style="thin">
        <color indexed="64"/>
      </right>
      <top style="thin">
        <color indexed="64"/>
      </top>
      <bottom style="thin">
        <color indexed="64"/>
      </bottom>
      <diagonal/>
    </border>
    <border>
      <left/>
      <right/>
      <top/>
      <bottom style="thin">
        <color theme="3" tint="-0.499984740745262"/>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3" tint="-0.24994659260841701"/>
      </left>
      <right style="thin">
        <color theme="3" tint="-0.24994659260841701"/>
      </right>
      <top style="thin">
        <color indexed="64"/>
      </top>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24994659260841701"/>
      </left>
      <right style="thin">
        <color theme="3" tint="-0.24994659260841701"/>
      </right>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s>
  <cellStyleXfs count="4">
    <xf numFmtId="0" fontId="0" fillId="0" borderId="0"/>
    <xf numFmtId="0" fontId="15" fillId="0" borderId="0"/>
    <xf numFmtId="0" fontId="32" fillId="0" borderId="0"/>
    <xf numFmtId="0" fontId="15" fillId="0" borderId="0"/>
  </cellStyleXfs>
  <cellXfs count="213">
    <xf numFmtId="0" fontId="0" fillId="0" borderId="0" xfId="0"/>
    <xf numFmtId="0" fontId="1" fillId="0" borderId="7" xfId="0" applyFont="1" applyFill="1" applyBorder="1" applyAlignment="1">
      <alignment vertical="center" wrapText="1"/>
    </xf>
    <xf numFmtId="0" fontId="8" fillId="0" borderId="0" xfId="0" applyFont="1"/>
    <xf numFmtId="0" fontId="10" fillId="0" borderId="7" xfId="0" applyFont="1" applyBorder="1" applyAlignment="1">
      <alignment horizontal="center" vertical="center" wrapText="1"/>
    </xf>
    <xf numFmtId="0" fontId="9" fillId="0" borderId="7" xfId="0" applyFont="1" applyBorder="1" applyAlignment="1">
      <alignment horizontal="center" vertical="center" wrapText="1"/>
    </xf>
    <xf numFmtId="0" fontId="8" fillId="0" borderId="0" xfId="0" applyFont="1" applyAlignment="1">
      <alignment horizontal="center"/>
    </xf>
    <xf numFmtId="3" fontId="10" fillId="0" borderId="7" xfId="0" applyNumberFormat="1" applyFont="1" applyBorder="1" applyAlignment="1">
      <alignment horizontal="center" vertical="center" wrapText="1"/>
    </xf>
    <xf numFmtId="3" fontId="11" fillId="0" borderId="7" xfId="0" applyNumberFormat="1" applyFont="1" applyBorder="1" applyAlignment="1">
      <alignment horizontal="center" vertical="center" wrapText="1"/>
    </xf>
    <xf numFmtId="0" fontId="12" fillId="5" borderId="7" xfId="0" applyFont="1" applyFill="1" applyBorder="1" applyAlignment="1">
      <alignment horizontal="center" vertical="center" wrapText="1"/>
    </xf>
    <xf numFmtId="3" fontId="12" fillId="5" borderId="7" xfId="0" applyNumberFormat="1" applyFont="1" applyFill="1" applyBorder="1" applyAlignment="1">
      <alignment horizontal="center" vertical="center" wrapText="1"/>
    </xf>
    <xf numFmtId="0" fontId="0" fillId="0" borderId="7" xfId="0" applyBorder="1" applyAlignment="1">
      <alignment horizontal="center" vertical="center"/>
    </xf>
    <xf numFmtId="0" fontId="14" fillId="0" borderId="7" xfId="0" applyFont="1" applyBorder="1" applyAlignment="1">
      <alignment horizontal="left" vertical="center" wrapText="1"/>
    </xf>
    <xf numFmtId="3" fontId="0" fillId="0" borderId="7" xfId="0" applyNumberFormat="1" applyBorder="1" applyAlignment="1">
      <alignment horizontal="center" vertical="center"/>
    </xf>
    <xf numFmtId="3" fontId="15" fillId="2" borderId="7" xfId="0" applyNumberFormat="1" applyFont="1" applyFill="1" applyBorder="1" applyAlignment="1">
      <alignment horizontal="center" vertical="center"/>
    </xf>
    <xf numFmtId="3" fontId="15" fillId="0" borderId="7" xfId="0" applyNumberFormat="1" applyFont="1" applyFill="1" applyBorder="1" applyAlignment="1">
      <alignment horizontal="center" vertical="center"/>
    </xf>
    <xf numFmtId="0" fontId="12" fillId="6" borderId="7" xfId="0" applyFont="1" applyFill="1" applyBorder="1" applyAlignment="1">
      <alignment horizontal="center" vertical="center" wrapText="1"/>
    </xf>
    <xf numFmtId="3" fontId="12" fillId="6" borderId="7" xfId="0" applyNumberFormat="1" applyFont="1" applyFill="1" applyBorder="1" applyAlignment="1">
      <alignment horizontal="center" vertical="center" wrapText="1"/>
    </xf>
    <xf numFmtId="0" fontId="8" fillId="6" borderId="0" xfId="0" applyFont="1" applyFill="1"/>
    <xf numFmtId="164" fontId="0" fillId="0" borderId="7" xfId="0" applyNumberFormat="1" applyBorder="1" applyAlignment="1">
      <alignment horizontal="center" vertical="center"/>
    </xf>
    <xf numFmtId="0" fontId="0" fillId="2" borderId="7" xfId="0" applyFill="1" applyBorder="1" applyAlignment="1">
      <alignment horizontal="center" vertical="center"/>
    </xf>
    <xf numFmtId="0" fontId="12" fillId="4" borderId="7" xfId="0" applyFont="1" applyFill="1" applyBorder="1" applyAlignment="1">
      <alignment horizontal="center" vertical="center" wrapText="1"/>
    </xf>
    <xf numFmtId="0" fontId="8" fillId="2" borderId="0" xfId="0" applyFont="1" applyFill="1"/>
    <xf numFmtId="3" fontId="0" fillId="2" borderId="7" xfId="0" applyNumberFormat="1" applyFill="1" applyBorder="1" applyAlignment="1">
      <alignment horizontal="center" vertical="center"/>
    </xf>
    <xf numFmtId="164" fontId="0" fillId="2" borderId="7" xfId="0" applyNumberFormat="1" applyFill="1" applyBorder="1" applyAlignment="1">
      <alignment horizontal="center" vertical="center"/>
    </xf>
    <xf numFmtId="0" fontId="0" fillId="7" borderId="7" xfId="0" applyFill="1" applyBorder="1" applyAlignment="1">
      <alignment horizontal="center" vertical="center"/>
    </xf>
    <xf numFmtId="3" fontId="0" fillId="7" borderId="7" xfId="0" applyNumberFormat="1" applyFill="1" applyBorder="1" applyAlignment="1">
      <alignment horizontal="center" vertical="center"/>
    </xf>
    <xf numFmtId="164" fontId="0" fillId="7" borderId="7" xfId="0" applyNumberFormat="1" applyFill="1" applyBorder="1" applyAlignment="1">
      <alignment horizontal="center" vertical="center"/>
    </xf>
    <xf numFmtId="3" fontId="15" fillId="7" borderId="7" xfId="0" applyNumberFormat="1" applyFont="1" applyFill="1" applyBorder="1" applyAlignment="1">
      <alignment horizontal="center" vertical="center"/>
    </xf>
    <xf numFmtId="0" fontId="8" fillId="7" borderId="0" xfId="0" applyFont="1" applyFill="1"/>
    <xf numFmtId="164" fontId="16" fillId="7" borderId="7" xfId="0" applyNumberFormat="1" applyFont="1" applyFill="1" applyBorder="1" applyAlignment="1">
      <alignment horizontal="center" vertical="center"/>
    </xf>
    <xf numFmtId="3" fontId="0" fillId="4" borderId="7" xfId="0" applyNumberFormat="1" applyFill="1" applyBorder="1" applyAlignment="1">
      <alignment horizontal="center" vertical="center"/>
    </xf>
    <xf numFmtId="164" fontId="0" fillId="4" borderId="7" xfId="0" applyNumberFormat="1" applyFill="1" applyBorder="1" applyAlignment="1">
      <alignment horizontal="center" vertical="center"/>
    </xf>
    <xf numFmtId="3" fontId="17" fillId="4" borderId="7" xfId="0" applyNumberFormat="1" applyFont="1" applyFill="1" applyBorder="1" applyAlignment="1">
      <alignment horizontal="center" vertical="center"/>
    </xf>
    <xf numFmtId="0" fontId="12" fillId="2" borderId="7" xfId="0" applyFont="1" applyFill="1" applyBorder="1" applyAlignment="1">
      <alignment horizontal="center" vertical="center" wrapText="1"/>
    </xf>
    <xf numFmtId="0" fontId="18" fillId="2" borderId="7" xfId="0" applyFont="1" applyFill="1" applyBorder="1" applyAlignment="1">
      <alignment horizontal="center" vertical="center"/>
    </xf>
    <xf numFmtId="0" fontId="14" fillId="2" borderId="7" xfId="0" applyFont="1" applyFill="1" applyBorder="1" applyAlignment="1">
      <alignment horizontal="left" vertical="center" wrapText="1"/>
    </xf>
    <xf numFmtId="3" fontId="0" fillId="0" borderId="7" xfId="0" applyNumberFormat="1" applyFill="1" applyBorder="1" applyAlignment="1">
      <alignment horizontal="center" vertical="center"/>
    </xf>
    <xf numFmtId="3" fontId="12" fillId="4" borderId="7" xfId="0" applyNumberFormat="1" applyFont="1" applyFill="1" applyBorder="1" applyAlignment="1">
      <alignment horizontal="center" vertical="center" wrapText="1"/>
    </xf>
    <xf numFmtId="3" fontId="19" fillId="2" borderId="7" xfId="0" applyNumberFormat="1" applyFont="1" applyFill="1" applyBorder="1" applyAlignment="1">
      <alignment horizontal="center" vertical="center" wrapText="1"/>
    </xf>
    <xf numFmtId="0" fontId="8" fillId="0" borderId="0" xfId="0" applyFont="1" applyFill="1"/>
    <xf numFmtId="3" fontId="15" fillId="0" borderId="7" xfId="0" applyNumberFormat="1" applyFont="1" applyBorder="1" applyAlignment="1">
      <alignment horizontal="center" vertical="center"/>
    </xf>
    <xf numFmtId="0" fontId="20" fillId="0" borderId="0" xfId="0" applyFont="1"/>
    <xf numFmtId="0" fontId="18" fillId="2" borderId="0" xfId="0" applyFont="1" applyFill="1" applyBorder="1" applyAlignment="1">
      <alignment horizontal="center" vertical="center"/>
    </xf>
    <xf numFmtId="0" fontId="14" fillId="2" borderId="0" xfId="0" applyFont="1" applyFill="1" applyBorder="1" applyAlignment="1">
      <alignment horizontal="left" vertical="center" wrapText="1"/>
    </xf>
    <xf numFmtId="3" fontId="0" fillId="0" borderId="0" xfId="0" applyNumberFormat="1" applyBorder="1" applyAlignment="1">
      <alignment horizontal="center" vertical="center"/>
    </xf>
    <xf numFmtId="164" fontId="0" fillId="0" borderId="0" xfId="0" applyNumberFormat="1" applyBorder="1" applyAlignment="1">
      <alignment horizontal="center" vertical="center"/>
    </xf>
    <xf numFmtId="3" fontId="15" fillId="2" borderId="0" xfId="0" applyNumberFormat="1" applyFont="1" applyFill="1" applyBorder="1" applyAlignment="1">
      <alignment horizontal="center" vertical="center"/>
    </xf>
    <xf numFmtId="3" fontId="0" fillId="0" borderId="0" xfId="0" applyNumberFormat="1" applyFill="1" applyBorder="1" applyAlignment="1">
      <alignment horizontal="center" vertical="center"/>
    </xf>
    <xf numFmtId="3" fontId="12" fillId="5" borderId="0" xfId="0" applyNumberFormat="1" applyFont="1" applyFill="1" applyBorder="1" applyAlignment="1">
      <alignment horizontal="center" vertical="center" wrapText="1"/>
    </xf>
    <xf numFmtId="0" fontId="21" fillId="4" borderId="7" xfId="0" applyFont="1" applyFill="1" applyBorder="1" applyAlignment="1">
      <alignment horizontal="center" vertical="center" wrapText="1"/>
    </xf>
    <xf numFmtId="0" fontId="0" fillId="0" borderId="7" xfId="0" applyFill="1" applyBorder="1" applyAlignment="1">
      <alignment horizontal="center" vertical="center"/>
    </xf>
    <xf numFmtId="3" fontId="22" fillId="4" borderId="7" xfId="0" applyNumberFormat="1" applyFont="1" applyFill="1" applyBorder="1" applyAlignment="1">
      <alignment horizontal="center" vertical="center"/>
    </xf>
    <xf numFmtId="164" fontId="22" fillId="4" borderId="7" xfId="0" applyNumberFormat="1" applyFont="1" applyFill="1" applyBorder="1" applyAlignment="1">
      <alignment horizontal="center" vertical="center"/>
    </xf>
    <xf numFmtId="3" fontId="23" fillId="4" borderId="7" xfId="0" applyNumberFormat="1" applyFont="1" applyFill="1" applyBorder="1" applyAlignment="1">
      <alignment horizontal="center" vertical="center"/>
    </xf>
    <xf numFmtId="164" fontId="15" fillId="2" borderId="7" xfId="0" applyNumberFormat="1" applyFont="1" applyFill="1" applyBorder="1" applyAlignment="1">
      <alignment horizontal="center" vertical="center"/>
    </xf>
    <xf numFmtId="0" fontId="1" fillId="0" borderId="0" xfId="0" applyFont="1" applyFill="1" applyAlignment="1">
      <alignment vertical="center" wrapText="1"/>
    </xf>
    <xf numFmtId="164" fontId="1" fillId="0" borderId="7" xfId="0" applyNumberFormat="1" applyFont="1" applyFill="1" applyBorder="1" applyAlignment="1">
      <alignment vertical="center" wrapText="1"/>
    </xf>
    <xf numFmtId="0" fontId="14" fillId="7" borderId="7" xfId="0" applyFont="1" applyFill="1" applyBorder="1" applyAlignment="1">
      <alignment horizontal="left" vertical="center" wrapText="1"/>
    </xf>
    <xf numFmtId="3" fontId="24" fillId="0" borderId="7" xfId="0" applyNumberFormat="1" applyFont="1" applyBorder="1" applyAlignment="1">
      <alignment horizontal="center" vertical="center" wrapText="1"/>
    </xf>
    <xf numFmtId="3" fontId="13" fillId="5" borderId="10" xfId="0" applyNumberFormat="1" applyFont="1" applyFill="1" applyBorder="1" applyAlignment="1">
      <alignment vertical="center" wrapText="1"/>
    </xf>
    <xf numFmtId="3" fontId="13" fillId="5" borderId="11" xfId="0" applyNumberFormat="1" applyFont="1" applyFill="1" applyBorder="1" applyAlignment="1">
      <alignment vertical="center" wrapText="1"/>
    </xf>
    <xf numFmtId="3" fontId="8" fillId="0" borderId="0" xfId="0" applyNumberFormat="1" applyFont="1" applyAlignment="1">
      <alignment horizontal="center"/>
    </xf>
    <xf numFmtId="0" fontId="14" fillId="0" borderId="7" xfId="0" applyFont="1" applyFill="1" applyBorder="1" applyAlignment="1">
      <alignment horizontal="left" vertical="center" wrapText="1"/>
    </xf>
    <xf numFmtId="3" fontId="25" fillId="3" borderId="0" xfId="0" applyNumberFormat="1" applyFont="1" applyFill="1" applyAlignment="1">
      <alignment vertical="center"/>
    </xf>
    <xf numFmtId="3" fontId="25" fillId="3" borderId="0" xfId="0" applyNumberFormat="1" applyFont="1" applyFill="1"/>
    <xf numFmtId="0" fontId="1" fillId="0" borderId="0" xfId="1" applyFont="1" applyAlignment="1">
      <alignment vertical="center" wrapText="1"/>
    </xf>
    <xf numFmtId="0" fontId="27" fillId="0" borderId="0" xfId="1" applyFont="1" applyAlignment="1">
      <alignment vertical="center" wrapText="1"/>
    </xf>
    <xf numFmtId="0" fontId="2" fillId="8" borderId="12" xfId="1" applyFont="1" applyFill="1" applyBorder="1" applyAlignment="1">
      <alignment horizontal="center" vertical="center" wrapText="1"/>
    </xf>
    <xf numFmtId="0" fontId="29" fillId="0" borderId="13" xfId="1" applyFont="1" applyFill="1" applyBorder="1" applyAlignment="1">
      <alignment horizontal="left" vertical="center" wrapText="1" indent="4"/>
    </xf>
    <xf numFmtId="164" fontId="29" fillId="0" borderId="13" xfId="1" applyNumberFormat="1" applyFont="1" applyBorder="1" applyAlignment="1">
      <alignment horizontal="center" vertical="center" wrapText="1"/>
    </xf>
    <xf numFmtId="0" fontId="30" fillId="0" borderId="14" xfId="1" applyFont="1" applyFill="1" applyBorder="1" applyAlignment="1">
      <alignment horizontal="left" vertical="center" wrapText="1" indent="4"/>
    </xf>
    <xf numFmtId="0" fontId="29" fillId="0" borderId="14" xfId="1" applyFont="1" applyFill="1" applyBorder="1" applyAlignment="1">
      <alignment horizontal="left" vertical="center" wrapText="1" indent="4"/>
    </xf>
    <xf numFmtId="164" fontId="29" fillId="0" borderId="14" xfId="1" applyNumberFormat="1" applyFont="1" applyBorder="1" applyAlignment="1">
      <alignment horizontal="center" vertical="center" wrapText="1"/>
    </xf>
    <xf numFmtId="0" fontId="30" fillId="0" borderId="13" xfId="1" applyFont="1" applyFill="1" applyBorder="1" applyAlignment="1">
      <alignment horizontal="left" vertical="center" wrapText="1" indent="4"/>
    </xf>
    <xf numFmtId="0" fontId="31" fillId="0" borderId="13" xfId="1" applyFont="1" applyFill="1" applyBorder="1" applyAlignment="1">
      <alignment horizontal="center" vertical="center" wrapText="1"/>
    </xf>
    <xf numFmtId="0" fontId="1" fillId="2" borderId="0" xfId="1" applyFont="1" applyFill="1" applyAlignment="1">
      <alignment vertical="center" wrapText="1"/>
    </xf>
    <xf numFmtId="0" fontId="33" fillId="2" borderId="0" xfId="1" applyFont="1" applyFill="1" applyBorder="1" applyAlignment="1">
      <alignment horizontal="center" vertical="center"/>
    </xf>
    <xf numFmtId="0" fontId="33" fillId="0" borderId="0" xfId="1" applyFont="1" applyBorder="1" applyAlignment="1">
      <alignment horizontal="center" vertical="center"/>
    </xf>
    <xf numFmtId="4" fontId="34" fillId="9" borderId="16" xfId="1" applyNumberFormat="1" applyFont="1" applyFill="1" applyBorder="1" applyAlignment="1">
      <alignment horizontal="center" vertical="center" wrapText="1"/>
    </xf>
    <xf numFmtId="0" fontId="33" fillId="0" borderId="0" xfId="1" applyFont="1" applyBorder="1" applyAlignment="1">
      <alignment horizontal="center" vertical="center" wrapText="1"/>
    </xf>
    <xf numFmtId="49" fontId="35" fillId="10" borderId="16" xfId="1" applyNumberFormat="1" applyFont="1" applyFill="1" applyBorder="1" applyAlignment="1">
      <alignment horizontal="center" vertical="center" wrapText="1"/>
    </xf>
    <xf numFmtId="0" fontId="12" fillId="10" borderId="16" xfId="1" applyFont="1" applyFill="1" applyBorder="1" applyAlignment="1">
      <alignment horizontal="left" vertical="center" wrapText="1"/>
    </xf>
    <xf numFmtId="4" fontId="34" fillId="10" borderId="16" xfId="1" applyNumberFormat="1" applyFont="1" applyFill="1" applyBorder="1" applyAlignment="1">
      <alignment horizontal="center" vertical="center" wrapText="1"/>
    </xf>
    <xf numFmtId="4" fontId="36" fillId="11" borderId="16" xfId="1" applyNumberFormat="1" applyFont="1" applyFill="1" applyBorder="1" applyAlignment="1">
      <alignment horizontal="center" vertical="center" wrapText="1"/>
    </xf>
    <xf numFmtId="4" fontId="36" fillId="10" borderId="16" xfId="1" applyNumberFormat="1" applyFont="1" applyFill="1" applyBorder="1" applyAlignment="1">
      <alignment horizontal="center" vertical="center" wrapText="1"/>
    </xf>
    <xf numFmtId="0" fontId="37" fillId="0" borderId="0" xfId="1" applyFont="1" applyBorder="1" applyAlignment="1">
      <alignment horizontal="center" vertical="top" wrapText="1"/>
    </xf>
    <xf numFmtId="49" fontId="38" fillId="0" borderId="16" xfId="1" applyNumberFormat="1" applyFont="1" applyBorder="1" applyAlignment="1">
      <alignment horizontal="center" vertical="center" wrapText="1"/>
    </xf>
    <xf numFmtId="0" fontId="39" fillId="0" borderId="16" xfId="1" applyFont="1" applyBorder="1" applyAlignment="1">
      <alignment horizontal="left" vertical="center" wrapText="1"/>
    </xf>
    <xf numFmtId="4" fontId="40" fillId="0" borderId="16" xfId="1" applyNumberFormat="1" applyFont="1" applyBorder="1" applyAlignment="1">
      <alignment horizontal="center" vertical="center" wrapText="1"/>
    </xf>
    <xf numFmtId="4" fontId="40" fillId="9" borderId="16" xfId="1" applyNumberFormat="1" applyFont="1" applyFill="1" applyBorder="1" applyAlignment="1">
      <alignment horizontal="center" vertical="center" wrapText="1"/>
    </xf>
    <xf numFmtId="0" fontId="41" fillId="0" borderId="0" xfId="1" applyFont="1" applyBorder="1" applyAlignment="1">
      <alignment horizontal="center" vertical="center" wrapText="1"/>
    </xf>
    <xf numFmtId="49" fontId="42" fillId="12" borderId="16" xfId="1" applyNumberFormat="1" applyFont="1" applyFill="1" applyBorder="1" applyAlignment="1">
      <alignment horizontal="left" vertical="center" wrapText="1" indent="1"/>
    </xf>
    <xf numFmtId="0" fontId="43" fillId="12" borderId="16" xfId="1" applyFont="1" applyFill="1" applyBorder="1" applyAlignment="1">
      <alignment horizontal="left" vertical="center" wrapText="1" indent="1"/>
    </xf>
    <xf numFmtId="4" fontId="44" fillId="12" borderId="16" xfId="1" applyNumberFormat="1" applyFont="1" applyFill="1" applyBorder="1" applyAlignment="1">
      <alignment horizontal="center" vertical="center" wrapText="1"/>
    </xf>
    <xf numFmtId="4" fontId="44" fillId="9" borderId="16" xfId="1" applyNumberFormat="1" applyFont="1" applyFill="1" applyBorder="1" applyAlignment="1">
      <alignment horizontal="center" vertical="center" wrapText="1"/>
    </xf>
    <xf numFmtId="49" fontId="45" fillId="13" borderId="16" xfId="1" applyNumberFormat="1" applyFont="1" applyFill="1" applyBorder="1" applyAlignment="1">
      <alignment horizontal="left" vertical="center" wrapText="1" indent="2"/>
    </xf>
    <xf numFmtId="0" fontId="46" fillId="13" borderId="16" xfId="1" applyFont="1" applyFill="1" applyBorder="1" applyAlignment="1">
      <alignment horizontal="left" vertical="center" wrapText="1" indent="2"/>
    </xf>
    <xf numFmtId="4" fontId="47" fillId="13" borderId="16" xfId="1" applyNumberFormat="1" applyFont="1" applyFill="1" applyBorder="1" applyAlignment="1">
      <alignment horizontal="center" vertical="center" wrapText="1"/>
    </xf>
    <xf numFmtId="4" fontId="47" fillId="9" borderId="16" xfId="1" applyNumberFormat="1" applyFont="1" applyFill="1" applyBorder="1" applyAlignment="1">
      <alignment horizontal="center" vertical="center" wrapText="1"/>
    </xf>
    <xf numFmtId="49" fontId="48" fillId="14" borderId="16" xfId="1" applyNumberFormat="1" applyFont="1" applyFill="1" applyBorder="1" applyAlignment="1">
      <alignment horizontal="left" vertical="center" wrapText="1" indent="3"/>
    </xf>
    <xf numFmtId="0" fontId="49" fillId="14" borderId="16" xfId="1" applyFont="1" applyFill="1" applyBorder="1" applyAlignment="1">
      <alignment horizontal="left" vertical="center" wrapText="1" indent="3"/>
    </xf>
    <xf numFmtId="4" fontId="50" fillId="14" borderId="16" xfId="1" applyNumberFormat="1" applyFont="1" applyFill="1" applyBorder="1" applyAlignment="1">
      <alignment horizontal="center" vertical="center" wrapText="1"/>
    </xf>
    <xf numFmtId="4" fontId="50" fillId="9" borderId="16" xfId="1" applyNumberFormat="1" applyFont="1" applyFill="1" applyBorder="1" applyAlignment="1">
      <alignment horizontal="center" vertical="center" wrapText="1"/>
    </xf>
    <xf numFmtId="49" fontId="51" fillId="15" borderId="16" xfId="1" applyNumberFormat="1" applyFont="1" applyFill="1" applyBorder="1" applyAlignment="1">
      <alignment horizontal="left" vertical="center" wrapText="1" indent="4"/>
    </xf>
    <xf numFmtId="0" fontId="52" fillId="15" borderId="16" xfId="1" applyFont="1" applyFill="1" applyBorder="1" applyAlignment="1">
      <alignment horizontal="left" vertical="center" wrapText="1" indent="4"/>
    </xf>
    <xf numFmtId="4" fontId="53" fillId="15" borderId="16" xfId="1" applyNumberFormat="1" applyFont="1" applyFill="1" applyBorder="1" applyAlignment="1">
      <alignment horizontal="center" vertical="center" wrapText="1"/>
    </xf>
    <xf numFmtId="4" fontId="53" fillId="9" borderId="16" xfId="1" applyNumberFormat="1" applyFont="1" applyFill="1" applyBorder="1" applyAlignment="1">
      <alignment horizontal="center" vertical="center" wrapText="1"/>
    </xf>
    <xf numFmtId="49" fontId="54" fillId="16" borderId="16" xfId="1" applyNumberFormat="1" applyFont="1" applyFill="1" applyBorder="1" applyAlignment="1">
      <alignment horizontal="left" vertical="center" wrapText="1" indent="5"/>
    </xf>
    <xf numFmtId="0" fontId="55" fillId="16" borderId="16" xfId="1" applyFont="1" applyFill="1" applyBorder="1" applyAlignment="1">
      <alignment horizontal="left" vertical="center" wrapText="1" indent="5"/>
    </xf>
    <xf numFmtId="4" fontId="56" fillId="16" borderId="16" xfId="1" applyNumberFormat="1" applyFont="1" applyFill="1" applyBorder="1" applyAlignment="1">
      <alignment horizontal="center" vertical="center" wrapText="1"/>
    </xf>
    <xf numFmtId="4" fontId="56" fillId="9" borderId="16" xfId="1" applyNumberFormat="1" applyFont="1" applyFill="1" applyBorder="1" applyAlignment="1">
      <alignment horizontal="center" vertical="center" wrapText="1"/>
    </xf>
    <xf numFmtId="49" fontId="46" fillId="13" borderId="16" xfId="1" applyNumberFormat="1" applyFont="1" applyFill="1" applyBorder="1" applyAlignment="1">
      <alignment horizontal="left" vertical="center" wrapText="1" indent="2"/>
    </xf>
    <xf numFmtId="49" fontId="49" fillId="14" borderId="16" xfId="1" applyNumberFormat="1" applyFont="1" applyFill="1" applyBorder="1" applyAlignment="1">
      <alignment horizontal="left" vertical="center" wrapText="1" indent="3"/>
    </xf>
    <xf numFmtId="49" fontId="52" fillId="15" borderId="16" xfId="1" applyNumberFormat="1" applyFont="1" applyFill="1" applyBorder="1" applyAlignment="1">
      <alignment horizontal="left" vertical="center" wrapText="1" indent="4"/>
    </xf>
    <xf numFmtId="4" fontId="57" fillId="9" borderId="16" xfId="1" applyNumberFormat="1" applyFont="1" applyFill="1" applyBorder="1" applyAlignment="1">
      <alignment horizontal="center" vertical="center" wrapText="1"/>
    </xf>
    <xf numFmtId="49" fontId="55" fillId="16" borderId="16" xfId="1" applyNumberFormat="1" applyFont="1" applyFill="1" applyBorder="1" applyAlignment="1">
      <alignment horizontal="left" vertical="center" wrapText="1" indent="5"/>
    </xf>
    <xf numFmtId="0" fontId="14" fillId="0" borderId="0" xfId="1" applyFont="1" applyBorder="1" applyAlignment="1">
      <alignment horizontal="center" vertical="top" wrapText="1"/>
    </xf>
    <xf numFmtId="4" fontId="58" fillId="13" borderId="16" xfId="1" applyNumberFormat="1" applyFont="1" applyFill="1" applyBorder="1" applyAlignment="1">
      <alignment horizontal="center" vertical="center" wrapText="1"/>
    </xf>
    <xf numFmtId="4" fontId="58" fillId="9" borderId="16" xfId="1" applyNumberFormat="1" applyFont="1" applyFill="1" applyBorder="1" applyAlignment="1">
      <alignment horizontal="center" vertical="center" wrapText="1"/>
    </xf>
    <xf numFmtId="49" fontId="55" fillId="5" borderId="16" xfId="1" applyNumberFormat="1" applyFont="1" applyFill="1" applyBorder="1" applyAlignment="1">
      <alignment horizontal="left" vertical="center" wrapText="1" indent="5"/>
    </xf>
    <xf numFmtId="0" fontId="55" fillId="5" borderId="16" xfId="1" applyFont="1" applyFill="1" applyBorder="1" applyAlignment="1">
      <alignment horizontal="left" vertical="center" wrapText="1" indent="5"/>
    </xf>
    <xf numFmtId="4" fontId="56" fillId="5" borderId="16" xfId="1" applyNumberFormat="1" applyFont="1" applyFill="1" applyBorder="1" applyAlignment="1">
      <alignment horizontal="center" vertical="center" wrapText="1"/>
    </xf>
    <xf numFmtId="49" fontId="59" fillId="12" borderId="16" xfId="1" applyNumberFormat="1" applyFont="1" applyFill="1" applyBorder="1" applyAlignment="1">
      <alignment horizontal="left" vertical="center" wrapText="1" indent="6"/>
    </xf>
    <xf numFmtId="0" fontId="59" fillId="12" borderId="16" xfId="1" applyFont="1" applyFill="1" applyBorder="1" applyAlignment="1">
      <alignment horizontal="left" vertical="center" wrapText="1" indent="6"/>
    </xf>
    <xf numFmtId="4" fontId="60" fillId="12" borderId="16" xfId="1" applyNumberFormat="1" applyFont="1" applyFill="1" applyBorder="1" applyAlignment="1">
      <alignment horizontal="center" vertical="center" wrapText="1"/>
    </xf>
    <xf numFmtId="4" fontId="60" fillId="9" borderId="16" xfId="1" applyNumberFormat="1" applyFont="1" applyFill="1" applyBorder="1" applyAlignment="1">
      <alignment horizontal="center" vertical="center" wrapText="1"/>
    </xf>
    <xf numFmtId="49" fontId="55" fillId="16" borderId="16" xfId="1" applyNumberFormat="1" applyFont="1" applyFill="1" applyBorder="1" applyAlignment="1">
      <alignment horizontal="left" vertical="center" wrapText="1" indent="7"/>
    </xf>
    <xf numFmtId="0" fontId="55" fillId="16" borderId="16" xfId="1" applyFont="1" applyFill="1" applyBorder="1" applyAlignment="1">
      <alignment horizontal="left" vertical="center" wrapText="1" indent="7"/>
    </xf>
    <xf numFmtId="4" fontId="60" fillId="16" borderId="16" xfId="1" applyNumberFormat="1" applyFont="1" applyFill="1" applyBorder="1" applyAlignment="1">
      <alignment horizontal="center" vertical="center" wrapText="1"/>
    </xf>
    <xf numFmtId="49" fontId="43" fillId="12" borderId="16" xfId="1" applyNumberFormat="1" applyFont="1" applyFill="1" applyBorder="1" applyAlignment="1">
      <alignment horizontal="left" vertical="center" wrapText="1" indent="1"/>
    </xf>
    <xf numFmtId="0" fontId="46" fillId="13" borderId="0" xfId="1" applyFont="1" applyFill="1" applyBorder="1" applyAlignment="1">
      <alignment horizontal="left" vertical="center" wrapText="1" indent="3"/>
    </xf>
    <xf numFmtId="0" fontId="0" fillId="0" borderId="0" xfId="0" applyFill="1"/>
    <xf numFmtId="4" fontId="7" fillId="0" borderId="0" xfId="0" applyNumberFormat="1" applyFont="1" applyFill="1" applyAlignment="1">
      <alignment vertical="center"/>
    </xf>
    <xf numFmtId="0" fontId="0" fillId="17" borderId="0" xfId="0" applyFill="1"/>
    <xf numFmtId="0" fontId="15" fillId="0" borderId="0" xfId="2" applyFont="1" applyAlignment="1">
      <alignment horizontal="center" vertical="center" wrapText="1"/>
    </xf>
    <xf numFmtId="4" fontId="34" fillId="0" borderId="16" xfId="1"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textRotation="180" wrapText="1" readingOrder="1"/>
      <protection locked="0"/>
    </xf>
    <xf numFmtId="0" fontId="5" fillId="0" borderId="2" xfId="0" applyFont="1" applyFill="1" applyBorder="1" applyAlignment="1" applyProtection="1">
      <alignment horizontal="center" vertical="center" wrapText="1" readingOrder="1"/>
      <protection locked="0"/>
    </xf>
    <xf numFmtId="0" fontId="15" fillId="0" borderId="0" xfId="3"/>
    <xf numFmtId="0" fontId="15" fillId="0" borderId="0" xfId="3" applyAlignment="1">
      <alignment horizontal="center" vertical="center" wrapText="1"/>
    </xf>
    <xf numFmtId="0" fontId="16" fillId="0" borderId="0" xfId="3" applyFont="1"/>
    <xf numFmtId="49" fontId="15" fillId="0" borderId="0" xfId="3" applyNumberFormat="1"/>
    <xf numFmtId="0" fontId="15" fillId="0" borderId="0" xfId="3" applyFont="1" applyAlignment="1">
      <alignment horizontal="center" vertical="center" wrapText="1"/>
    </xf>
    <xf numFmtId="0" fontId="61" fillId="0" borderId="0" xfId="0" applyFont="1" applyFill="1"/>
    <xf numFmtId="164" fontId="3" fillId="0" borderId="7" xfId="0" applyNumberFormat="1" applyFont="1" applyFill="1" applyBorder="1" applyAlignment="1">
      <alignment vertical="center" wrapText="1"/>
    </xf>
    <xf numFmtId="3" fontId="3" fillId="0" borderId="7" xfId="0" applyNumberFormat="1" applyFont="1" applyFill="1" applyBorder="1" applyAlignment="1">
      <alignment vertical="center" wrapText="1"/>
    </xf>
    <xf numFmtId="0" fontId="3" fillId="0" borderId="7" xfId="0" applyFont="1" applyFill="1" applyBorder="1" applyAlignment="1">
      <alignment horizontal="center" vertical="center" wrapText="1"/>
    </xf>
    <xf numFmtId="0" fontId="3" fillId="0" borderId="7" xfId="0" applyFont="1" applyFill="1" applyBorder="1" applyAlignment="1">
      <alignment vertical="center" wrapText="1"/>
    </xf>
    <xf numFmtId="0" fontId="7" fillId="0" borderId="7" xfId="0" applyNumberFormat="1" applyFont="1" applyFill="1" applyBorder="1" applyAlignment="1">
      <alignment horizontal="center" vertical="center" wrapText="1"/>
    </xf>
    <xf numFmtId="3" fontId="7" fillId="0" borderId="7" xfId="0" applyNumberFormat="1" applyFont="1" applyFill="1" applyBorder="1" applyAlignment="1">
      <alignment horizontal="center" vertical="center" wrapText="1"/>
    </xf>
    <xf numFmtId="0" fontId="0" fillId="18" borderId="7" xfId="0" applyFill="1" applyBorder="1" applyAlignment="1">
      <alignment horizontal="center" vertical="center"/>
    </xf>
    <xf numFmtId="0" fontId="12" fillId="18" borderId="7" xfId="0" applyFont="1" applyFill="1" applyBorder="1" applyAlignment="1">
      <alignment horizontal="center" vertical="center" wrapText="1"/>
    </xf>
    <xf numFmtId="3" fontId="12" fillId="18" borderId="7" xfId="0" applyNumberFormat="1" applyFont="1" applyFill="1" applyBorder="1" applyAlignment="1">
      <alignment horizontal="center" vertical="center" wrapText="1"/>
    </xf>
    <xf numFmtId="3" fontId="13" fillId="0" borderId="11" xfId="0" applyNumberFormat="1" applyFont="1" applyFill="1" applyBorder="1" applyAlignment="1">
      <alignment vertical="center" wrapText="1"/>
    </xf>
    <xf numFmtId="0" fontId="18" fillId="0" borderId="7" xfId="0" applyFont="1" applyFill="1" applyBorder="1" applyAlignment="1">
      <alignment horizontal="center" vertical="center"/>
    </xf>
    <xf numFmtId="3" fontId="24" fillId="0" borderId="10" xfId="0" applyNumberFormat="1" applyFont="1" applyBorder="1" applyAlignment="1">
      <alignment horizontal="center" vertical="center" wrapText="1"/>
    </xf>
    <xf numFmtId="0" fontId="9" fillId="17" borderId="7" xfId="0" applyFont="1" applyFill="1" applyBorder="1" applyAlignment="1">
      <alignment horizontal="center" vertical="center" wrapText="1"/>
    </xf>
    <xf numFmtId="3" fontId="10" fillId="17" borderId="7" xfId="0" applyNumberFormat="1" applyFont="1" applyFill="1" applyBorder="1" applyAlignment="1">
      <alignment horizontal="center" vertical="center" wrapText="1"/>
    </xf>
    <xf numFmtId="0" fontId="10" fillId="17" borderId="7" xfId="0" applyFont="1" applyFill="1" applyBorder="1" applyAlignment="1">
      <alignment horizontal="center" vertical="center" wrapText="1"/>
    </xf>
    <xf numFmtId="3" fontId="11" fillId="17" borderId="7" xfId="0" applyNumberFormat="1" applyFont="1" applyFill="1" applyBorder="1" applyAlignment="1">
      <alignment horizontal="center" vertical="center" wrapText="1"/>
    </xf>
    <xf numFmtId="0" fontId="1" fillId="0" borderId="0" xfId="0" applyNumberFormat="1" applyFont="1" applyFill="1" applyAlignment="1">
      <alignment vertical="center" wrapText="1"/>
    </xf>
    <xf numFmtId="0" fontId="4" fillId="0" borderId="1" xfId="0" applyNumberFormat="1" applyFont="1" applyFill="1" applyBorder="1" applyAlignment="1" applyProtection="1">
      <alignment horizontal="center" vertical="center" textRotation="180" wrapText="1" readingOrder="1"/>
      <protection locked="0"/>
    </xf>
    <xf numFmtId="0" fontId="1" fillId="0" borderId="7" xfId="0" applyNumberFormat="1" applyFont="1" applyFill="1" applyBorder="1" applyAlignment="1">
      <alignment horizontal="center" vertical="center" wrapText="1"/>
    </xf>
    <xf numFmtId="0" fontId="3" fillId="0" borderId="7" xfId="0" applyNumberFormat="1" applyFont="1" applyFill="1" applyBorder="1" applyAlignment="1">
      <alignment vertical="center" wrapText="1"/>
    </xf>
    <xf numFmtId="0" fontId="0" fillId="0" borderId="0" xfId="0" applyNumberFormat="1" applyFill="1"/>
    <xf numFmtId="0" fontId="1" fillId="0" borderId="0" xfId="0" applyFont="1" applyFill="1" applyAlignment="1">
      <alignment horizontal="center" vertical="center" wrapText="1"/>
    </xf>
    <xf numFmtId="3" fontId="3" fillId="0" borderId="7" xfId="0" applyNumberFormat="1" applyFont="1" applyFill="1" applyBorder="1" applyAlignment="1">
      <alignment horizontal="center" vertical="center" wrapText="1"/>
    </xf>
    <xf numFmtId="3" fontId="0" fillId="0" borderId="0" xfId="0" applyNumberFormat="1" applyFill="1" applyAlignment="1">
      <alignment horizontal="center" vertical="center"/>
    </xf>
    <xf numFmtId="0" fontId="0" fillId="0" borderId="0" xfId="0" applyFill="1" applyAlignment="1">
      <alignment horizontal="center" vertical="center"/>
    </xf>
    <xf numFmtId="3" fontId="62" fillId="0" borderId="0" xfId="0" applyNumberFormat="1" applyFont="1" applyAlignment="1">
      <alignment horizontal="center" vertical="center"/>
    </xf>
    <xf numFmtId="0" fontId="33" fillId="2" borderId="0" xfId="1" applyFont="1" applyFill="1" applyBorder="1" applyAlignment="1">
      <alignment horizontal="center" vertical="center" wrapText="1"/>
    </xf>
    <xf numFmtId="0" fontId="15" fillId="2" borderId="0" xfId="3" applyFill="1" applyAlignment="1">
      <alignment horizontal="center" vertical="center" wrapText="1"/>
    </xf>
    <xf numFmtId="0" fontId="15" fillId="2" borderId="0" xfId="3" applyFill="1"/>
    <xf numFmtId="0" fontId="12" fillId="19" borderId="7" xfId="0" applyFont="1" applyFill="1" applyBorder="1" applyAlignment="1">
      <alignment horizontal="center" vertical="center" wrapText="1"/>
    </xf>
    <xf numFmtId="3" fontId="22" fillId="19" borderId="7" xfId="0" applyNumberFormat="1" applyFont="1" applyFill="1" applyBorder="1" applyAlignment="1">
      <alignment horizontal="center" vertical="center"/>
    </xf>
    <xf numFmtId="164" fontId="0" fillId="19" borderId="7" xfId="0" applyNumberFormat="1" applyFill="1" applyBorder="1" applyAlignment="1">
      <alignment horizontal="center" vertical="center"/>
    </xf>
    <xf numFmtId="3" fontId="0" fillId="19" borderId="7" xfId="0" applyNumberFormat="1" applyFill="1" applyBorder="1" applyAlignment="1">
      <alignment horizontal="center" vertical="center"/>
    </xf>
    <xf numFmtId="3" fontId="17" fillId="19" borderId="7" xfId="0" applyNumberFormat="1" applyFont="1" applyFill="1" applyBorder="1" applyAlignment="1">
      <alignment horizontal="center" vertical="center"/>
    </xf>
    <xf numFmtId="3" fontId="12" fillId="19" borderId="7" xfId="0" applyNumberFormat="1"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8" fillId="0" borderId="0" xfId="0" applyFont="1" applyFill="1" applyBorder="1" applyAlignment="1">
      <alignment horizontal="center" vertical="center"/>
    </xf>
    <xf numFmtId="3" fontId="0" fillId="2" borderId="10" xfId="0" applyNumberFormat="1" applyFill="1" applyBorder="1" applyAlignment="1">
      <alignment horizontal="center" vertical="center"/>
    </xf>
    <xf numFmtId="0" fontId="8" fillId="0" borderId="0" xfId="0" applyFont="1" applyBorder="1"/>
    <xf numFmtId="3" fontId="13" fillId="5" borderId="0" xfId="0" applyNumberFormat="1" applyFont="1" applyFill="1" applyBorder="1" applyAlignment="1">
      <alignment vertical="center" wrapText="1"/>
    </xf>
    <xf numFmtId="3" fontId="64" fillId="0" borderId="0" xfId="0" applyNumberFormat="1" applyFont="1" applyAlignment="1">
      <alignment horizontal="center" vertical="center"/>
    </xf>
    <xf numFmtId="3" fontId="8" fillId="0" borderId="0" xfId="0" applyNumberFormat="1" applyFont="1"/>
    <xf numFmtId="0" fontId="65" fillId="0" borderId="0" xfId="0" applyFont="1" applyAlignment="1">
      <alignment horizontal="center"/>
    </xf>
    <xf numFmtId="164" fontId="0" fillId="0" borderId="0" xfId="0" applyNumberFormat="1" applyFill="1"/>
    <xf numFmtId="0" fontId="9" fillId="0" borderId="9" xfId="0" applyFont="1" applyBorder="1" applyAlignment="1">
      <alignment horizontal="center" vertical="center" wrapText="1"/>
    </xf>
    <xf numFmtId="0" fontId="10" fillId="0" borderId="9" xfId="0" applyFont="1" applyBorder="1" applyAlignment="1">
      <alignment horizontal="center" vertical="center" wrapText="1"/>
    </xf>
    <xf numFmtId="0" fontId="5" fillId="0" borderId="2" xfId="0" applyFont="1" applyFill="1" applyBorder="1" applyAlignment="1" applyProtection="1">
      <alignment horizontal="center" vertical="center" wrapText="1" readingOrder="1"/>
      <protection locked="0"/>
    </xf>
    <xf numFmtId="0" fontId="1" fillId="0" borderId="2" xfId="0" applyFont="1" applyFill="1" applyBorder="1" applyAlignment="1" applyProtection="1">
      <alignment vertical="top" wrapText="1"/>
      <protection locked="0"/>
    </xf>
    <xf numFmtId="0" fontId="6" fillId="0" borderId="0" xfId="0" applyFont="1" applyFill="1" applyAlignment="1">
      <alignment horizontal="center" vertical="center" wrapText="1"/>
    </xf>
    <xf numFmtId="0" fontId="2" fillId="0" borderId="8"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pplyProtection="1">
      <alignment horizontal="center" vertical="center" textRotation="180" wrapText="1"/>
      <protection locked="0"/>
    </xf>
    <xf numFmtId="0" fontId="4" fillId="0" borderId="1" xfId="0" applyFont="1" applyFill="1" applyBorder="1" applyAlignment="1" applyProtection="1">
      <alignment horizontal="center" vertical="center" textRotation="180" wrapText="1"/>
      <protection locked="0"/>
    </xf>
    <xf numFmtId="0" fontId="5" fillId="0" borderId="4" xfId="0" applyFont="1" applyFill="1" applyBorder="1" applyAlignment="1" applyProtection="1">
      <alignment horizontal="center" vertical="center" wrapText="1" readingOrder="1"/>
      <protection locked="0"/>
    </xf>
    <xf numFmtId="0" fontId="5" fillId="0" borderId="5" xfId="0" applyFont="1" applyFill="1" applyBorder="1" applyAlignment="1" applyProtection="1">
      <alignment horizontal="center" vertical="center" wrapText="1" readingOrder="1"/>
      <protection locked="0"/>
    </xf>
    <xf numFmtId="0" fontId="5" fillId="0" borderId="6" xfId="0" applyFont="1" applyFill="1" applyBorder="1" applyAlignment="1" applyProtection="1">
      <alignment horizontal="center" vertical="center" wrapText="1" readingOrder="1"/>
      <protection locked="0"/>
    </xf>
    <xf numFmtId="0" fontId="4" fillId="0" borderId="2" xfId="0" applyFont="1" applyFill="1" applyBorder="1" applyAlignment="1" applyProtection="1">
      <alignment horizontal="center" vertical="center" textRotation="180" wrapText="1" readingOrder="1"/>
      <protection locked="0"/>
    </xf>
    <xf numFmtId="0" fontId="4" fillId="0" borderId="1" xfId="0" applyFont="1" applyFill="1" applyBorder="1" applyAlignment="1" applyProtection="1">
      <alignment horizontal="center" vertical="center" textRotation="180" wrapText="1" readingOrder="1"/>
      <protection locked="0"/>
    </xf>
    <xf numFmtId="0" fontId="16" fillId="0" borderId="15" xfId="3" applyFont="1" applyBorder="1" applyAlignment="1">
      <alignment horizontal="center"/>
    </xf>
    <xf numFmtId="49" fontId="12" fillId="0" borderId="16" xfId="1" applyNumberFormat="1" applyFont="1" applyFill="1" applyBorder="1" applyAlignment="1">
      <alignment horizontal="center" vertical="center" wrapText="1"/>
    </xf>
    <xf numFmtId="2" fontId="12" fillId="0" borderId="16" xfId="1" applyNumberFormat="1" applyFont="1" applyFill="1" applyBorder="1" applyAlignment="1">
      <alignment horizontal="center" vertical="center"/>
    </xf>
    <xf numFmtId="2" fontId="12" fillId="0" borderId="16" xfId="1" applyNumberFormat="1" applyFont="1" applyFill="1" applyBorder="1" applyAlignment="1">
      <alignment horizontal="center" vertical="center" wrapText="1"/>
    </xf>
    <xf numFmtId="4" fontId="34" fillId="0" borderId="16" xfId="1" applyNumberFormat="1" applyFont="1" applyFill="1" applyBorder="1" applyAlignment="1">
      <alignment horizontal="center" vertical="center" wrapText="1"/>
    </xf>
    <xf numFmtId="0" fontId="26" fillId="2" borderId="0" xfId="1" applyFont="1" applyFill="1" applyAlignment="1">
      <alignment horizontal="center" vertical="center" wrapText="1"/>
    </xf>
    <xf numFmtId="0" fontId="63" fillId="2" borderId="0" xfId="1" applyFont="1" applyFill="1" applyAlignment="1">
      <alignment horizontal="center" vertical="center" wrapText="1"/>
    </xf>
    <xf numFmtId="0" fontId="28" fillId="2" borderId="0" xfId="1" applyFont="1" applyFill="1" applyAlignment="1">
      <alignment horizontal="center" vertical="center" wrapText="1"/>
    </xf>
    <xf numFmtId="0" fontId="2" fillId="2" borderId="0" xfId="1" applyFont="1" applyFill="1" applyAlignment="1">
      <alignment horizontal="left" vertical="center" wrapText="1" indent="1"/>
    </xf>
  </cellXfs>
  <cellStyles count="4">
    <cellStyle name="Normal" xfId="0" builtinId="0"/>
    <cellStyle name="Normal 2" xfId="1"/>
    <cellStyle name="Normal 3" xfId="2"/>
    <cellStyle name="Normal 3 2"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colorful4">
  <dgm:title val=""/>
  <dgm:desc val=""/>
  <dgm:catLst>
    <dgm:cat type="colorful" pri="10400"/>
  </dgm:catLst>
  <dgm:styleLbl name="node0">
    <dgm:fillClrLst meth="repeat">
      <a:schemeClr val="accent3"/>
    </dgm:fillClrLst>
    <dgm:linClrLst meth="repeat">
      <a:schemeClr val="lt1"/>
    </dgm:linClrLst>
    <dgm:effectClrLst/>
    <dgm:txLinClrLst/>
    <dgm:txFillClrLst/>
    <dgm:txEffectClrLst/>
  </dgm:styleLbl>
  <dgm:styleLbl name="node1">
    <dgm:fillClrLst>
      <a:schemeClr val="accent4"/>
      <a:schemeClr val="accent5"/>
    </dgm:fillClrLst>
    <dgm:linClrLst meth="repeat">
      <a:schemeClr val="lt1"/>
    </dgm:linClrLst>
    <dgm:effectClrLst/>
    <dgm:txLinClrLst/>
    <dgm:txFillClrLst/>
    <dgm:txEffectClrLst/>
  </dgm:styleLbl>
  <dgm:styleLbl name="alignNode1">
    <dgm:fillClrLst>
      <a:schemeClr val="accent4"/>
      <a:schemeClr val="accent5"/>
    </dgm:fillClrLst>
    <dgm:linClrLst>
      <a:schemeClr val="accent4"/>
      <a:schemeClr val="accent5"/>
    </dgm:linClrLst>
    <dgm:effectClrLst/>
    <dgm:txLinClrLst/>
    <dgm:txFillClrLst/>
    <dgm:txEffectClrLst/>
  </dgm:styleLbl>
  <dgm:styleLbl name="lnNode1">
    <dgm:fillClrLst>
      <a:schemeClr val="accent4"/>
      <a:schemeClr val="accent5"/>
    </dgm:fillClrLst>
    <dgm:linClrLst meth="repeat">
      <a:schemeClr val="lt1"/>
    </dgm:linClrLst>
    <dgm:effectClrLst/>
    <dgm:txLinClrLst/>
    <dgm:txFillClrLst/>
    <dgm:txEffectClrLst/>
  </dgm:styleLbl>
  <dgm:styleLbl name="vennNode1">
    <dgm:fillClrLst>
      <a:schemeClr val="accent4">
        <a:alpha val="50000"/>
      </a:schemeClr>
      <a:schemeClr val="accent5">
        <a:alpha val="50000"/>
      </a:schemeClr>
    </dgm:fillClrLst>
    <dgm:linClrLst meth="repeat">
      <a:schemeClr val="lt1"/>
    </dgm:linClrLst>
    <dgm:effectClrLst/>
    <dgm:txLinClrLst/>
    <dgm:txFillClrLst/>
    <dgm:txEffectClrLst/>
  </dgm:styleLbl>
  <dgm:styleLbl name="node2">
    <dgm:fillClrLst>
      <a:schemeClr val="accent5"/>
    </dgm:fillClrLst>
    <dgm:linClrLst meth="repeat">
      <a:schemeClr val="lt1"/>
    </dgm:linClrLst>
    <dgm:effectClrLst/>
    <dgm:txLinClrLst/>
    <dgm:txFillClrLst/>
    <dgm:txEffectClrLst/>
  </dgm:styleLbl>
  <dgm:styleLbl name="node3">
    <dgm:fillClrLst>
      <a:schemeClr val="accent6"/>
    </dgm:fillClrLst>
    <dgm:linClrLst meth="repeat">
      <a:schemeClr val="lt1"/>
    </dgm:linClrLst>
    <dgm:effectClrLst/>
    <dgm:txLinClrLst/>
    <dgm:txFillClrLst/>
    <dgm:txEffectClrLst/>
  </dgm:styleLbl>
  <dgm:styleLbl name="node4">
    <dgm:fillClrLst>
      <a:schemeClr val="accent1"/>
    </dgm:fillClrLst>
    <dgm:linClrLst meth="repeat">
      <a:schemeClr val="lt1"/>
    </dgm:linClrLst>
    <dgm:effectClrLst/>
    <dgm:txLinClrLst/>
    <dgm:txFillClrLst/>
    <dgm:txEffectClrLst/>
  </dgm:styleLbl>
  <dgm:styleLbl name="fgImgPlace1">
    <dgm:fillClrLst>
      <a:schemeClr val="accent4">
        <a:tint val="50000"/>
      </a:schemeClr>
      <a:schemeClr val="accent5">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4">
        <a:tint val="50000"/>
      </a:schemeClr>
      <a:schemeClr val="accent5">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4">
        <a:tint val="50000"/>
      </a:schemeClr>
      <a:schemeClr val="accent5">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4"/>
      <a:schemeClr val="accent5"/>
    </dgm:fillClrLst>
    <dgm:linClrLst meth="repeat">
      <a:schemeClr val="lt1"/>
    </dgm:linClrLst>
    <dgm:effectClrLst/>
    <dgm:txLinClrLst/>
    <dgm:txFillClrLst/>
    <dgm:txEffectClrLst/>
  </dgm:styleLbl>
  <dgm:styleLbl name="fgSibTrans2D1">
    <dgm:fillClrLst>
      <a:schemeClr val="accent4"/>
      <a:schemeClr val="accent5"/>
    </dgm:fillClrLst>
    <dgm:linClrLst meth="repeat">
      <a:schemeClr val="lt1"/>
    </dgm:linClrLst>
    <dgm:effectClrLst/>
    <dgm:txLinClrLst/>
    <dgm:txFillClrLst meth="repeat">
      <a:schemeClr val="lt1"/>
    </dgm:txFillClrLst>
    <dgm:txEffectClrLst/>
  </dgm:styleLbl>
  <dgm:styleLbl name="bgSibTrans2D1">
    <dgm:fillClrLst>
      <a:schemeClr val="accent4"/>
      <a:schemeClr val="accent5"/>
    </dgm:fillClrLst>
    <dgm:linClrLst meth="repeat">
      <a:schemeClr val="lt1"/>
    </dgm:linClrLst>
    <dgm:effectClrLst/>
    <dgm:txLinClrLst/>
    <dgm:txFillClrLst meth="repeat">
      <a:schemeClr val="lt1"/>
    </dgm:txFillClrLst>
    <dgm:txEffectClrLst/>
  </dgm:styleLbl>
  <dgm:styleLbl name="sibTrans1D1">
    <dgm:fillClrLst/>
    <dgm:linClrLst>
      <a:schemeClr val="accent4"/>
      <a:schemeClr val="accent5"/>
    </dgm:linClrLst>
    <dgm:effectClrLst/>
    <dgm:txLinClrLst/>
    <dgm:txFillClrLst meth="repeat">
      <a:schemeClr val="tx1"/>
    </dgm:txFillClrLst>
    <dgm:txEffectClrLst/>
  </dgm:styleLbl>
  <dgm:styleLbl name="callout">
    <dgm:fillClrLst meth="repeat">
      <a:schemeClr val="accent4"/>
    </dgm:fillClrLst>
    <dgm:linClrLst meth="repeat">
      <a:schemeClr val="accent4">
        <a:tint val="50000"/>
      </a:schemeClr>
    </dgm:linClrLst>
    <dgm:effectClrLst/>
    <dgm:txLinClrLst/>
    <dgm:txFillClrLst meth="repeat">
      <a:schemeClr val="tx1"/>
    </dgm:txFillClrLst>
    <dgm:txEffectClrLst/>
  </dgm:styleLbl>
  <dgm:styleLbl name="asst0">
    <dgm:fillClrLst meth="repeat">
      <a:schemeClr val="accent4"/>
    </dgm:fillClrLst>
    <dgm:linClrLst meth="repeat">
      <a:schemeClr val="lt1">
        <a:shade val="80000"/>
      </a:schemeClr>
    </dgm:linClrLst>
    <dgm:effectClrLst/>
    <dgm:txLinClrLst/>
    <dgm:txFillClrLst/>
    <dgm:txEffectClrLst/>
  </dgm:styleLbl>
  <dgm:styleLbl name="asst1">
    <dgm:fillClrLst meth="repeat">
      <a:schemeClr val="accent5"/>
    </dgm:fillClrLst>
    <dgm:linClrLst meth="repeat">
      <a:schemeClr val="lt1">
        <a:shade val="80000"/>
      </a:schemeClr>
    </dgm:linClrLst>
    <dgm:effectClrLst/>
    <dgm:txLinClrLst/>
    <dgm:txFillClrLst/>
    <dgm:txEffectClrLst/>
  </dgm:styleLbl>
  <dgm:styleLbl name="asst2">
    <dgm:fillClrLst>
      <a:schemeClr val="accent6"/>
    </dgm:fillClrLst>
    <dgm:linClrLst meth="repeat">
      <a:schemeClr val="lt1"/>
    </dgm:linClrLst>
    <dgm:effectClrLst/>
    <dgm:txLinClrLst/>
    <dgm:txFillClrLst/>
    <dgm:txEffectClrLst/>
  </dgm:styleLbl>
  <dgm:styleLbl name="asst3">
    <dgm:fillClrLst>
      <a:schemeClr val="accent1"/>
    </dgm:fillClrLst>
    <dgm:linClrLst meth="repeat">
      <a:schemeClr val="lt1"/>
    </dgm:linClrLst>
    <dgm:effectClrLst/>
    <dgm:txLinClrLst/>
    <dgm:txFillClrLst/>
    <dgm:txEffectClrLst/>
  </dgm:styleLbl>
  <dgm:styleLbl name="asst4">
    <dgm:fillClrLst>
      <a:schemeClr val="accent2"/>
    </dgm:fillClrLst>
    <dgm:linClrLst meth="repeat">
      <a:schemeClr val="lt1"/>
    </dgm:linClrLst>
    <dgm:effectClrLst/>
    <dgm:txLinClrLst/>
    <dgm:txFillClrLst/>
    <dgm:txEffectClrLst/>
  </dgm:styleLbl>
  <dgm:styleLbl name="parChTrans2D1">
    <dgm:fillClrLst meth="repeat">
      <a:schemeClr val="accent4"/>
    </dgm:fillClrLst>
    <dgm:linClrLst meth="repeat">
      <a:schemeClr val="lt1"/>
    </dgm:linClrLst>
    <dgm:effectClrLst/>
    <dgm:txLinClrLst/>
    <dgm:txFillClrLst meth="repeat">
      <a:schemeClr val="lt1"/>
    </dgm:txFillClrLst>
    <dgm:txEffectClrLst/>
  </dgm:styleLbl>
  <dgm:styleLbl name="parChTrans2D2">
    <dgm:fillClrLst meth="repeat">
      <a:schemeClr val="accent5"/>
    </dgm:fillClrLst>
    <dgm:linClrLst meth="repeat">
      <a:schemeClr val="lt1"/>
    </dgm:linClrLst>
    <dgm:effectClrLst/>
    <dgm:txLinClrLst/>
    <dgm:txFillClrLst/>
    <dgm:txEffectClrLst/>
  </dgm:styleLbl>
  <dgm:styleLbl name="parChTrans2D3">
    <dgm:fillClrLst meth="repeat">
      <a:schemeClr val="accent5"/>
    </dgm:fillClrLst>
    <dgm:linClrLst meth="repeat">
      <a:schemeClr val="lt1"/>
    </dgm:linClrLst>
    <dgm:effectClrLst/>
    <dgm:txLinClrLst/>
    <dgm:txFillClrLst/>
    <dgm:txEffectClrLst/>
  </dgm:styleLbl>
  <dgm:styleLbl name="parChTrans2D4">
    <dgm:fillClrLst meth="repeat">
      <a:schemeClr val="accent6"/>
    </dgm:fillClrLst>
    <dgm:linClrLst meth="repeat">
      <a:schemeClr val="lt1"/>
    </dgm:linClrLst>
    <dgm:effectClrLst/>
    <dgm:txLinClrLst/>
    <dgm:txFillClrLst meth="repeat">
      <a:schemeClr val="lt1"/>
    </dgm:txFillClrLst>
    <dgm:txEffectClrLst/>
  </dgm:styleLbl>
  <dgm:styleLbl name="parChTrans1D1">
    <dgm:fillClrLst meth="repeat">
      <a:schemeClr val="accent4"/>
    </dgm:fillClrLst>
    <dgm:linClrLst meth="repeat">
      <a:schemeClr val="accent4"/>
    </dgm:linClrLst>
    <dgm:effectClrLst/>
    <dgm:txLinClrLst/>
    <dgm:txFillClrLst meth="repeat">
      <a:schemeClr val="tx1"/>
    </dgm:txFillClrLst>
    <dgm:txEffectClrLst/>
  </dgm:styleLbl>
  <dgm:styleLbl name="parChTrans1D2">
    <dgm:fillClrLst meth="repeat">
      <a:schemeClr val="accent4">
        <a:tint val="90000"/>
      </a:schemeClr>
    </dgm:fillClrLst>
    <dgm:linClrLst meth="repeat">
      <a:schemeClr val="accent5"/>
    </dgm:linClrLst>
    <dgm:effectClrLst/>
    <dgm:txLinClrLst/>
    <dgm:txFillClrLst meth="repeat">
      <a:schemeClr val="tx1"/>
    </dgm:txFillClrLst>
    <dgm:txEffectClrLst/>
  </dgm:styleLbl>
  <dgm:styleLbl name="parChTrans1D3">
    <dgm:fillClrLst meth="repeat">
      <a:schemeClr val="accent4">
        <a:tint val="70000"/>
      </a:schemeClr>
    </dgm:fillClrLst>
    <dgm:linClrLst meth="repeat">
      <a:schemeClr val="accent6"/>
    </dgm:linClrLst>
    <dgm:effectClrLst/>
    <dgm:txLinClrLst/>
    <dgm:txFillClrLst meth="repeat">
      <a:schemeClr val="tx1"/>
    </dgm:txFillClrLst>
    <dgm:txEffectClrLst/>
  </dgm:styleLbl>
  <dgm:styleLbl name="parChTrans1D4">
    <dgm:fillClrLst meth="repeat">
      <a:schemeClr val="accent4">
        <a:tint val="50000"/>
      </a:schemeClr>
    </dgm:fillClrLst>
    <dgm:linClrLst meth="repeat">
      <a:schemeClr val="accent1"/>
    </dgm:linClrLst>
    <dgm:effectClrLst/>
    <dgm:txLinClrLst/>
    <dgm:txFillClrLst meth="repeat">
      <a:schemeClr val="tx1"/>
    </dgm:txFillClrLst>
    <dgm:txEffectClrLst/>
  </dgm:styleLbl>
  <dgm:styleLbl name="fg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conFg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align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4"/>
    </dgm:linClrLst>
    <dgm:effectClrLst/>
    <dgm:txLinClrLst/>
    <dgm:txFillClrLst meth="repeat">
      <a:schemeClr val="dk1"/>
    </dgm:txFillClrLst>
    <dgm:txEffectClrLst/>
  </dgm:styleLbl>
  <dgm:styleLbl name="bg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solidFgAcc1">
    <dgm:fillClrLst meth="repeat">
      <a:schemeClr val="lt1"/>
    </dgm:fillClrLst>
    <dgm:linClrLst>
      <a:schemeClr val="accent4"/>
      <a:schemeClr val="accent5"/>
    </dgm:linClrLst>
    <dgm:effectClrLst/>
    <dgm:txLinClrLst/>
    <dgm:txFillClrLst meth="repeat">
      <a:schemeClr val="dk1"/>
    </dgm:txFillClrLst>
    <dgm:txEffectClrLst/>
  </dgm:styleLbl>
  <dgm:styleLbl name="solidAlignAcc1">
    <dgm:fillClrLst meth="repeat">
      <a:schemeClr val="lt1"/>
    </dgm:fillClrLst>
    <dgm:linClrLst>
      <a:schemeClr val="accent4"/>
      <a:schemeClr val="accent5"/>
    </dgm:linClrLst>
    <dgm:effectClrLst/>
    <dgm:txLinClrLst/>
    <dgm:txFillClrLst meth="repeat">
      <a:schemeClr val="dk1"/>
    </dgm:txFillClrLst>
    <dgm:txEffectClrLst/>
  </dgm:styleLbl>
  <dgm:styleLbl name="solidBgAcc1">
    <dgm:fillClrLst meth="repeat">
      <a:schemeClr val="lt1"/>
    </dgm:fillClrLst>
    <dgm:linClrLst>
      <a:schemeClr val="accent4"/>
      <a:schemeClr val="accent5"/>
    </dgm:linClrLst>
    <dgm:effectClrLst/>
    <dgm:txLinClrLst/>
    <dgm:txFillClrLst meth="repeat">
      <a:schemeClr val="dk1"/>
    </dgm:txFillClrLst>
    <dgm:txEffectClrLst/>
  </dgm:styleLbl>
  <dgm:styleLbl name="fgAccFollowNode1">
    <dgm:fillClrLst>
      <a:schemeClr val="accent4">
        <a:tint val="40000"/>
        <a:alpha val="90000"/>
      </a:schemeClr>
      <a:schemeClr val="accent5">
        <a:tint val="40000"/>
        <a:alpha val="90000"/>
      </a:schemeClr>
    </dgm:fillClrLst>
    <dgm:linClrLst>
      <a:schemeClr val="accent4">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4">
        <a:tint val="40000"/>
        <a:alpha val="90000"/>
      </a:schemeClr>
      <a:schemeClr val="accent5">
        <a:tint val="40000"/>
        <a:alpha val="90000"/>
      </a:schemeClr>
    </dgm:fillClrLst>
    <dgm:linClrLst>
      <a:schemeClr val="accent4">
        <a:tint val="40000"/>
        <a:alpha val="90000"/>
      </a:schemeClr>
      <a:schemeClr val="accent5">
        <a:tint val="40000"/>
        <a:alpha val="90000"/>
      </a:schemeClr>
    </dgm:linClrLst>
    <dgm:effectClrLst/>
    <dgm:txLinClrLst/>
    <dgm:txFillClrLst meth="repeat">
      <a:schemeClr val="dk1"/>
    </dgm:txFillClrLst>
    <dgm:txEffectClrLst/>
  </dgm:styleLbl>
  <dgm:styleLbl name="bgAccFollowNode1">
    <dgm:fillClrLst>
      <a:schemeClr val="accent4">
        <a:tint val="40000"/>
        <a:alpha val="90000"/>
      </a:schemeClr>
      <a:schemeClr val="accent5">
        <a:tint val="40000"/>
        <a:alpha val="90000"/>
      </a:schemeClr>
    </dgm:fillClrLst>
    <dgm:linClrLst>
      <a:schemeClr val="accent4">
        <a:tint val="40000"/>
        <a:alpha val="90000"/>
      </a:schemeClr>
      <a:schemeClr val="accent5">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3"/>
    </dgm:linClrLst>
    <dgm:effectClrLst/>
    <dgm:txLinClrLst/>
    <dgm:txFillClrLst meth="repeat">
      <a:schemeClr val="dk1"/>
    </dgm:txFillClrLst>
    <dgm:txEffectClrLst/>
  </dgm:styleLbl>
  <dgm:styleLbl name="fgAcc2">
    <dgm:fillClrLst meth="repeat">
      <a:schemeClr val="lt1">
        <a:alpha val="90000"/>
      </a:schemeClr>
    </dgm:fillClrLst>
    <dgm:linClrLst>
      <a:schemeClr val="accent5"/>
    </dgm:linClrLst>
    <dgm:effectClrLst/>
    <dgm:txLinClrLst/>
    <dgm:txFillClrLst meth="repeat">
      <a:schemeClr val="dk1"/>
    </dgm:txFillClrLst>
    <dgm:txEffectClrLst/>
  </dgm:styleLbl>
  <dgm:styleLbl name="fgAcc3">
    <dgm:fillClrLst meth="repeat">
      <a:schemeClr val="lt1">
        <a:alpha val="90000"/>
      </a:schemeClr>
    </dgm:fillClrLst>
    <dgm:linClrLst>
      <a:schemeClr val="accent6"/>
    </dgm:linClrLst>
    <dgm:effectClrLst/>
    <dgm:txLinClrLst/>
    <dgm:txFillClrLst meth="repeat">
      <a:schemeClr val="dk1"/>
    </dgm:txFillClrLst>
    <dgm:txEffectClrLst/>
  </dgm:styleLbl>
  <dgm:styleLbl name="fgAcc4">
    <dgm:fillClrLst meth="repeat">
      <a:schemeClr val="lt1">
        <a:alpha val="90000"/>
      </a:schemeClr>
    </dgm:fillClrLst>
    <dgm:linClrLst>
      <a:schemeClr val="accent1"/>
    </dgm:linClrLst>
    <dgm:effectClrLst/>
    <dgm:txLinClrLst/>
    <dgm:txFillClrLst meth="repeat">
      <a:schemeClr val="dk1"/>
    </dgm:txFillClrLst>
    <dgm:txEffectClrLst/>
  </dgm:styleLbl>
  <dgm:styleLbl name="bgShp">
    <dgm:fillClrLst meth="repeat">
      <a:schemeClr val="accent4">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4">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4">
        <a:tint val="50000"/>
        <a:alpha val="40000"/>
      </a:schemeClr>
    </dgm:fillClrLst>
    <dgm:linClrLst meth="repeat">
      <a:schemeClr val="accent4"/>
    </dgm:linClrLst>
    <dgm:effectClrLst/>
    <dgm:txLinClrLst/>
    <dgm:txFillClrLst meth="repeat">
      <a:schemeClr val="lt1"/>
    </dgm:txFillClrLst>
    <dgm:txEffectClrLst/>
  </dgm:styleLbl>
  <dgm:styleLbl name="fgShp">
    <dgm:fillClrLst meth="repeat">
      <a:schemeClr val="accent4">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F50B4241-9DE5-4E38-AFF3-7A460B888CC7}" type="doc">
      <dgm:prSet loTypeId="urn:microsoft.com/office/officeart/2005/8/layout/orgChart1" loCatId="hierarchy" qsTypeId="urn:microsoft.com/office/officeart/2005/8/quickstyle/simple4" qsCatId="simple" csTypeId="urn:microsoft.com/office/officeart/2005/8/colors/colorful4" csCatId="colorful" phldr="1"/>
      <dgm:spPr/>
      <dgm:t>
        <a:bodyPr/>
        <a:lstStyle/>
        <a:p>
          <a:endParaRPr lang="en-US"/>
        </a:p>
      </dgm:t>
    </dgm:pt>
    <dgm:pt modelId="{57C7DAAF-6496-4D59-9F75-D52BE35292CB}">
      <dgm:prSet phldrT="[Text]" custT="1"/>
      <dgm:spPr>
        <a:solidFill>
          <a:srgbClr val="002060"/>
        </a:solidFill>
      </dgm:spPr>
      <dgm:t>
        <a:bodyPr/>
        <a:lstStyle/>
        <a:p>
          <a:r>
            <a:rPr lang="ka-GE" sz="2800" b="1">
              <a:solidFill>
                <a:srgbClr val="FFC000"/>
              </a:solidFill>
            </a:rPr>
            <a:t>სსიპ  შრომის ინსპექციის სააგენტოს უფროსი</a:t>
          </a:r>
          <a:endParaRPr lang="en-US" sz="2800" b="1">
            <a:solidFill>
              <a:srgbClr val="FFC000"/>
            </a:solidFill>
          </a:endParaRPr>
        </a:p>
      </dgm:t>
    </dgm:pt>
    <dgm:pt modelId="{768C3C75-6609-4565-B827-3CB01A13D658}" type="parTrans" cxnId="{5D3F0646-CEF8-4166-AAA5-619BF1E92920}">
      <dgm:prSet/>
      <dgm:spPr/>
      <dgm:t>
        <a:bodyPr/>
        <a:lstStyle/>
        <a:p>
          <a:endParaRPr lang="en-US" sz="1100" b="0"/>
        </a:p>
      </dgm:t>
    </dgm:pt>
    <dgm:pt modelId="{F511FF76-4DA9-44AA-84EC-92481F71D214}" type="sibTrans" cxnId="{5D3F0646-CEF8-4166-AAA5-619BF1E92920}">
      <dgm:prSet/>
      <dgm:spPr/>
      <dgm:t>
        <a:bodyPr/>
        <a:lstStyle/>
        <a:p>
          <a:endParaRPr lang="en-US" sz="1100" b="0"/>
        </a:p>
      </dgm:t>
    </dgm:pt>
    <dgm:pt modelId="{8BC25F30-48E2-4B0E-900B-AA04E91413C6}" type="asst">
      <dgm:prSet phldrT="[Text]" custT="1"/>
      <dgm:spPr>
        <a:solidFill>
          <a:schemeClr val="accent2">
            <a:lumMod val="40000"/>
            <a:lumOff val="60000"/>
          </a:schemeClr>
        </a:solidFill>
      </dgm:spPr>
      <dgm:t>
        <a:bodyPr/>
        <a:lstStyle/>
        <a:p>
          <a:r>
            <a:rPr lang="ka-GE" sz="2000" b="0"/>
            <a:t>მრჩეველი</a:t>
          </a:r>
          <a:endParaRPr lang="en-US" sz="2000" b="0"/>
        </a:p>
      </dgm:t>
    </dgm:pt>
    <dgm:pt modelId="{18BB245D-E658-465B-9800-923BB5465727}" type="parTrans" cxnId="{FD9E2F10-2173-477A-8027-331D8FC41C4F}">
      <dgm:prSet/>
      <dgm:spPr/>
      <dgm:t>
        <a:bodyPr/>
        <a:lstStyle/>
        <a:p>
          <a:endParaRPr lang="en-US" sz="2000" b="0"/>
        </a:p>
      </dgm:t>
    </dgm:pt>
    <dgm:pt modelId="{3DB80633-DBF0-4414-95F9-5A4D5511BD2E}" type="sibTrans" cxnId="{FD9E2F10-2173-477A-8027-331D8FC41C4F}">
      <dgm:prSet/>
      <dgm:spPr/>
      <dgm:t>
        <a:bodyPr/>
        <a:lstStyle/>
        <a:p>
          <a:endParaRPr lang="en-US" sz="1100" b="0"/>
        </a:p>
      </dgm:t>
    </dgm:pt>
    <dgm:pt modelId="{620AFB18-E7D5-496B-A60A-7CAB8E0B3339}">
      <dgm:prSet custT="1"/>
      <dgm:spPr>
        <a:solidFill>
          <a:srgbClr val="FFC000"/>
        </a:solidFill>
      </dgm:spPr>
      <dgm:t>
        <a:bodyPr/>
        <a:lstStyle/>
        <a:p>
          <a:r>
            <a:rPr lang="ka-GE" sz="2000" b="0"/>
            <a:t>სამართლებრივი უზრუნველყოფის დეპარტამენტი</a:t>
          </a:r>
          <a:endParaRPr lang="en-US" sz="2000" b="0"/>
        </a:p>
      </dgm:t>
    </dgm:pt>
    <dgm:pt modelId="{2B7C60C3-028D-4338-B7D5-3A625F5B3CA1}" type="parTrans" cxnId="{316DC804-92F0-4E2D-8365-610AC9A934ED}">
      <dgm:prSet/>
      <dgm:spPr/>
      <dgm:t>
        <a:bodyPr/>
        <a:lstStyle/>
        <a:p>
          <a:endParaRPr lang="en-US" sz="2000" b="0"/>
        </a:p>
      </dgm:t>
    </dgm:pt>
    <dgm:pt modelId="{C4638E46-6890-4ECD-9C5D-8D1DEF8137A1}" type="sibTrans" cxnId="{316DC804-92F0-4E2D-8365-610AC9A934ED}">
      <dgm:prSet/>
      <dgm:spPr/>
      <dgm:t>
        <a:bodyPr/>
        <a:lstStyle/>
        <a:p>
          <a:endParaRPr lang="en-US" sz="1100" b="0"/>
        </a:p>
      </dgm:t>
    </dgm:pt>
    <dgm:pt modelId="{2EF8120F-CE4F-40BD-81C8-B2839689BF38}">
      <dgm:prSet custT="1"/>
      <dgm:spPr>
        <a:solidFill>
          <a:srgbClr val="00B050"/>
        </a:solidFill>
      </dgm:spPr>
      <dgm:t>
        <a:bodyPr/>
        <a:lstStyle/>
        <a:p>
          <a:r>
            <a:rPr lang="ka-GE" sz="2000" b="1"/>
            <a:t>სააგენტოს უფროსის პირველი მოადგილე</a:t>
          </a:r>
          <a:endParaRPr lang="en-US" sz="2000" b="1"/>
        </a:p>
      </dgm:t>
    </dgm:pt>
    <dgm:pt modelId="{42AA6DCC-F0BC-4AB6-B7D6-D3B31CD5E696}" type="sibTrans" cxnId="{5E1C1B15-BCC3-4684-8A7A-0E9ED3911647}">
      <dgm:prSet/>
      <dgm:spPr/>
      <dgm:t>
        <a:bodyPr/>
        <a:lstStyle/>
        <a:p>
          <a:endParaRPr lang="en-US" sz="1100" b="0"/>
        </a:p>
      </dgm:t>
    </dgm:pt>
    <dgm:pt modelId="{3AE4BEDB-ED0B-4725-ADD8-39662D9990A3}" type="parTrans" cxnId="{5E1C1B15-BCC3-4684-8A7A-0E9ED3911647}">
      <dgm:prSet/>
      <dgm:spPr/>
      <dgm:t>
        <a:bodyPr/>
        <a:lstStyle/>
        <a:p>
          <a:endParaRPr lang="en-US" sz="2000" b="0"/>
        </a:p>
      </dgm:t>
    </dgm:pt>
    <dgm:pt modelId="{DFB3405B-D179-4D92-AAD9-437F389D112C}">
      <dgm:prSet custT="1"/>
      <dgm:spPr>
        <a:solidFill>
          <a:srgbClr val="FFC000"/>
        </a:solidFill>
      </dgm:spPr>
      <dgm:t>
        <a:bodyPr/>
        <a:lstStyle/>
        <a:p>
          <a:r>
            <a:rPr lang="ka-GE" sz="2000" b="0"/>
            <a:t>შრომის უსაფრთხოებაზე ზედამხედველობის  დეპარტამენტი</a:t>
          </a:r>
          <a:endParaRPr lang="en-US" sz="2000" b="0"/>
        </a:p>
      </dgm:t>
    </dgm:pt>
    <dgm:pt modelId="{DF14B425-8BC0-4F88-9494-954C0AF1BA90}" type="parTrans" cxnId="{7BDBC10B-C92A-445C-A259-DCC032C6A827}">
      <dgm:prSet/>
      <dgm:spPr/>
      <dgm:t>
        <a:bodyPr/>
        <a:lstStyle/>
        <a:p>
          <a:endParaRPr lang="en-GB" sz="2000" b="0"/>
        </a:p>
      </dgm:t>
    </dgm:pt>
    <dgm:pt modelId="{2F8E6B92-89EE-4C77-937F-5D9FA6ED1CA0}" type="sibTrans" cxnId="{7BDBC10B-C92A-445C-A259-DCC032C6A827}">
      <dgm:prSet/>
      <dgm:spPr/>
      <dgm:t>
        <a:bodyPr/>
        <a:lstStyle/>
        <a:p>
          <a:endParaRPr lang="en-GB" sz="1100" b="0"/>
        </a:p>
      </dgm:t>
    </dgm:pt>
    <dgm:pt modelId="{DE74D0BA-7B9E-4485-9C26-FC2B14702F26}">
      <dgm:prSet custT="1"/>
      <dgm:spPr>
        <a:solidFill>
          <a:srgbClr val="0070C0"/>
        </a:solidFill>
      </dgm:spPr>
      <dgm:t>
        <a:bodyPr/>
        <a:lstStyle/>
        <a:p>
          <a:r>
            <a:rPr lang="ka-GE" sz="2000" b="0"/>
            <a:t>მსუბუქ  მრეწველობასა და მომსახურების სექტორზე ზედამხედველობის სამმართველო </a:t>
          </a:r>
          <a:endParaRPr lang="en-US" sz="2000" b="0"/>
        </a:p>
      </dgm:t>
    </dgm:pt>
    <dgm:pt modelId="{1D1382A1-EDEF-4699-AA37-28D890B9B165}" type="parTrans" cxnId="{0AC985F2-AC47-4809-A5D1-293940F3FEDA}">
      <dgm:prSet/>
      <dgm:spPr/>
      <dgm:t>
        <a:bodyPr/>
        <a:lstStyle/>
        <a:p>
          <a:endParaRPr lang="en-GB" sz="2000" b="0"/>
        </a:p>
      </dgm:t>
    </dgm:pt>
    <dgm:pt modelId="{46D043A8-9052-4A87-9D3E-F779E912F2FB}" type="sibTrans" cxnId="{0AC985F2-AC47-4809-A5D1-293940F3FEDA}">
      <dgm:prSet/>
      <dgm:spPr/>
      <dgm:t>
        <a:bodyPr/>
        <a:lstStyle/>
        <a:p>
          <a:endParaRPr lang="en-GB" sz="1100" b="0"/>
        </a:p>
      </dgm:t>
    </dgm:pt>
    <dgm:pt modelId="{9F0D57FE-58CD-441E-8189-15B5BBC6117E}">
      <dgm:prSet custT="1"/>
      <dgm:spPr>
        <a:solidFill>
          <a:srgbClr val="00B050"/>
        </a:solidFill>
      </dgm:spPr>
      <dgm:t>
        <a:bodyPr/>
        <a:lstStyle/>
        <a:p>
          <a:r>
            <a:rPr lang="ka-GE" sz="2000" b="1"/>
            <a:t>სააგენტოს უფროსის  მოადგილე</a:t>
          </a:r>
          <a:endParaRPr lang="en-US" sz="2000" b="1"/>
        </a:p>
      </dgm:t>
    </dgm:pt>
    <dgm:pt modelId="{0D61DB5B-4880-4FF2-87ED-CA4875FAD99C}" type="parTrans" cxnId="{7A9B7C72-B9D0-40E5-8C36-78C4AF4AB752}">
      <dgm:prSet/>
      <dgm:spPr/>
      <dgm:t>
        <a:bodyPr/>
        <a:lstStyle/>
        <a:p>
          <a:endParaRPr lang="en-US" sz="2000" b="0"/>
        </a:p>
      </dgm:t>
    </dgm:pt>
    <dgm:pt modelId="{DE6DF326-E97B-4B14-B138-267142900CB6}" type="sibTrans" cxnId="{7A9B7C72-B9D0-40E5-8C36-78C4AF4AB752}">
      <dgm:prSet/>
      <dgm:spPr/>
      <dgm:t>
        <a:bodyPr/>
        <a:lstStyle/>
        <a:p>
          <a:endParaRPr lang="en-US" sz="1100" b="0"/>
        </a:p>
      </dgm:t>
    </dgm:pt>
    <dgm:pt modelId="{AE4BA2E6-4EDD-46A0-A0A5-CC325458884F}">
      <dgm:prSet custT="1"/>
      <dgm:spPr>
        <a:solidFill>
          <a:srgbClr val="0070C0"/>
        </a:solidFill>
      </dgm:spPr>
      <dgm:t>
        <a:bodyPr/>
        <a:lstStyle/>
        <a:p>
          <a:r>
            <a:rPr lang="ka-GE" sz="2000" b="0"/>
            <a:t>სამთომოპოვებით და მძიმე მრეწველობაზე ზედამხედველობის სამმართველო</a:t>
          </a:r>
          <a:endParaRPr lang="en-US" sz="2000" b="0"/>
        </a:p>
      </dgm:t>
    </dgm:pt>
    <dgm:pt modelId="{8A8B83E6-3D67-4A59-A308-BC811F19B4D9}" type="parTrans" cxnId="{6CA447CC-CA6F-422D-A08E-BC5736FA1C88}">
      <dgm:prSet/>
      <dgm:spPr/>
      <dgm:t>
        <a:bodyPr/>
        <a:lstStyle/>
        <a:p>
          <a:endParaRPr lang="en-US" sz="2000" b="0"/>
        </a:p>
      </dgm:t>
    </dgm:pt>
    <dgm:pt modelId="{3814C9E4-2F31-48A2-A12B-90FDD707F661}" type="sibTrans" cxnId="{6CA447CC-CA6F-422D-A08E-BC5736FA1C88}">
      <dgm:prSet/>
      <dgm:spPr/>
      <dgm:t>
        <a:bodyPr/>
        <a:lstStyle/>
        <a:p>
          <a:endParaRPr lang="en-US" sz="1100" b="0"/>
        </a:p>
      </dgm:t>
    </dgm:pt>
    <dgm:pt modelId="{D7728D60-510A-4B6F-9709-AD8869B5AC90}">
      <dgm:prSet custT="1"/>
      <dgm:spPr>
        <a:solidFill>
          <a:srgbClr val="0070C0"/>
        </a:solidFill>
      </dgm:spPr>
      <dgm:t>
        <a:bodyPr/>
        <a:lstStyle/>
        <a:p>
          <a:r>
            <a:rPr lang="ka-GE" sz="2000" b="0"/>
            <a:t>სამშენებლო ზედამხედველობის სამმართველო</a:t>
          </a:r>
          <a:endParaRPr lang="en-US" sz="2000" b="0"/>
        </a:p>
      </dgm:t>
    </dgm:pt>
    <dgm:pt modelId="{0B0AEA54-11A6-4550-A501-F49DA15693F3}" type="parTrans" cxnId="{72B05BC2-6A61-4A7B-AE25-D0FFF9C3AA89}">
      <dgm:prSet/>
      <dgm:spPr/>
      <dgm:t>
        <a:bodyPr/>
        <a:lstStyle/>
        <a:p>
          <a:endParaRPr lang="en-US" sz="2000" b="0"/>
        </a:p>
      </dgm:t>
    </dgm:pt>
    <dgm:pt modelId="{F7CC8E48-46AA-4D39-89FB-B90B70FCAF03}" type="sibTrans" cxnId="{72B05BC2-6A61-4A7B-AE25-D0FFF9C3AA89}">
      <dgm:prSet/>
      <dgm:spPr/>
      <dgm:t>
        <a:bodyPr/>
        <a:lstStyle/>
        <a:p>
          <a:endParaRPr lang="en-US" sz="1100" b="0"/>
        </a:p>
      </dgm:t>
    </dgm:pt>
    <dgm:pt modelId="{D2D65DA0-9AE6-42CC-A741-8BB72FD9EAC4}">
      <dgm:prSet phldrT="[Text]" custT="1"/>
      <dgm:spPr>
        <a:solidFill>
          <a:srgbClr val="FFC000"/>
        </a:solidFill>
      </dgm:spPr>
      <dgm:t>
        <a:bodyPr/>
        <a:lstStyle/>
        <a:p>
          <a:r>
            <a:rPr lang="ka-GE" sz="2000" b="0"/>
            <a:t>მონიტორინგისა და ზედამხედველობის დეპარტამენტი</a:t>
          </a:r>
          <a:endParaRPr lang="en-US" sz="2000" b="0"/>
        </a:p>
      </dgm:t>
    </dgm:pt>
    <dgm:pt modelId="{8DC61325-20BE-4E31-A0F5-FC58B006E02E}" type="sibTrans" cxnId="{B7333F97-2F43-4F3E-8DF5-39C29486D226}">
      <dgm:prSet/>
      <dgm:spPr/>
      <dgm:t>
        <a:bodyPr/>
        <a:lstStyle/>
        <a:p>
          <a:endParaRPr lang="en-US" sz="1100" b="0"/>
        </a:p>
      </dgm:t>
    </dgm:pt>
    <dgm:pt modelId="{6D9B8DA5-C056-4616-A41B-5A381320A2A5}" type="parTrans" cxnId="{B7333F97-2F43-4F3E-8DF5-39C29486D226}">
      <dgm:prSet/>
      <dgm:spPr/>
      <dgm:t>
        <a:bodyPr/>
        <a:lstStyle/>
        <a:p>
          <a:endParaRPr lang="en-US" sz="2000" b="0"/>
        </a:p>
      </dgm:t>
    </dgm:pt>
    <dgm:pt modelId="{395F6431-4151-4C8B-944C-D4B317CFBDA9}">
      <dgm:prSet phldrT="[Text]" custT="1"/>
      <dgm:spPr>
        <a:solidFill>
          <a:srgbClr val="0070C0"/>
        </a:solidFill>
      </dgm:spPr>
      <dgm:t>
        <a:bodyPr/>
        <a:lstStyle/>
        <a:p>
          <a:r>
            <a:rPr lang="ka-GE" sz="2000" b="0"/>
            <a:t>ოპერატიული ინფორმაციისა და მონიტორინგის სამმართველო</a:t>
          </a:r>
          <a:endParaRPr lang="en-US" sz="2000" b="0"/>
        </a:p>
      </dgm:t>
    </dgm:pt>
    <dgm:pt modelId="{D6C1C2B5-0348-48D3-9F37-E032419CF6A6}" type="sibTrans" cxnId="{F544AB61-17D5-4F5D-A90C-F6D254C68356}">
      <dgm:prSet/>
      <dgm:spPr/>
      <dgm:t>
        <a:bodyPr/>
        <a:lstStyle/>
        <a:p>
          <a:endParaRPr lang="en-US" sz="1100" b="0"/>
        </a:p>
      </dgm:t>
    </dgm:pt>
    <dgm:pt modelId="{08218077-9979-402D-A116-B5308B4ED717}" type="parTrans" cxnId="{F544AB61-17D5-4F5D-A90C-F6D254C68356}">
      <dgm:prSet/>
      <dgm:spPr/>
      <dgm:t>
        <a:bodyPr/>
        <a:lstStyle/>
        <a:p>
          <a:endParaRPr lang="en-US" sz="2000" b="0"/>
        </a:p>
      </dgm:t>
    </dgm:pt>
    <dgm:pt modelId="{C011E921-98A8-488F-9827-539F2C990BB3}">
      <dgm:prSet custT="1"/>
      <dgm:spPr>
        <a:solidFill>
          <a:srgbClr val="0070C0"/>
        </a:solidFill>
      </dgm:spPr>
      <dgm:t>
        <a:bodyPr/>
        <a:lstStyle/>
        <a:p>
          <a:r>
            <a:rPr lang="ka-GE" sz="2000" b="0"/>
            <a:t>ადმინისტრაციული საჩივრების განხილვის სამმართველო</a:t>
          </a:r>
          <a:endParaRPr lang="en-US" sz="2000" b="0"/>
        </a:p>
      </dgm:t>
    </dgm:pt>
    <dgm:pt modelId="{2A5BD611-911D-40B4-BC02-9CAE6BFD6503}" type="parTrans" cxnId="{625D939F-91C8-4649-8401-200641F51261}">
      <dgm:prSet/>
      <dgm:spPr/>
      <dgm:t>
        <a:bodyPr/>
        <a:lstStyle/>
        <a:p>
          <a:endParaRPr lang="en-US" sz="2000"/>
        </a:p>
      </dgm:t>
    </dgm:pt>
    <dgm:pt modelId="{2074162B-991A-413E-A208-C7D7C41EA1C2}" type="sibTrans" cxnId="{625D939F-91C8-4649-8401-200641F51261}">
      <dgm:prSet/>
      <dgm:spPr/>
      <dgm:t>
        <a:bodyPr/>
        <a:lstStyle/>
        <a:p>
          <a:endParaRPr lang="en-US" sz="1100"/>
        </a:p>
      </dgm:t>
    </dgm:pt>
    <dgm:pt modelId="{485231B6-7DFD-4B64-842B-FE23B1D00B83}">
      <dgm:prSet custT="1"/>
      <dgm:spPr>
        <a:solidFill>
          <a:srgbClr val="0070C0"/>
        </a:solidFill>
      </dgm:spPr>
      <dgm:t>
        <a:bodyPr/>
        <a:lstStyle/>
        <a:p>
          <a:r>
            <a:rPr lang="ka-GE" sz="2000" b="0"/>
            <a:t>სასამართლო დავები წარმართვისა და წარმომადგენლობის</a:t>
          </a:r>
          <a:endParaRPr lang="en-US" sz="2000" b="0"/>
        </a:p>
      </dgm:t>
    </dgm:pt>
    <dgm:pt modelId="{F25B572E-68AA-4823-9DB8-6F4EBA29AAEE}" type="parTrans" cxnId="{9D8B48C9-5EAB-4840-BFCA-F45B592B4ECA}">
      <dgm:prSet/>
      <dgm:spPr/>
      <dgm:t>
        <a:bodyPr/>
        <a:lstStyle/>
        <a:p>
          <a:endParaRPr lang="en-US" sz="2000"/>
        </a:p>
      </dgm:t>
    </dgm:pt>
    <dgm:pt modelId="{971DE22F-6EE8-40D6-A41F-D0610EC8CA68}" type="sibTrans" cxnId="{9D8B48C9-5EAB-4840-BFCA-F45B592B4ECA}">
      <dgm:prSet/>
      <dgm:spPr/>
      <dgm:t>
        <a:bodyPr/>
        <a:lstStyle/>
        <a:p>
          <a:endParaRPr lang="en-US" sz="1100"/>
        </a:p>
      </dgm:t>
    </dgm:pt>
    <dgm:pt modelId="{74468C0D-EACD-4154-8CD7-CB254442ADE0}">
      <dgm:prSet custT="1"/>
      <dgm:spPr>
        <a:solidFill>
          <a:srgbClr val="0070C0"/>
        </a:solidFill>
      </dgm:spPr>
      <dgm:t>
        <a:bodyPr/>
        <a:lstStyle/>
        <a:p>
          <a:r>
            <a:rPr lang="ka-GE" sz="2000" b="0"/>
            <a:t>სახელმწიფო შესყიდვების სამმართველო</a:t>
          </a:r>
          <a:endParaRPr lang="en-US" sz="2000" b="0"/>
        </a:p>
      </dgm:t>
    </dgm:pt>
    <dgm:pt modelId="{207F90B6-195D-49E8-B9B6-63EFD4F53A70}" type="parTrans" cxnId="{04B1EA9D-461A-410C-A7E2-F251BC50D79B}">
      <dgm:prSet/>
      <dgm:spPr/>
      <dgm:t>
        <a:bodyPr/>
        <a:lstStyle/>
        <a:p>
          <a:endParaRPr lang="en-US" sz="2000"/>
        </a:p>
      </dgm:t>
    </dgm:pt>
    <dgm:pt modelId="{F969A860-6AE3-4CB0-8316-7100754F1577}" type="sibTrans" cxnId="{04B1EA9D-461A-410C-A7E2-F251BC50D79B}">
      <dgm:prSet/>
      <dgm:spPr/>
      <dgm:t>
        <a:bodyPr/>
        <a:lstStyle/>
        <a:p>
          <a:endParaRPr lang="en-US" sz="1100"/>
        </a:p>
      </dgm:t>
    </dgm:pt>
    <dgm:pt modelId="{04917344-5781-4D2A-87D2-EA2386E56122}">
      <dgm:prSet custT="1"/>
      <dgm:spPr>
        <a:solidFill>
          <a:srgbClr val="0070C0"/>
        </a:solidFill>
      </dgm:spPr>
      <dgm:t>
        <a:bodyPr/>
        <a:lstStyle/>
        <a:p>
          <a:r>
            <a:rPr lang="ka-GE" sz="2000" b="0"/>
            <a:t>საფინანსო-საბუღალტრო სამმართველო</a:t>
          </a:r>
          <a:endParaRPr lang="en-US" sz="2000" b="0"/>
        </a:p>
      </dgm:t>
    </dgm:pt>
    <dgm:pt modelId="{B3923BD3-F2A6-4E0A-9ABF-AD6B77E381DF}" type="parTrans" cxnId="{36195E4B-0995-4D08-895C-9482507D7148}">
      <dgm:prSet/>
      <dgm:spPr/>
      <dgm:t>
        <a:bodyPr/>
        <a:lstStyle/>
        <a:p>
          <a:endParaRPr lang="en-US" sz="2000"/>
        </a:p>
      </dgm:t>
    </dgm:pt>
    <dgm:pt modelId="{85A2B924-3645-46B1-9EAD-3F47E9C23EC9}" type="sibTrans" cxnId="{36195E4B-0995-4D08-895C-9482507D7148}">
      <dgm:prSet/>
      <dgm:spPr/>
      <dgm:t>
        <a:bodyPr/>
        <a:lstStyle/>
        <a:p>
          <a:endParaRPr lang="en-US" sz="1100"/>
        </a:p>
      </dgm:t>
    </dgm:pt>
    <dgm:pt modelId="{F682947A-19EA-4D83-A517-73C1134D0E9B}">
      <dgm:prSet custT="1"/>
      <dgm:spPr>
        <a:solidFill>
          <a:srgbClr val="0070C0"/>
        </a:solidFill>
      </dgm:spPr>
      <dgm:t>
        <a:bodyPr/>
        <a:lstStyle/>
        <a:p>
          <a:r>
            <a:rPr lang="ka-GE" sz="2000" b="0"/>
            <a:t>ლოჯისტიკისა და სამეურნეო მომსახურების სამმართველო </a:t>
          </a:r>
          <a:endParaRPr lang="en-US" sz="2000" b="0"/>
        </a:p>
      </dgm:t>
    </dgm:pt>
    <dgm:pt modelId="{9AA8DB4F-E888-48AB-8DE6-15B38ED18D82}" type="parTrans" cxnId="{086A409C-D823-4D4D-B62A-1A0F46BE5080}">
      <dgm:prSet/>
      <dgm:spPr/>
      <dgm:t>
        <a:bodyPr/>
        <a:lstStyle/>
        <a:p>
          <a:endParaRPr lang="en-US" sz="2000"/>
        </a:p>
      </dgm:t>
    </dgm:pt>
    <dgm:pt modelId="{FD8451DD-ACBD-4AD5-A31A-3AF477F2CE72}" type="sibTrans" cxnId="{086A409C-D823-4D4D-B62A-1A0F46BE5080}">
      <dgm:prSet/>
      <dgm:spPr/>
      <dgm:t>
        <a:bodyPr/>
        <a:lstStyle/>
        <a:p>
          <a:endParaRPr lang="en-US" sz="1100"/>
        </a:p>
      </dgm:t>
    </dgm:pt>
    <dgm:pt modelId="{0074CD5D-DDA3-4D97-B180-FF9AC2979862}">
      <dgm:prSet custT="1"/>
      <dgm:spPr>
        <a:solidFill>
          <a:srgbClr val="0070C0"/>
        </a:solidFill>
      </dgm:spPr>
      <dgm:t>
        <a:bodyPr/>
        <a:lstStyle/>
        <a:p>
          <a:r>
            <a:rPr lang="ka-GE" sz="2000" b="0"/>
            <a:t>შრომის უსაფრთხოების სპეციალისტის აკრედიტებულ პროგრამაზე ზედამხედველობის ცენტრი</a:t>
          </a:r>
          <a:endParaRPr lang="en-US" sz="2000" b="0"/>
        </a:p>
      </dgm:t>
    </dgm:pt>
    <dgm:pt modelId="{B89298B9-5A75-46ED-9208-A610FEE79A25}" type="parTrans" cxnId="{A8724633-2CD1-441B-BFE4-8DA5F515E5C7}">
      <dgm:prSet/>
      <dgm:spPr/>
      <dgm:t>
        <a:bodyPr/>
        <a:lstStyle/>
        <a:p>
          <a:endParaRPr lang="en-US" sz="2000"/>
        </a:p>
      </dgm:t>
    </dgm:pt>
    <dgm:pt modelId="{FD417E11-8389-4D09-B497-5594E2A2E0D8}" type="sibTrans" cxnId="{A8724633-2CD1-441B-BFE4-8DA5F515E5C7}">
      <dgm:prSet/>
      <dgm:spPr/>
      <dgm:t>
        <a:bodyPr/>
        <a:lstStyle/>
        <a:p>
          <a:endParaRPr lang="en-US" sz="1100"/>
        </a:p>
      </dgm:t>
    </dgm:pt>
    <dgm:pt modelId="{538AA1A4-CCE2-4DAC-BF29-F325E4042E5E}">
      <dgm:prSet custT="1"/>
      <dgm:spPr>
        <a:solidFill>
          <a:srgbClr val="FFC000"/>
        </a:solidFill>
      </dgm:spPr>
      <dgm:t>
        <a:bodyPr/>
        <a:lstStyle/>
        <a:p>
          <a:r>
            <a:rPr lang="ka-GE" sz="2000" b="0"/>
            <a:t>შრომით უფლებების ზედამხედველობის დეპარტამენტი</a:t>
          </a:r>
          <a:endParaRPr lang="en-US" sz="2000" b="1"/>
        </a:p>
      </dgm:t>
    </dgm:pt>
    <dgm:pt modelId="{8440DBF0-D597-4740-8C49-7B048B517D0C}" type="parTrans" cxnId="{0A626E2C-FC3C-4050-B258-37F67263D8C0}">
      <dgm:prSet/>
      <dgm:spPr/>
      <dgm:t>
        <a:bodyPr/>
        <a:lstStyle/>
        <a:p>
          <a:endParaRPr lang="en-GB" sz="2000"/>
        </a:p>
      </dgm:t>
    </dgm:pt>
    <dgm:pt modelId="{E0CCB6BC-2E29-468B-B797-118143CD78DA}" type="sibTrans" cxnId="{0A626E2C-FC3C-4050-B258-37F67263D8C0}">
      <dgm:prSet/>
      <dgm:spPr/>
      <dgm:t>
        <a:bodyPr/>
        <a:lstStyle/>
        <a:p>
          <a:endParaRPr lang="en-GB" sz="1100"/>
        </a:p>
      </dgm:t>
    </dgm:pt>
    <dgm:pt modelId="{757A7E11-CF60-44FD-AB25-183FA1FB90E7}">
      <dgm:prSet custT="1"/>
      <dgm:spPr>
        <a:solidFill>
          <a:schemeClr val="accent2">
            <a:lumMod val="75000"/>
          </a:schemeClr>
        </a:solidFill>
      </dgm:spPr>
      <dgm:t>
        <a:bodyPr/>
        <a:lstStyle/>
        <a:p>
          <a:r>
            <a:rPr lang="ka-GE" sz="2000" b="0"/>
            <a:t>სამუშაო ადგილებზე დისკრიმინაციის, სექსუალური შევიწროების აკრძალვისა და გენდრული თანასწორობის  ზედამხედველობის განყოფილება</a:t>
          </a:r>
          <a:endParaRPr lang="en-US" sz="2000" b="0"/>
        </a:p>
      </dgm:t>
    </dgm:pt>
    <dgm:pt modelId="{F77319EE-D362-4BFA-A399-20D9E064C853}" type="parTrans" cxnId="{A7EF7B05-A223-469E-81A5-B1AEA5FBB69E}">
      <dgm:prSet/>
      <dgm:spPr/>
      <dgm:t>
        <a:bodyPr/>
        <a:lstStyle/>
        <a:p>
          <a:endParaRPr lang="en-GB" sz="2000"/>
        </a:p>
      </dgm:t>
    </dgm:pt>
    <dgm:pt modelId="{B69CEA66-6A26-4AD6-8F6E-12DA88A51418}" type="sibTrans" cxnId="{A7EF7B05-A223-469E-81A5-B1AEA5FBB69E}">
      <dgm:prSet/>
      <dgm:spPr/>
      <dgm:t>
        <a:bodyPr/>
        <a:lstStyle/>
        <a:p>
          <a:endParaRPr lang="en-GB" sz="1100"/>
        </a:p>
      </dgm:t>
    </dgm:pt>
    <dgm:pt modelId="{8BC5E1ED-8D45-40CD-949D-ADCEB258B0BF}">
      <dgm:prSet custT="1"/>
      <dgm:spPr>
        <a:solidFill>
          <a:schemeClr val="accent2">
            <a:lumMod val="75000"/>
          </a:schemeClr>
        </a:solidFill>
      </dgm:spPr>
      <dgm:t>
        <a:bodyPr/>
        <a:lstStyle/>
        <a:p>
          <a:r>
            <a:rPr lang="ka-GE" sz="2000" b="0"/>
            <a:t>იძულებითი შრომის, შრომითი ექსპლუატაციის ზედამხედველობის განყოფილება</a:t>
          </a:r>
          <a:endParaRPr lang="en-US" sz="2000" b="0"/>
        </a:p>
      </dgm:t>
    </dgm:pt>
    <dgm:pt modelId="{D8590C4E-AB74-436A-BE81-2023E3DACD73}" type="parTrans" cxnId="{CB706B53-9F35-4C86-BA7B-735F5DD1D7A0}">
      <dgm:prSet/>
      <dgm:spPr/>
      <dgm:t>
        <a:bodyPr/>
        <a:lstStyle/>
        <a:p>
          <a:endParaRPr lang="en-GB" sz="2000"/>
        </a:p>
      </dgm:t>
    </dgm:pt>
    <dgm:pt modelId="{AD9B6637-D4AB-4FED-B287-F1FBC8CBF283}" type="sibTrans" cxnId="{CB706B53-9F35-4C86-BA7B-735F5DD1D7A0}">
      <dgm:prSet/>
      <dgm:spPr/>
      <dgm:t>
        <a:bodyPr/>
        <a:lstStyle/>
        <a:p>
          <a:endParaRPr lang="en-GB" sz="1100"/>
        </a:p>
      </dgm:t>
    </dgm:pt>
    <dgm:pt modelId="{E9E6AB01-312A-410D-92D7-0E6E1C56EC6F}">
      <dgm:prSet custT="1"/>
      <dgm:spPr>
        <a:solidFill>
          <a:schemeClr val="accent2">
            <a:lumMod val="75000"/>
          </a:schemeClr>
        </a:solidFill>
      </dgm:spPr>
      <dgm:t>
        <a:bodyPr/>
        <a:lstStyle/>
        <a:p>
          <a:r>
            <a:rPr lang="ka-GE" sz="2000" b="0"/>
            <a:t>შრომის კოდექსზე ზედამხედველობის განყოფილება</a:t>
          </a:r>
          <a:endParaRPr lang="en-US" sz="2000" b="0"/>
        </a:p>
      </dgm:t>
    </dgm:pt>
    <dgm:pt modelId="{6D9B348E-9371-4901-819E-BD26424467CC}" type="parTrans" cxnId="{F203E16A-707B-487C-ACB0-FF8DB8EAE689}">
      <dgm:prSet/>
      <dgm:spPr/>
      <dgm:t>
        <a:bodyPr/>
        <a:lstStyle/>
        <a:p>
          <a:endParaRPr lang="en-GB" sz="2000"/>
        </a:p>
      </dgm:t>
    </dgm:pt>
    <dgm:pt modelId="{A02841F3-DB80-496C-8E3B-405A5CBEED91}" type="sibTrans" cxnId="{F203E16A-707B-487C-ACB0-FF8DB8EAE689}">
      <dgm:prSet/>
      <dgm:spPr/>
      <dgm:t>
        <a:bodyPr/>
        <a:lstStyle/>
        <a:p>
          <a:endParaRPr lang="en-GB" sz="1100"/>
        </a:p>
      </dgm:t>
    </dgm:pt>
    <dgm:pt modelId="{A6ABCFDD-BDEE-4694-A42F-0F53ECF6AA3A}">
      <dgm:prSet custT="1"/>
      <dgm:spPr>
        <a:solidFill>
          <a:srgbClr val="FFC000"/>
        </a:solidFill>
      </dgm:spPr>
      <dgm:t>
        <a:bodyPr/>
        <a:lstStyle/>
        <a:p>
          <a:r>
            <a:rPr lang="ka-GE" sz="2000" b="0"/>
            <a:t>საფინანსო-ეკონომოკური </a:t>
          </a:r>
        </a:p>
        <a:p>
          <a:r>
            <a:rPr lang="ka-GE" sz="2000" b="0"/>
            <a:t>დეპარტამენტი</a:t>
          </a:r>
          <a:endParaRPr lang="en-US" sz="2000" b="0"/>
        </a:p>
      </dgm:t>
    </dgm:pt>
    <dgm:pt modelId="{267615FC-361C-4B62-89AE-33A44E544984}" type="sibTrans" cxnId="{C633C6FF-DD06-42A5-8E0B-A8140A8C40A0}">
      <dgm:prSet/>
      <dgm:spPr/>
      <dgm:t>
        <a:bodyPr/>
        <a:lstStyle/>
        <a:p>
          <a:endParaRPr lang="en-US" sz="1100"/>
        </a:p>
      </dgm:t>
    </dgm:pt>
    <dgm:pt modelId="{A16202ED-A584-40D8-AE4F-24A646F981FB}" type="parTrans" cxnId="{C633C6FF-DD06-42A5-8E0B-A8140A8C40A0}">
      <dgm:prSet/>
      <dgm:spPr/>
      <dgm:t>
        <a:bodyPr/>
        <a:lstStyle/>
        <a:p>
          <a:endParaRPr lang="en-US" sz="2000"/>
        </a:p>
      </dgm:t>
    </dgm:pt>
    <dgm:pt modelId="{2770CB5B-B632-4638-BA98-8B83981A5BF1}">
      <dgm:prSet custT="1"/>
      <dgm:spPr>
        <a:solidFill>
          <a:schemeClr val="accent2">
            <a:lumMod val="75000"/>
          </a:schemeClr>
        </a:solidFill>
      </dgm:spPr>
      <dgm:t>
        <a:bodyPr/>
        <a:lstStyle/>
        <a:p>
          <a:r>
            <a:rPr lang="ka-GE" sz="2000" b="0"/>
            <a:t>სამმართველო დოკუმენტაციის სამართლებრივი რევიზიისა და ვიზირების განყოფილება</a:t>
          </a:r>
          <a:endParaRPr lang="en-US" sz="2000" b="0"/>
        </a:p>
      </dgm:t>
    </dgm:pt>
    <dgm:pt modelId="{044A9258-DF36-4CA3-980D-F20FB69D2E69}" type="parTrans" cxnId="{6AF1B1F1-ED6A-4A61-AA81-633B18CEA7B8}">
      <dgm:prSet/>
      <dgm:spPr/>
      <dgm:t>
        <a:bodyPr/>
        <a:lstStyle/>
        <a:p>
          <a:endParaRPr lang="en-GB" sz="2000"/>
        </a:p>
      </dgm:t>
    </dgm:pt>
    <dgm:pt modelId="{4CAAEDCA-B802-4723-A430-0DD206F5F033}" type="sibTrans" cxnId="{6AF1B1F1-ED6A-4A61-AA81-633B18CEA7B8}">
      <dgm:prSet/>
      <dgm:spPr/>
      <dgm:t>
        <a:bodyPr/>
        <a:lstStyle/>
        <a:p>
          <a:endParaRPr lang="en-GB" sz="1100"/>
        </a:p>
      </dgm:t>
    </dgm:pt>
    <dgm:pt modelId="{E18A16EF-3AE1-44DE-98BB-FB34D5C0724B}">
      <dgm:prSet custT="1"/>
      <dgm:spPr>
        <a:solidFill>
          <a:srgbClr val="FFC000"/>
        </a:solidFill>
      </dgm:spPr>
      <dgm:t>
        <a:bodyPr/>
        <a:lstStyle/>
        <a:p>
          <a:r>
            <a:rPr lang="ka-GE" sz="2000" b="1"/>
            <a:t>ადმინისტრაციული  დეპარტამენტი</a:t>
          </a:r>
          <a:endParaRPr lang="en-US" sz="2000" b="0"/>
        </a:p>
      </dgm:t>
    </dgm:pt>
    <dgm:pt modelId="{52FE72ED-C5D8-42B5-B6A6-80E4E80F8FC6}" type="parTrans" cxnId="{73B3BCF1-4C01-4984-B07D-5720FAD44926}">
      <dgm:prSet/>
      <dgm:spPr/>
      <dgm:t>
        <a:bodyPr/>
        <a:lstStyle/>
        <a:p>
          <a:endParaRPr lang="en-GB" sz="2000"/>
        </a:p>
      </dgm:t>
    </dgm:pt>
    <dgm:pt modelId="{CF0F4F6C-DF20-4BBF-A151-97127DA49C5E}" type="sibTrans" cxnId="{73B3BCF1-4C01-4984-B07D-5720FAD44926}">
      <dgm:prSet/>
      <dgm:spPr/>
      <dgm:t>
        <a:bodyPr/>
        <a:lstStyle/>
        <a:p>
          <a:endParaRPr lang="en-GB"/>
        </a:p>
      </dgm:t>
    </dgm:pt>
    <dgm:pt modelId="{FBF410C8-F190-4E7B-A5B8-F329B92082A5}">
      <dgm:prSet custT="1"/>
      <dgm:spPr>
        <a:solidFill>
          <a:srgbClr val="0070C0"/>
        </a:solidFill>
      </dgm:spPr>
      <dgm:t>
        <a:bodyPr/>
        <a:lstStyle/>
        <a:p>
          <a:r>
            <a:rPr lang="ka-GE" sz="2000" b="0"/>
            <a:t>საერთაშორისო/საზოგადოებასთან ურთიერთობისა და  სტატისტიკისა/ანალიტიკის სამმართველო</a:t>
          </a:r>
          <a:endParaRPr lang="en-US" sz="2000" b="0"/>
        </a:p>
      </dgm:t>
    </dgm:pt>
    <dgm:pt modelId="{EB4E4849-35B8-4C97-A7FC-C36BB1DA9F6D}" type="parTrans" cxnId="{D9307C7F-9B34-426D-BFED-61993FAAF0EB}">
      <dgm:prSet/>
      <dgm:spPr/>
      <dgm:t>
        <a:bodyPr/>
        <a:lstStyle/>
        <a:p>
          <a:endParaRPr lang="en-GB" sz="2000"/>
        </a:p>
      </dgm:t>
    </dgm:pt>
    <dgm:pt modelId="{468D652B-A74A-4669-BDD8-800E47C9DFF8}" type="sibTrans" cxnId="{D9307C7F-9B34-426D-BFED-61993FAAF0EB}">
      <dgm:prSet/>
      <dgm:spPr/>
      <dgm:t>
        <a:bodyPr/>
        <a:lstStyle/>
        <a:p>
          <a:endParaRPr lang="en-GB"/>
        </a:p>
      </dgm:t>
    </dgm:pt>
    <dgm:pt modelId="{3AED530B-33D4-4E62-885A-134E1465DA15}">
      <dgm:prSet custT="1"/>
      <dgm:spPr>
        <a:solidFill>
          <a:schemeClr val="accent2">
            <a:lumMod val="75000"/>
          </a:schemeClr>
        </a:solidFill>
      </dgm:spPr>
      <dgm:t>
        <a:bodyPr/>
        <a:lstStyle/>
        <a:p>
          <a:r>
            <a:rPr lang="ka-GE" sz="2000" b="0"/>
            <a:t>საქმისწარმოების განყოფილება</a:t>
          </a:r>
          <a:endParaRPr lang="en-US" sz="2000" b="0"/>
        </a:p>
      </dgm:t>
    </dgm:pt>
    <dgm:pt modelId="{6F90B8DD-4281-4190-B571-CB5FA5976EDE}" type="parTrans" cxnId="{5F2E216E-06F0-4028-AA89-970739FD37ED}">
      <dgm:prSet/>
      <dgm:spPr/>
      <dgm:t>
        <a:bodyPr/>
        <a:lstStyle/>
        <a:p>
          <a:endParaRPr lang="en-GB" sz="2000"/>
        </a:p>
      </dgm:t>
    </dgm:pt>
    <dgm:pt modelId="{6716E2B4-AE5B-4D4B-8488-E7177113496A}" type="sibTrans" cxnId="{5F2E216E-06F0-4028-AA89-970739FD37ED}">
      <dgm:prSet/>
      <dgm:spPr/>
      <dgm:t>
        <a:bodyPr/>
        <a:lstStyle/>
        <a:p>
          <a:endParaRPr lang="en-GB"/>
        </a:p>
      </dgm:t>
    </dgm:pt>
    <dgm:pt modelId="{9C8F6A8A-F2FF-4D44-B04E-69D253BD4396}">
      <dgm:prSet custT="1"/>
      <dgm:spPr>
        <a:solidFill>
          <a:srgbClr val="0070C0"/>
        </a:solidFill>
      </dgm:spPr>
      <dgm:t>
        <a:bodyPr/>
        <a:lstStyle/>
        <a:p>
          <a:r>
            <a:rPr lang="ka-GE" sz="2000" b="0"/>
            <a:t>ადამიანური რესურსების მართვისა და ინფორმაციული ტექნოლოგიების სამმართველო</a:t>
          </a:r>
          <a:endParaRPr lang="en-US" sz="2000" b="0"/>
        </a:p>
      </dgm:t>
    </dgm:pt>
    <dgm:pt modelId="{94437775-E976-448D-8592-ECF682A286BE}" type="parTrans" cxnId="{758AD6E5-3E6C-4617-B8CF-4129A1B05D21}">
      <dgm:prSet/>
      <dgm:spPr/>
      <dgm:t>
        <a:bodyPr/>
        <a:lstStyle/>
        <a:p>
          <a:endParaRPr lang="en-GB" sz="2000"/>
        </a:p>
      </dgm:t>
    </dgm:pt>
    <dgm:pt modelId="{70ECAB5D-F59E-47BF-AD16-01978CB1FFD5}" type="sibTrans" cxnId="{758AD6E5-3E6C-4617-B8CF-4129A1B05D21}">
      <dgm:prSet/>
      <dgm:spPr/>
      <dgm:t>
        <a:bodyPr/>
        <a:lstStyle/>
        <a:p>
          <a:endParaRPr lang="en-GB"/>
        </a:p>
      </dgm:t>
    </dgm:pt>
    <dgm:pt modelId="{2A798E08-81C8-4567-B81C-0ADEC5C0C8E6}">
      <dgm:prSet custT="1"/>
      <dgm:spPr/>
      <dgm:t>
        <a:bodyPr/>
        <a:lstStyle/>
        <a:p>
          <a:r>
            <a:rPr lang="ka-GE" sz="2000"/>
            <a:t>იმერეთის რეგიონული სამმართველო</a:t>
          </a:r>
          <a:endParaRPr lang="en-US" sz="2000" b="0"/>
        </a:p>
      </dgm:t>
    </dgm:pt>
    <dgm:pt modelId="{8D05D02D-0348-42BB-956B-3DFBF877F8FD}" type="parTrans" cxnId="{28759CB8-0745-4174-AD49-8022E81E9519}">
      <dgm:prSet/>
      <dgm:spPr/>
      <dgm:t>
        <a:bodyPr/>
        <a:lstStyle/>
        <a:p>
          <a:endParaRPr lang="en-GB" sz="2000"/>
        </a:p>
      </dgm:t>
    </dgm:pt>
    <dgm:pt modelId="{8CE6FE84-7F5A-427E-B9DE-5D710401DB94}" type="sibTrans" cxnId="{28759CB8-0745-4174-AD49-8022E81E9519}">
      <dgm:prSet/>
      <dgm:spPr/>
      <dgm:t>
        <a:bodyPr/>
        <a:lstStyle/>
        <a:p>
          <a:endParaRPr lang="en-GB"/>
        </a:p>
      </dgm:t>
    </dgm:pt>
    <dgm:pt modelId="{BF5657B0-1F63-4B9A-8F46-771DB7A550A7}">
      <dgm:prSet custT="1"/>
      <dgm:spPr/>
      <dgm:t>
        <a:bodyPr/>
        <a:lstStyle/>
        <a:p>
          <a:r>
            <a:rPr lang="ka-GE" sz="2000"/>
            <a:t>აჭარის რეგიონული სამმართველო</a:t>
          </a:r>
          <a:endParaRPr lang="en-US" sz="2000"/>
        </a:p>
      </dgm:t>
    </dgm:pt>
    <dgm:pt modelId="{87732EB2-B540-42B5-AD37-98578505C86A}" type="parTrans" cxnId="{D96404FD-0AD3-4BBF-B50B-D078DDE3F0F5}">
      <dgm:prSet/>
      <dgm:spPr/>
      <dgm:t>
        <a:bodyPr/>
        <a:lstStyle/>
        <a:p>
          <a:endParaRPr lang="en-GB" sz="2000"/>
        </a:p>
      </dgm:t>
    </dgm:pt>
    <dgm:pt modelId="{00BE6B65-082A-4012-8553-DB454D37277D}" type="sibTrans" cxnId="{D96404FD-0AD3-4BBF-B50B-D078DDE3F0F5}">
      <dgm:prSet/>
      <dgm:spPr/>
      <dgm:t>
        <a:bodyPr/>
        <a:lstStyle/>
        <a:p>
          <a:endParaRPr lang="en-GB"/>
        </a:p>
      </dgm:t>
    </dgm:pt>
    <dgm:pt modelId="{AB05D4CA-0CA9-458A-A5FB-B5B96DD29F83}" type="pres">
      <dgm:prSet presAssocID="{F50B4241-9DE5-4E38-AFF3-7A460B888CC7}" presName="hierChild1" presStyleCnt="0">
        <dgm:presLayoutVars>
          <dgm:orgChart val="1"/>
          <dgm:chPref val="1"/>
          <dgm:dir/>
          <dgm:animOne val="branch"/>
          <dgm:animLvl val="lvl"/>
          <dgm:resizeHandles/>
        </dgm:presLayoutVars>
      </dgm:prSet>
      <dgm:spPr/>
      <dgm:t>
        <a:bodyPr/>
        <a:lstStyle/>
        <a:p>
          <a:endParaRPr lang="en-US"/>
        </a:p>
      </dgm:t>
    </dgm:pt>
    <dgm:pt modelId="{85D7E262-8CE6-462B-977F-50B1CFE53E76}" type="pres">
      <dgm:prSet presAssocID="{57C7DAAF-6496-4D59-9F75-D52BE35292CB}" presName="hierRoot1" presStyleCnt="0">
        <dgm:presLayoutVars>
          <dgm:hierBranch val="hang"/>
        </dgm:presLayoutVars>
      </dgm:prSet>
      <dgm:spPr/>
      <dgm:t>
        <a:bodyPr/>
        <a:lstStyle/>
        <a:p>
          <a:endParaRPr lang="en-GB"/>
        </a:p>
      </dgm:t>
    </dgm:pt>
    <dgm:pt modelId="{9D545FF3-F5BB-4D2E-AC81-0FC1FAD87B46}" type="pres">
      <dgm:prSet presAssocID="{57C7DAAF-6496-4D59-9F75-D52BE35292CB}" presName="rootComposite1" presStyleCnt="0"/>
      <dgm:spPr/>
      <dgm:t>
        <a:bodyPr/>
        <a:lstStyle/>
        <a:p>
          <a:endParaRPr lang="en-GB"/>
        </a:p>
      </dgm:t>
    </dgm:pt>
    <dgm:pt modelId="{F08CF62B-97F5-480D-B410-FE1680C47B92}" type="pres">
      <dgm:prSet presAssocID="{57C7DAAF-6496-4D59-9F75-D52BE35292CB}" presName="rootText1" presStyleLbl="node0" presStyleIdx="0" presStyleCnt="1" custScaleX="2000000" custScaleY="2000000" custLinFactX="700000" custLinFactY="618617" custLinFactNeighborX="716447" custLinFactNeighborY="700000">
        <dgm:presLayoutVars>
          <dgm:chPref val="3"/>
        </dgm:presLayoutVars>
      </dgm:prSet>
      <dgm:spPr/>
      <dgm:t>
        <a:bodyPr/>
        <a:lstStyle/>
        <a:p>
          <a:endParaRPr lang="en-US"/>
        </a:p>
      </dgm:t>
    </dgm:pt>
    <dgm:pt modelId="{9A3CF4AD-789E-4944-8B3D-E4A45CD04C36}" type="pres">
      <dgm:prSet presAssocID="{57C7DAAF-6496-4D59-9F75-D52BE35292CB}" presName="rootConnector1" presStyleLbl="node1" presStyleIdx="0" presStyleCnt="0"/>
      <dgm:spPr/>
      <dgm:t>
        <a:bodyPr/>
        <a:lstStyle/>
        <a:p>
          <a:endParaRPr lang="en-US"/>
        </a:p>
      </dgm:t>
    </dgm:pt>
    <dgm:pt modelId="{2AF5D27E-192C-4577-9B90-BF170BE7C983}" type="pres">
      <dgm:prSet presAssocID="{57C7DAAF-6496-4D59-9F75-D52BE35292CB}" presName="hierChild2" presStyleCnt="0"/>
      <dgm:spPr/>
      <dgm:t>
        <a:bodyPr/>
        <a:lstStyle/>
        <a:p>
          <a:endParaRPr lang="en-GB"/>
        </a:p>
      </dgm:t>
    </dgm:pt>
    <dgm:pt modelId="{7CB431A8-75C6-4C63-968D-007CB3F39A97}" type="pres">
      <dgm:prSet presAssocID="{3AE4BEDB-ED0B-4725-ADD8-39662D9990A3}" presName="Name48" presStyleLbl="parChTrans1D2" presStyleIdx="0" presStyleCnt="5"/>
      <dgm:spPr/>
      <dgm:t>
        <a:bodyPr/>
        <a:lstStyle/>
        <a:p>
          <a:endParaRPr lang="en-GB"/>
        </a:p>
      </dgm:t>
    </dgm:pt>
    <dgm:pt modelId="{42F71C30-5614-41B1-B331-2B4984C1F2FB}" type="pres">
      <dgm:prSet presAssocID="{2EF8120F-CE4F-40BD-81C8-B2839689BF38}" presName="hierRoot2" presStyleCnt="0">
        <dgm:presLayoutVars>
          <dgm:hierBranch val="init"/>
        </dgm:presLayoutVars>
      </dgm:prSet>
      <dgm:spPr/>
      <dgm:t>
        <a:bodyPr/>
        <a:lstStyle/>
        <a:p>
          <a:endParaRPr lang="en-GB"/>
        </a:p>
      </dgm:t>
    </dgm:pt>
    <dgm:pt modelId="{72AF9BE6-8CCE-40C8-A21D-44DD11417357}" type="pres">
      <dgm:prSet presAssocID="{2EF8120F-CE4F-40BD-81C8-B2839689BF38}" presName="rootComposite" presStyleCnt="0"/>
      <dgm:spPr/>
      <dgm:t>
        <a:bodyPr/>
        <a:lstStyle/>
        <a:p>
          <a:endParaRPr lang="en-GB"/>
        </a:p>
      </dgm:t>
    </dgm:pt>
    <dgm:pt modelId="{BDC69384-1AA5-4068-B930-9904E4C56F4F}" type="pres">
      <dgm:prSet presAssocID="{2EF8120F-CE4F-40BD-81C8-B2839689BF38}" presName="rootText" presStyleLbl="node2" presStyleIdx="0" presStyleCnt="4" custScaleX="2000000" custScaleY="1273662" custLinFactX="-2009725" custLinFactY="517712" custLinFactNeighborX="-2100000" custLinFactNeighborY="600000">
        <dgm:presLayoutVars>
          <dgm:chPref val="3"/>
        </dgm:presLayoutVars>
      </dgm:prSet>
      <dgm:spPr/>
      <dgm:t>
        <a:bodyPr/>
        <a:lstStyle/>
        <a:p>
          <a:endParaRPr lang="en-US"/>
        </a:p>
      </dgm:t>
    </dgm:pt>
    <dgm:pt modelId="{6F223CF9-3CBF-478C-AE08-9AFF76F3E94E}" type="pres">
      <dgm:prSet presAssocID="{2EF8120F-CE4F-40BD-81C8-B2839689BF38}" presName="rootConnector" presStyleLbl="node2" presStyleIdx="0" presStyleCnt="4"/>
      <dgm:spPr/>
      <dgm:t>
        <a:bodyPr/>
        <a:lstStyle/>
        <a:p>
          <a:endParaRPr lang="en-US"/>
        </a:p>
      </dgm:t>
    </dgm:pt>
    <dgm:pt modelId="{82D18DD9-F096-4109-8F5E-0794078DEBED}" type="pres">
      <dgm:prSet presAssocID="{2EF8120F-CE4F-40BD-81C8-B2839689BF38}" presName="hierChild4" presStyleCnt="0"/>
      <dgm:spPr/>
      <dgm:t>
        <a:bodyPr/>
        <a:lstStyle/>
        <a:p>
          <a:endParaRPr lang="en-GB"/>
        </a:p>
      </dgm:t>
    </dgm:pt>
    <dgm:pt modelId="{537064DD-07FF-4B11-B73C-05EED5E04081}" type="pres">
      <dgm:prSet presAssocID="{8440DBF0-D597-4740-8C49-7B048B517D0C}" presName="Name37" presStyleLbl="parChTrans1D3" presStyleIdx="0" presStyleCnt="9"/>
      <dgm:spPr/>
      <dgm:t>
        <a:bodyPr/>
        <a:lstStyle/>
        <a:p>
          <a:endParaRPr lang="en-GB"/>
        </a:p>
      </dgm:t>
    </dgm:pt>
    <dgm:pt modelId="{1EBBDBAB-9803-4E22-8949-496D53BD84E5}" type="pres">
      <dgm:prSet presAssocID="{538AA1A4-CCE2-4DAC-BF29-F325E4042E5E}" presName="hierRoot2" presStyleCnt="0">
        <dgm:presLayoutVars>
          <dgm:hierBranch val="init"/>
        </dgm:presLayoutVars>
      </dgm:prSet>
      <dgm:spPr/>
    </dgm:pt>
    <dgm:pt modelId="{7D7E8CC0-3EDD-41B7-8641-4E78EFF361AF}" type="pres">
      <dgm:prSet presAssocID="{538AA1A4-CCE2-4DAC-BF29-F325E4042E5E}" presName="rootComposite" presStyleCnt="0"/>
      <dgm:spPr/>
    </dgm:pt>
    <dgm:pt modelId="{EA12B355-F40D-4CF5-BD3A-6E4E9101CB02}" type="pres">
      <dgm:prSet presAssocID="{538AA1A4-CCE2-4DAC-BF29-F325E4042E5E}" presName="rootText" presStyleLbl="node3" presStyleIdx="0" presStyleCnt="9" custScaleX="2000000" custScaleY="1139190" custLinFactX="-900000" custLinFactY="792356" custLinFactNeighborX="-969987" custLinFactNeighborY="800000">
        <dgm:presLayoutVars>
          <dgm:chPref val="3"/>
        </dgm:presLayoutVars>
      </dgm:prSet>
      <dgm:spPr/>
      <dgm:t>
        <a:bodyPr/>
        <a:lstStyle/>
        <a:p>
          <a:endParaRPr lang="en-GB"/>
        </a:p>
      </dgm:t>
    </dgm:pt>
    <dgm:pt modelId="{1A1E65FA-04F5-49AC-870B-9D4C96C662B1}" type="pres">
      <dgm:prSet presAssocID="{538AA1A4-CCE2-4DAC-BF29-F325E4042E5E}" presName="rootConnector" presStyleLbl="node3" presStyleIdx="0" presStyleCnt="9"/>
      <dgm:spPr/>
      <dgm:t>
        <a:bodyPr/>
        <a:lstStyle/>
        <a:p>
          <a:endParaRPr lang="en-GB"/>
        </a:p>
      </dgm:t>
    </dgm:pt>
    <dgm:pt modelId="{8A7E0C09-D40B-4496-AF9C-C31F70C8E031}" type="pres">
      <dgm:prSet presAssocID="{538AA1A4-CCE2-4DAC-BF29-F325E4042E5E}" presName="hierChild4" presStyleCnt="0"/>
      <dgm:spPr/>
    </dgm:pt>
    <dgm:pt modelId="{FC24E1F2-452C-4452-A4ED-A392531D2EBA}" type="pres">
      <dgm:prSet presAssocID="{F77319EE-D362-4BFA-A399-20D9E064C853}" presName="Name37" presStyleLbl="parChTrans1D4" presStyleIdx="0" presStyleCnt="14"/>
      <dgm:spPr/>
      <dgm:t>
        <a:bodyPr/>
        <a:lstStyle/>
        <a:p>
          <a:endParaRPr lang="en-GB"/>
        </a:p>
      </dgm:t>
    </dgm:pt>
    <dgm:pt modelId="{D61BCC9E-D11D-4D25-9800-D0F5E0E50A09}" type="pres">
      <dgm:prSet presAssocID="{757A7E11-CF60-44FD-AB25-183FA1FB90E7}" presName="hierRoot2" presStyleCnt="0">
        <dgm:presLayoutVars>
          <dgm:hierBranch val="init"/>
        </dgm:presLayoutVars>
      </dgm:prSet>
      <dgm:spPr/>
    </dgm:pt>
    <dgm:pt modelId="{7851392C-580B-42AE-BC9E-F175A9089ADB}" type="pres">
      <dgm:prSet presAssocID="{757A7E11-CF60-44FD-AB25-183FA1FB90E7}" presName="rootComposite" presStyleCnt="0"/>
      <dgm:spPr/>
    </dgm:pt>
    <dgm:pt modelId="{31FF9552-4CC2-47FB-9588-804C94B6272D}" type="pres">
      <dgm:prSet presAssocID="{757A7E11-CF60-44FD-AB25-183FA1FB90E7}" presName="rootText" presStyleLbl="node4" presStyleIdx="0" presStyleCnt="14" custScaleX="2000000" custScaleY="2000000" custLinFactX="-1000000" custLinFactY="1762617" custLinFactNeighborX="-1088062" custLinFactNeighborY="1800000">
        <dgm:presLayoutVars>
          <dgm:chPref val="3"/>
        </dgm:presLayoutVars>
      </dgm:prSet>
      <dgm:spPr/>
      <dgm:t>
        <a:bodyPr/>
        <a:lstStyle/>
        <a:p>
          <a:endParaRPr lang="en-GB"/>
        </a:p>
      </dgm:t>
    </dgm:pt>
    <dgm:pt modelId="{70DE2CAC-073B-41AA-A76C-5B0F58B57FB3}" type="pres">
      <dgm:prSet presAssocID="{757A7E11-CF60-44FD-AB25-183FA1FB90E7}" presName="rootConnector" presStyleLbl="node4" presStyleIdx="0" presStyleCnt="14"/>
      <dgm:spPr/>
      <dgm:t>
        <a:bodyPr/>
        <a:lstStyle/>
        <a:p>
          <a:endParaRPr lang="en-GB"/>
        </a:p>
      </dgm:t>
    </dgm:pt>
    <dgm:pt modelId="{26F7D7A0-E07A-4D6B-9FDC-D54BC23EEC35}" type="pres">
      <dgm:prSet presAssocID="{757A7E11-CF60-44FD-AB25-183FA1FB90E7}" presName="hierChild4" presStyleCnt="0"/>
      <dgm:spPr/>
    </dgm:pt>
    <dgm:pt modelId="{C9BCA4AD-F3C4-4595-ACFC-6CC7D1231650}" type="pres">
      <dgm:prSet presAssocID="{757A7E11-CF60-44FD-AB25-183FA1FB90E7}" presName="hierChild5" presStyleCnt="0"/>
      <dgm:spPr/>
    </dgm:pt>
    <dgm:pt modelId="{67518804-C8D9-4102-ABE8-F1DD40224623}" type="pres">
      <dgm:prSet presAssocID="{D8590C4E-AB74-436A-BE81-2023E3DACD73}" presName="Name37" presStyleLbl="parChTrans1D4" presStyleIdx="1" presStyleCnt="14"/>
      <dgm:spPr/>
      <dgm:t>
        <a:bodyPr/>
        <a:lstStyle/>
        <a:p>
          <a:endParaRPr lang="en-GB"/>
        </a:p>
      </dgm:t>
    </dgm:pt>
    <dgm:pt modelId="{40CF4574-A084-4B8E-A65A-7B0CCC4ED22E}" type="pres">
      <dgm:prSet presAssocID="{8BC5E1ED-8D45-40CD-949D-ADCEB258B0BF}" presName="hierRoot2" presStyleCnt="0">
        <dgm:presLayoutVars>
          <dgm:hierBranch val="init"/>
        </dgm:presLayoutVars>
      </dgm:prSet>
      <dgm:spPr/>
    </dgm:pt>
    <dgm:pt modelId="{E0626F82-F759-4D8F-9862-B2407E3044EC}" type="pres">
      <dgm:prSet presAssocID="{8BC5E1ED-8D45-40CD-949D-ADCEB258B0BF}" presName="rootComposite" presStyleCnt="0"/>
      <dgm:spPr/>
    </dgm:pt>
    <dgm:pt modelId="{1F3E0726-246E-42EC-BD19-61A2FFDB7244}" type="pres">
      <dgm:prSet presAssocID="{8BC5E1ED-8D45-40CD-949D-ADCEB258B0BF}" presName="rootText" presStyleLbl="node4" presStyleIdx="1" presStyleCnt="14" custScaleX="2000000" custScaleY="1298152" custLinFactX="-1000000" custLinFactY="-100000" custLinFactNeighborX="-1043415" custLinFactNeighborY="-113074">
        <dgm:presLayoutVars>
          <dgm:chPref val="3"/>
        </dgm:presLayoutVars>
      </dgm:prSet>
      <dgm:spPr/>
      <dgm:t>
        <a:bodyPr/>
        <a:lstStyle/>
        <a:p>
          <a:endParaRPr lang="en-GB"/>
        </a:p>
      </dgm:t>
    </dgm:pt>
    <dgm:pt modelId="{A0C00104-CF7D-4630-AA9A-A676C27D9311}" type="pres">
      <dgm:prSet presAssocID="{8BC5E1ED-8D45-40CD-949D-ADCEB258B0BF}" presName="rootConnector" presStyleLbl="node4" presStyleIdx="1" presStyleCnt="14"/>
      <dgm:spPr/>
      <dgm:t>
        <a:bodyPr/>
        <a:lstStyle/>
        <a:p>
          <a:endParaRPr lang="en-GB"/>
        </a:p>
      </dgm:t>
    </dgm:pt>
    <dgm:pt modelId="{B6CAC7CD-32B5-4FA5-ACB8-7B266B2C853A}" type="pres">
      <dgm:prSet presAssocID="{8BC5E1ED-8D45-40CD-949D-ADCEB258B0BF}" presName="hierChild4" presStyleCnt="0"/>
      <dgm:spPr/>
    </dgm:pt>
    <dgm:pt modelId="{AD39E5D1-F558-4318-9F3A-AC730CB8B56C}" type="pres">
      <dgm:prSet presAssocID="{8BC5E1ED-8D45-40CD-949D-ADCEB258B0BF}" presName="hierChild5" presStyleCnt="0"/>
      <dgm:spPr/>
    </dgm:pt>
    <dgm:pt modelId="{2A3573B8-E6F1-4484-9CA5-6AD363A9F623}" type="pres">
      <dgm:prSet presAssocID="{6D9B348E-9371-4901-819E-BD26424467CC}" presName="Name37" presStyleLbl="parChTrans1D4" presStyleIdx="2" presStyleCnt="14"/>
      <dgm:spPr/>
      <dgm:t>
        <a:bodyPr/>
        <a:lstStyle/>
        <a:p>
          <a:endParaRPr lang="en-GB"/>
        </a:p>
      </dgm:t>
    </dgm:pt>
    <dgm:pt modelId="{BCD04404-EDC2-4C90-999A-90847CC62D71}" type="pres">
      <dgm:prSet presAssocID="{E9E6AB01-312A-410D-92D7-0E6E1C56EC6F}" presName="hierRoot2" presStyleCnt="0">
        <dgm:presLayoutVars>
          <dgm:hierBranch val="init"/>
        </dgm:presLayoutVars>
      </dgm:prSet>
      <dgm:spPr/>
    </dgm:pt>
    <dgm:pt modelId="{DBF556F6-7D26-41C8-A20A-0C4F136C5ACF}" type="pres">
      <dgm:prSet presAssocID="{E9E6AB01-312A-410D-92D7-0E6E1C56EC6F}" presName="rootComposite" presStyleCnt="0"/>
      <dgm:spPr/>
    </dgm:pt>
    <dgm:pt modelId="{9886F72D-828B-4A24-9E34-3C8624FD6E26}" type="pres">
      <dgm:prSet presAssocID="{E9E6AB01-312A-410D-92D7-0E6E1C56EC6F}" presName="rootText" presStyleLbl="node4" presStyleIdx="2" presStyleCnt="14" custScaleX="1701327" custScaleY="1162986" custLinFactX="-960248" custLinFactY="1312607" custLinFactNeighborX="-1000000" custLinFactNeighborY="1400000">
        <dgm:presLayoutVars>
          <dgm:chPref val="3"/>
        </dgm:presLayoutVars>
      </dgm:prSet>
      <dgm:spPr/>
      <dgm:t>
        <a:bodyPr/>
        <a:lstStyle/>
        <a:p>
          <a:endParaRPr lang="en-GB"/>
        </a:p>
      </dgm:t>
    </dgm:pt>
    <dgm:pt modelId="{A1C6712C-209F-437E-8388-B6F414A007F2}" type="pres">
      <dgm:prSet presAssocID="{E9E6AB01-312A-410D-92D7-0E6E1C56EC6F}" presName="rootConnector" presStyleLbl="node4" presStyleIdx="2" presStyleCnt="14"/>
      <dgm:spPr/>
      <dgm:t>
        <a:bodyPr/>
        <a:lstStyle/>
        <a:p>
          <a:endParaRPr lang="en-GB"/>
        </a:p>
      </dgm:t>
    </dgm:pt>
    <dgm:pt modelId="{DB4EF68C-2F8E-4527-9508-317F07F8CF35}" type="pres">
      <dgm:prSet presAssocID="{E9E6AB01-312A-410D-92D7-0E6E1C56EC6F}" presName="hierChild4" presStyleCnt="0"/>
      <dgm:spPr/>
    </dgm:pt>
    <dgm:pt modelId="{5C9DEEDB-9317-4715-8C5B-B8BBDAA0794C}" type="pres">
      <dgm:prSet presAssocID="{E9E6AB01-312A-410D-92D7-0E6E1C56EC6F}" presName="hierChild5" presStyleCnt="0"/>
      <dgm:spPr/>
    </dgm:pt>
    <dgm:pt modelId="{451D179F-EAFB-4341-B39C-5DA3B54A91A7}" type="pres">
      <dgm:prSet presAssocID="{538AA1A4-CCE2-4DAC-BF29-F325E4042E5E}" presName="hierChild5" presStyleCnt="0"/>
      <dgm:spPr/>
    </dgm:pt>
    <dgm:pt modelId="{56DFF7E7-2F17-4B1C-85AE-EB9C862575FB}" type="pres">
      <dgm:prSet presAssocID="{52FE72ED-C5D8-42B5-B6A6-80E4E80F8FC6}" presName="Name37" presStyleLbl="parChTrans1D3" presStyleIdx="1" presStyleCnt="9"/>
      <dgm:spPr/>
      <dgm:t>
        <a:bodyPr/>
        <a:lstStyle/>
        <a:p>
          <a:endParaRPr lang="en-GB"/>
        </a:p>
      </dgm:t>
    </dgm:pt>
    <dgm:pt modelId="{91C643C8-2799-40BA-ABDE-A3BFF10B8E28}" type="pres">
      <dgm:prSet presAssocID="{E18A16EF-3AE1-44DE-98BB-FB34D5C0724B}" presName="hierRoot2" presStyleCnt="0">
        <dgm:presLayoutVars>
          <dgm:hierBranch val="init"/>
        </dgm:presLayoutVars>
      </dgm:prSet>
      <dgm:spPr/>
    </dgm:pt>
    <dgm:pt modelId="{1E8CD67B-C26A-4CD7-90DC-BDBB8E3FD730}" type="pres">
      <dgm:prSet presAssocID="{E18A16EF-3AE1-44DE-98BB-FB34D5C0724B}" presName="rootComposite" presStyleCnt="0"/>
      <dgm:spPr/>
    </dgm:pt>
    <dgm:pt modelId="{9516296B-DE1B-4078-85DA-EF5BDD414901}" type="pres">
      <dgm:prSet presAssocID="{E18A16EF-3AE1-44DE-98BB-FB34D5C0724B}" presName="rootText" presStyleLbl="node3" presStyleIdx="1" presStyleCnt="9" custScaleX="1538099" custScaleY="812317" custLinFactX="-3298918" custLinFactY="800000" custLinFactNeighborX="-3300000" custLinFactNeighborY="833225">
        <dgm:presLayoutVars>
          <dgm:chPref val="3"/>
        </dgm:presLayoutVars>
      </dgm:prSet>
      <dgm:spPr/>
      <dgm:t>
        <a:bodyPr/>
        <a:lstStyle/>
        <a:p>
          <a:endParaRPr lang="en-GB"/>
        </a:p>
      </dgm:t>
    </dgm:pt>
    <dgm:pt modelId="{CDB6D160-C6EE-43BA-AFBB-97292CB765DE}" type="pres">
      <dgm:prSet presAssocID="{E18A16EF-3AE1-44DE-98BB-FB34D5C0724B}" presName="rootConnector" presStyleLbl="node3" presStyleIdx="1" presStyleCnt="9"/>
      <dgm:spPr/>
      <dgm:t>
        <a:bodyPr/>
        <a:lstStyle/>
        <a:p>
          <a:endParaRPr lang="en-GB"/>
        </a:p>
      </dgm:t>
    </dgm:pt>
    <dgm:pt modelId="{94C3D918-A822-4F16-95CE-6640CA92972A}" type="pres">
      <dgm:prSet presAssocID="{E18A16EF-3AE1-44DE-98BB-FB34D5C0724B}" presName="hierChild4" presStyleCnt="0"/>
      <dgm:spPr/>
    </dgm:pt>
    <dgm:pt modelId="{72660997-184B-4017-92DB-9B0DB43A8073}" type="pres">
      <dgm:prSet presAssocID="{EB4E4849-35B8-4C97-A7FC-C36BB1DA9F6D}" presName="Name37" presStyleLbl="parChTrans1D4" presStyleIdx="3" presStyleCnt="14"/>
      <dgm:spPr/>
      <dgm:t>
        <a:bodyPr/>
        <a:lstStyle/>
        <a:p>
          <a:endParaRPr lang="en-GB"/>
        </a:p>
      </dgm:t>
    </dgm:pt>
    <dgm:pt modelId="{27F46D95-8659-4895-9E7B-89B0FCF1E084}" type="pres">
      <dgm:prSet presAssocID="{FBF410C8-F190-4E7B-A5B8-F329B92082A5}" presName="hierRoot2" presStyleCnt="0">
        <dgm:presLayoutVars>
          <dgm:hierBranch val="init"/>
        </dgm:presLayoutVars>
      </dgm:prSet>
      <dgm:spPr/>
    </dgm:pt>
    <dgm:pt modelId="{F73FFD44-32D5-4EEC-AC1B-2DDD060121A1}" type="pres">
      <dgm:prSet presAssocID="{FBF410C8-F190-4E7B-A5B8-F329B92082A5}" presName="rootComposite" presStyleCnt="0"/>
      <dgm:spPr/>
    </dgm:pt>
    <dgm:pt modelId="{04B3588C-B34B-47D0-B401-4B6AE347F604}" type="pres">
      <dgm:prSet presAssocID="{FBF410C8-F190-4E7B-A5B8-F329B92082A5}" presName="rootText" presStyleLbl="node4" presStyleIdx="3" presStyleCnt="14" custScaleX="1715277" custScaleY="2000000" custLinFactX="-3330150" custLinFactY="2483714" custLinFactNeighborX="-3400000" custLinFactNeighborY="2500000">
        <dgm:presLayoutVars>
          <dgm:chPref val="3"/>
        </dgm:presLayoutVars>
      </dgm:prSet>
      <dgm:spPr/>
      <dgm:t>
        <a:bodyPr/>
        <a:lstStyle/>
        <a:p>
          <a:endParaRPr lang="en-GB"/>
        </a:p>
      </dgm:t>
    </dgm:pt>
    <dgm:pt modelId="{54D30128-3B9F-4611-A046-E2549F5FFEF0}" type="pres">
      <dgm:prSet presAssocID="{FBF410C8-F190-4E7B-A5B8-F329B92082A5}" presName="rootConnector" presStyleLbl="node4" presStyleIdx="3" presStyleCnt="14"/>
      <dgm:spPr/>
      <dgm:t>
        <a:bodyPr/>
        <a:lstStyle/>
        <a:p>
          <a:endParaRPr lang="en-GB"/>
        </a:p>
      </dgm:t>
    </dgm:pt>
    <dgm:pt modelId="{22C66F0D-10BA-4FF7-BB0F-1C745778B293}" type="pres">
      <dgm:prSet presAssocID="{FBF410C8-F190-4E7B-A5B8-F329B92082A5}" presName="hierChild4" presStyleCnt="0"/>
      <dgm:spPr/>
    </dgm:pt>
    <dgm:pt modelId="{DD1E9229-E8A2-44E4-980B-C4570DCED8FF}" type="pres">
      <dgm:prSet presAssocID="{FBF410C8-F190-4E7B-A5B8-F329B92082A5}" presName="hierChild5" presStyleCnt="0"/>
      <dgm:spPr/>
    </dgm:pt>
    <dgm:pt modelId="{4FEB4786-20ED-4D42-B02A-DA2A2A06D295}" type="pres">
      <dgm:prSet presAssocID="{6F90B8DD-4281-4190-B571-CB5FA5976EDE}" presName="Name37" presStyleLbl="parChTrans1D4" presStyleIdx="4" presStyleCnt="14"/>
      <dgm:spPr/>
      <dgm:t>
        <a:bodyPr/>
        <a:lstStyle/>
        <a:p>
          <a:endParaRPr lang="en-GB"/>
        </a:p>
      </dgm:t>
    </dgm:pt>
    <dgm:pt modelId="{05AE5D83-B0B8-419E-9E09-0A24278F03F0}" type="pres">
      <dgm:prSet presAssocID="{3AED530B-33D4-4E62-885A-134E1465DA15}" presName="hierRoot2" presStyleCnt="0">
        <dgm:presLayoutVars>
          <dgm:hierBranch val="init"/>
        </dgm:presLayoutVars>
      </dgm:prSet>
      <dgm:spPr/>
    </dgm:pt>
    <dgm:pt modelId="{2D81DE19-FAD0-4939-80C2-577E81AA8E01}" type="pres">
      <dgm:prSet presAssocID="{3AED530B-33D4-4E62-885A-134E1465DA15}" presName="rootComposite" presStyleCnt="0"/>
      <dgm:spPr/>
    </dgm:pt>
    <dgm:pt modelId="{40B7FC14-D314-4125-B645-AC57560F3548}" type="pres">
      <dgm:prSet presAssocID="{3AED530B-33D4-4E62-885A-134E1465DA15}" presName="rootText" presStyleLbl="node4" presStyleIdx="4" presStyleCnt="14" custScaleX="1286736" custScaleY="2000000" custLinFactX="-3263563" custLinFactY="2603482" custLinFactNeighborX="-3300000" custLinFactNeighborY="2700000">
        <dgm:presLayoutVars>
          <dgm:chPref val="3"/>
        </dgm:presLayoutVars>
      </dgm:prSet>
      <dgm:spPr/>
      <dgm:t>
        <a:bodyPr/>
        <a:lstStyle/>
        <a:p>
          <a:endParaRPr lang="en-GB"/>
        </a:p>
      </dgm:t>
    </dgm:pt>
    <dgm:pt modelId="{C93C32CB-B9E4-4D28-A8A2-94C492E93A97}" type="pres">
      <dgm:prSet presAssocID="{3AED530B-33D4-4E62-885A-134E1465DA15}" presName="rootConnector" presStyleLbl="node4" presStyleIdx="4" presStyleCnt="14"/>
      <dgm:spPr/>
      <dgm:t>
        <a:bodyPr/>
        <a:lstStyle/>
        <a:p>
          <a:endParaRPr lang="en-GB"/>
        </a:p>
      </dgm:t>
    </dgm:pt>
    <dgm:pt modelId="{61817E6E-F1FE-4517-8931-83B00DB65D57}" type="pres">
      <dgm:prSet presAssocID="{3AED530B-33D4-4E62-885A-134E1465DA15}" presName="hierChild4" presStyleCnt="0"/>
      <dgm:spPr/>
    </dgm:pt>
    <dgm:pt modelId="{2131E0D5-973F-4F7E-9392-1FD4780343CD}" type="pres">
      <dgm:prSet presAssocID="{3AED530B-33D4-4E62-885A-134E1465DA15}" presName="hierChild5" presStyleCnt="0"/>
      <dgm:spPr/>
    </dgm:pt>
    <dgm:pt modelId="{48ECE38A-BF59-4931-8546-5000363819D6}" type="pres">
      <dgm:prSet presAssocID="{94437775-E976-448D-8592-ECF682A286BE}" presName="Name37" presStyleLbl="parChTrans1D4" presStyleIdx="5" presStyleCnt="14"/>
      <dgm:spPr/>
      <dgm:t>
        <a:bodyPr/>
        <a:lstStyle/>
        <a:p>
          <a:endParaRPr lang="en-GB"/>
        </a:p>
      </dgm:t>
    </dgm:pt>
    <dgm:pt modelId="{D7686B61-F75E-47CA-982D-E84B1C3AE626}" type="pres">
      <dgm:prSet presAssocID="{9C8F6A8A-F2FF-4D44-B04E-69D253BD4396}" presName="hierRoot2" presStyleCnt="0">
        <dgm:presLayoutVars>
          <dgm:hierBranch val="init"/>
        </dgm:presLayoutVars>
      </dgm:prSet>
      <dgm:spPr/>
    </dgm:pt>
    <dgm:pt modelId="{61F647AC-22C3-425F-9980-3DBD506322C1}" type="pres">
      <dgm:prSet presAssocID="{9C8F6A8A-F2FF-4D44-B04E-69D253BD4396}" presName="rootComposite" presStyleCnt="0"/>
      <dgm:spPr/>
    </dgm:pt>
    <dgm:pt modelId="{83542DCE-43D3-4A8C-ACD5-F5C232ECDDCD}" type="pres">
      <dgm:prSet presAssocID="{9C8F6A8A-F2FF-4D44-B04E-69D253BD4396}" presName="rootText" presStyleLbl="node4" presStyleIdx="5" presStyleCnt="14" custScaleX="1534484" custScaleY="2000000" custLinFactX="-3313809" custLinFactY="-700000" custLinFactNeighborX="-3400000" custLinFactNeighborY="-742086">
        <dgm:presLayoutVars>
          <dgm:chPref val="3"/>
        </dgm:presLayoutVars>
      </dgm:prSet>
      <dgm:spPr/>
      <dgm:t>
        <a:bodyPr/>
        <a:lstStyle/>
        <a:p>
          <a:endParaRPr lang="en-GB"/>
        </a:p>
      </dgm:t>
    </dgm:pt>
    <dgm:pt modelId="{3ADBE9A2-1C94-4EDD-B51E-A7111D3ED0C5}" type="pres">
      <dgm:prSet presAssocID="{9C8F6A8A-F2FF-4D44-B04E-69D253BD4396}" presName="rootConnector" presStyleLbl="node4" presStyleIdx="5" presStyleCnt="14"/>
      <dgm:spPr/>
      <dgm:t>
        <a:bodyPr/>
        <a:lstStyle/>
        <a:p>
          <a:endParaRPr lang="en-GB"/>
        </a:p>
      </dgm:t>
    </dgm:pt>
    <dgm:pt modelId="{B7287D36-2C4C-4039-AB3C-46301072C206}" type="pres">
      <dgm:prSet presAssocID="{9C8F6A8A-F2FF-4D44-B04E-69D253BD4396}" presName="hierChild4" presStyleCnt="0"/>
      <dgm:spPr/>
    </dgm:pt>
    <dgm:pt modelId="{1220093B-FF06-404B-A262-20D898B33CC2}" type="pres">
      <dgm:prSet presAssocID="{9C8F6A8A-F2FF-4D44-B04E-69D253BD4396}" presName="hierChild5" presStyleCnt="0"/>
      <dgm:spPr/>
    </dgm:pt>
    <dgm:pt modelId="{FD5C91FF-0595-4C07-9B75-F582A5E64557}" type="pres">
      <dgm:prSet presAssocID="{E18A16EF-3AE1-44DE-98BB-FB34D5C0724B}" presName="hierChild5" presStyleCnt="0"/>
      <dgm:spPr/>
    </dgm:pt>
    <dgm:pt modelId="{108246B9-E4A0-498F-B223-E0BA4CC9AB0E}" type="pres">
      <dgm:prSet presAssocID="{2EF8120F-CE4F-40BD-81C8-B2839689BF38}" presName="hierChild5" presStyleCnt="0"/>
      <dgm:spPr/>
      <dgm:t>
        <a:bodyPr/>
        <a:lstStyle/>
        <a:p>
          <a:endParaRPr lang="en-GB"/>
        </a:p>
      </dgm:t>
    </dgm:pt>
    <dgm:pt modelId="{F1260742-BF6F-4C58-AC65-2A4098EBBD06}" type="pres">
      <dgm:prSet presAssocID="{2B7C60C3-028D-4338-B7D5-3A625F5B3CA1}" presName="Name48" presStyleLbl="parChTrans1D2" presStyleIdx="1" presStyleCnt="5"/>
      <dgm:spPr/>
      <dgm:t>
        <a:bodyPr/>
        <a:lstStyle/>
        <a:p>
          <a:endParaRPr lang="en-GB"/>
        </a:p>
      </dgm:t>
    </dgm:pt>
    <dgm:pt modelId="{A26307C9-489E-43A2-B5EE-96EB05985665}" type="pres">
      <dgm:prSet presAssocID="{620AFB18-E7D5-496B-A60A-7CAB8E0B3339}" presName="hierRoot2" presStyleCnt="0">
        <dgm:presLayoutVars>
          <dgm:hierBranch/>
        </dgm:presLayoutVars>
      </dgm:prSet>
      <dgm:spPr/>
      <dgm:t>
        <a:bodyPr/>
        <a:lstStyle/>
        <a:p>
          <a:endParaRPr lang="en-GB"/>
        </a:p>
      </dgm:t>
    </dgm:pt>
    <dgm:pt modelId="{92404B6B-4FEC-417B-815B-45AC96319A4D}" type="pres">
      <dgm:prSet presAssocID="{620AFB18-E7D5-496B-A60A-7CAB8E0B3339}" presName="rootComposite" presStyleCnt="0"/>
      <dgm:spPr/>
      <dgm:t>
        <a:bodyPr/>
        <a:lstStyle/>
        <a:p>
          <a:endParaRPr lang="en-GB"/>
        </a:p>
      </dgm:t>
    </dgm:pt>
    <dgm:pt modelId="{3A21835B-2009-4FFB-8C53-250979E2057F}" type="pres">
      <dgm:prSet presAssocID="{620AFB18-E7D5-496B-A60A-7CAB8E0B3339}" presName="rootText" presStyleLbl="node2" presStyleIdx="1" presStyleCnt="4" custScaleX="1582795" custScaleY="1347859" custLinFactX="700000" custLinFactY="700000" custLinFactNeighborX="787899" custLinFactNeighborY="738157">
        <dgm:presLayoutVars>
          <dgm:chPref val="3"/>
        </dgm:presLayoutVars>
      </dgm:prSet>
      <dgm:spPr/>
      <dgm:t>
        <a:bodyPr/>
        <a:lstStyle/>
        <a:p>
          <a:endParaRPr lang="en-US"/>
        </a:p>
      </dgm:t>
    </dgm:pt>
    <dgm:pt modelId="{7B157E2E-CB04-4E7F-9CC2-6E63887C4C4A}" type="pres">
      <dgm:prSet presAssocID="{620AFB18-E7D5-496B-A60A-7CAB8E0B3339}" presName="rootConnector" presStyleLbl="node2" presStyleIdx="1" presStyleCnt="4"/>
      <dgm:spPr/>
      <dgm:t>
        <a:bodyPr/>
        <a:lstStyle/>
        <a:p>
          <a:endParaRPr lang="en-US"/>
        </a:p>
      </dgm:t>
    </dgm:pt>
    <dgm:pt modelId="{22D0224B-6FFD-4A88-9749-3DD998AD792F}" type="pres">
      <dgm:prSet presAssocID="{620AFB18-E7D5-496B-A60A-7CAB8E0B3339}" presName="hierChild4" presStyleCnt="0"/>
      <dgm:spPr/>
      <dgm:t>
        <a:bodyPr/>
        <a:lstStyle/>
        <a:p>
          <a:endParaRPr lang="en-GB"/>
        </a:p>
      </dgm:t>
    </dgm:pt>
    <dgm:pt modelId="{A14F4216-09A7-4198-9636-43C3C6761BD4}" type="pres">
      <dgm:prSet presAssocID="{2A5BD611-911D-40B4-BC02-9CAE6BFD6503}" presName="Name35" presStyleLbl="parChTrans1D3" presStyleIdx="2" presStyleCnt="9"/>
      <dgm:spPr/>
      <dgm:t>
        <a:bodyPr/>
        <a:lstStyle/>
        <a:p>
          <a:endParaRPr lang="en-GB"/>
        </a:p>
      </dgm:t>
    </dgm:pt>
    <dgm:pt modelId="{E7E19F3E-966E-4A0C-9F1D-9C8B630491C0}" type="pres">
      <dgm:prSet presAssocID="{C011E921-98A8-488F-9827-539F2C990BB3}" presName="hierRoot2" presStyleCnt="0">
        <dgm:presLayoutVars>
          <dgm:hierBranch val="init"/>
        </dgm:presLayoutVars>
      </dgm:prSet>
      <dgm:spPr/>
      <dgm:t>
        <a:bodyPr/>
        <a:lstStyle/>
        <a:p>
          <a:endParaRPr lang="en-GB"/>
        </a:p>
      </dgm:t>
    </dgm:pt>
    <dgm:pt modelId="{DA8A330F-120E-405D-9573-DFD1EC40E50F}" type="pres">
      <dgm:prSet presAssocID="{C011E921-98A8-488F-9827-539F2C990BB3}" presName="rootComposite" presStyleCnt="0"/>
      <dgm:spPr/>
      <dgm:t>
        <a:bodyPr/>
        <a:lstStyle/>
        <a:p>
          <a:endParaRPr lang="en-GB"/>
        </a:p>
      </dgm:t>
    </dgm:pt>
    <dgm:pt modelId="{034684D4-0DBD-4447-ACE5-0AF3CFADF4A6}" type="pres">
      <dgm:prSet presAssocID="{C011E921-98A8-488F-9827-539F2C990BB3}" presName="rootText" presStyleLbl="node3" presStyleIdx="2" presStyleCnt="9" custScaleX="1226865" custScaleY="1804842" custLinFactX="1900000" custLinFactY="2200000" custLinFactNeighborX="1994934" custLinFactNeighborY="2226155">
        <dgm:presLayoutVars>
          <dgm:chPref val="3"/>
        </dgm:presLayoutVars>
      </dgm:prSet>
      <dgm:spPr/>
      <dgm:t>
        <a:bodyPr/>
        <a:lstStyle/>
        <a:p>
          <a:endParaRPr lang="en-US"/>
        </a:p>
      </dgm:t>
    </dgm:pt>
    <dgm:pt modelId="{065EE6B3-A1C3-47BD-B614-8D602A9C982F}" type="pres">
      <dgm:prSet presAssocID="{C011E921-98A8-488F-9827-539F2C990BB3}" presName="rootConnector" presStyleLbl="node3" presStyleIdx="2" presStyleCnt="9"/>
      <dgm:spPr/>
      <dgm:t>
        <a:bodyPr/>
        <a:lstStyle/>
        <a:p>
          <a:endParaRPr lang="en-US"/>
        </a:p>
      </dgm:t>
    </dgm:pt>
    <dgm:pt modelId="{5DB1C308-0424-4AEB-8A1B-725176240644}" type="pres">
      <dgm:prSet presAssocID="{C011E921-98A8-488F-9827-539F2C990BB3}" presName="hierChild4" presStyleCnt="0"/>
      <dgm:spPr/>
      <dgm:t>
        <a:bodyPr/>
        <a:lstStyle/>
        <a:p>
          <a:endParaRPr lang="en-GB"/>
        </a:p>
      </dgm:t>
    </dgm:pt>
    <dgm:pt modelId="{A701CEA6-A1AE-47CD-8BAE-724DF706FDF6}" type="pres">
      <dgm:prSet presAssocID="{C011E921-98A8-488F-9827-539F2C990BB3}" presName="hierChild5" presStyleCnt="0"/>
      <dgm:spPr/>
      <dgm:t>
        <a:bodyPr/>
        <a:lstStyle/>
        <a:p>
          <a:endParaRPr lang="en-GB"/>
        </a:p>
      </dgm:t>
    </dgm:pt>
    <dgm:pt modelId="{723389C0-3B87-45B6-8858-64DE40A3250D}" type="pres">
      <dgm:prSet presAssocID="{F25B572E-68AA-4823-9DB8-6F4EBA29AAEE}" presName="Name35" presStyleLbl="parChTrans1D3" presStyleIdx="3" presStyleCnt="9"/>
      <dgm:spPr/>
      <dgm:t>
        <a:bodyPr/>
        <a:lstStyle/>
        <a:p>
          <a:endParaRPr lang="en-GB"/>
        </a:p>
      </dgm:t>
    </dgm:pt>
    <dgm:pt modelId="{25517264-6677-4843-9494-CBFBA145E0AA}" type="pres">
      <dgm:prSet presAssocID="{485231B6-7DFD-4B64-842B-FE23B1D00B83}" presName="hierRoot2" presStyleCnt="0">
        <dgm:presLayoutVars>
          <dgm:hierBranch val="init"/>
        </dgm:presLayoutVars>
      </dgm:prSet>
      <dgm:spPr/>
      <dgm:t>
        <a:bodyPr/>
        <a:lstStyle/>
        <a:p>
          <a:endParaRPr lang="en-GB"/>
        </a:p>
      </dgm:t>
    </dgm:pt>
    <dgm:pt modelId="{D1D35D3E-C37B-4003-9BB7-D3AE4B7A2B44}" type="pres">
      <dgm:prSet presAssocID="{485231B6-7DFD-4B64-842B-FE23B1D00B83}" presName="rootComposite" presStyleCnt="0"/>
      <dgm:spPr/>
      <dgm:t>
        <a:bodyPr/>
        <a:lstStyle/>
        <a:p>
          <a:endParaRPr lang="en-GB"/>
        </a:p>
      </dgm:t>
    </dgm:pt>
    <dgm:pt modelId="{F1F8ACDE-7C17-4E74-A8E1-58DFCCC17BC6}" type="pres">
      <dgm:prSet presAssocID="{485231B6-7DFD-4B64-842B-FE23B1D00B83}" presName="rootText" presStyleLbl="node3" presStyleIdx="3" presStyleCnt="9" custScaleX="1358245" custScaleY="2000000" custLinFactX="1254000" custLinFactY="1024219" custLinFactNeighborX="1300000" custLinFactNeighborY="1100000">
        <dgm:presLayoutVars>
          <dgm:chPref val="3"/>
        </dgm:presLayoutVars>
      </dgm:prSet>
      <dgm:spPr/>
      <dgm:t>
        <a:bodyPr/>
        <a:lstStyle/>
        <a:p>
          <a:endParaRPr lang="en-US"/>
        </a:p>
      </dgm:t>
    </dgm:pt>
    <dgm:pt modelId="{352ACB77-75A7-4808-8866-5523489CDE40}" type="pres">
      <dgm:prSet presAssocID="{485231B6-7DFD-4B64-842B-FE23B1D00B83}" presName="rootConnector" presStyleLbl="node3" presStyleIdx="3" presStyleCnt="9"/>
      <dgm:spPr/>
      <dgm:t>
        <a:bodyPr/>
        <a:lstStyle/>
        <a:p>
          <a:endParaRPr lang="en-US"/>
        </a:p>
      </dgm:t>
    </dgm:pt>
    <dgm:pt modelId="{CFB2C343-32ED-4FED-9D03-37F1F8F31A7B}" type="pres">
      <dgm:prSet presAssocID="{485231B6-7DFD-4B64-842B-FE23B1D00B83}" presName="hierChild4" presStyleCnt="0"/>
      <dgm:spPr/>
      <dgm:t>
        <a:bodyPr/>
        <a:lstStyle/>
        <a:p>
          <a:endParaRPr lang="en-GB"/>
        </a:p>
      </dgm:t>
    </dgm:pt>
    <dgm:pt modelId="{EDB8E4B9-6E20-40C0-A98B-BA0933638948}" type="pres">
      <dgm:prSet presAssocID="{485231B6-7DFD-4B64-842B-FE23B1D00B83}" presName="hierChild5" presStyleCnt="0"/>
      <dgm:spPr/>
      <dgm:t>
        <a:bodyPr/>
        <a:lstStyle/>
        <a:p>
          <a:endParaRPr lang="en-GB"/>
        </a:p>
      </dgm:t>
    </dgm:pt>
    <dgm:pt modelId="{40DEC2A1-B10B-4E87-81ED-09034EBE1E4A}" type="pres">
      <dgm:prSet presAssocID="{044A9258-DF36-4CA3-980D-F20FB69D2E69}" presName="Name35" presStyleLbl="parChTrans1D3" presStyleIdx="4" presStyleCnt="9"/>
      <dgm:spPr/>
      <dgm:t>
        <a:bodyPr/>
        <a:lstStyle/>
        <a:p>
          <a:endParaRPr lang="en-GB"/>
        </a:p>
      </dgm:t>
    </dgm:pt>
    <dgm:pt modelId="{211AFA70-0BB7-4B33-A5C6-2558DFB3FE00}" type="pres">
      <dgm:prSet presAssocID="{2770CB5B-B632-4638-BA98-8B83981A5BF1}" presName="hierRoot2" presStyleCnt="0">
        <dgm:presLayoutVars>
          <dgm:hierBranch val="init"/>
        </dgm:presLayoutVars>
      </dgm:prSet>
      <dgm:spPr/>
    </dgm:pt>
    <dgm:pt modelId="{3285F5E2-EE19-4668-9BEA-34A1AC9912A9}" type="pres">
      <dgm:prSet presAssocID="{2770CB5B-B632-4638-BA98-8B83981A5BF1}" presName="rootComposite" presStyleCnt="0"/>
      <dgm:spPr/>
    </dgm:pt>
    <dgm:pt modelId="{498E1131-DDA8-4630-A7A5-2099BA0C4106}" type="pres">
      <dgm:prSet presAssocID="{2770CB5B-B632-4638-BA98-8B83981A5BF1}" presName="rootText" presStyleLbl="node3" presStyleIdx="4" presStyleCnt="9" custScaleX="1390584" custScaleY="2000000" custLinFactX="598453" custLinFactY="3300000" custLinFactNeighborX="600000" custLinFactNeighborY="3376818">
        <dgm:presLayoutVars>
          <dgm:chPref val="3"/>
        </dgm:presLayoutVars>
      </dgm:prSet>
      <dgm:spPr/>
      <dgm:t>
        <a:bodyPr/>
        <a:lstStyle/>
        <a:p>
          <a:endParaRPr lang="en-GB"/>
        </a:p>
      </dgm:t>
    </dgm:pt>
    <dgm:pt modelId="{11EE5D6A-C912-4DC3-9F83-972BA53EA5FB}" type="pres">
      <dgm:prSet presAssocID="{2770CB5B-B632-4638-BA98-8B83981A5BF1}" presName="rootConnector" presStyleLbl="node3" presStyleIdx="4" presStyleCnt="9"/>
      <dgm:spPr/>
      <dgm:t>
        <a:bodyPr/>
        <a:lstStyle/>
        <a:p>
          <a:endParaRPr lang="en-GB"/>
        </a:p>
      </dgm:t>
    </dgm:pt>
    <dgm:pt modelId="{F68894FE-A1F3-4A75-873C-FE029A0BF4E1}" type="pres">
      <dgm:prSet presAssocID="{2770CB5B-B632-4638-BA98-8B83981A5BF1}" presName="hierChild4" presStyleCnt="0"/>
      <dgm:spPr/>
    </dgm:pt>
    <dgm:pt modelId="{FAE5B8B6-D9ED-4584-BF8B-CA24224BF97C}" type="pres">
      <dgm:prSet presAssocID="{2770CB5B-B632-4638-BA98-8B83981A5BF1}" presName="hierChild5" presStyleCnt="0"/>
      <dgm:spPr/>
    </dgm:pt>
    <dgm:pt modelId="{B67EA2A2-9180-4A3D-B835-38423387445B}" type="pres">
      <dgm:prSet presAssocID="{620AFB18-E7D5-496B-A60A-7CAB8E0B3339}" presName="hierChild5" presStyleCnt="0"/>
      <dgm:spPr/>
      <dgm:t>
        <a:bodyPr/>
        <a:lstStyle/>
        <a:p>
          <a:endParaRPr lang="en-GB"/>
        </a:p>
      </dgm:t>
    </dgm:pt>
    <dgm:pt modelId="{D51656AE-C1BE-4061-93F6-9064ADE339B8}" type="pres">
      <dgm:prSet presAssocID="{0D61DB5B-4880-4FF2-87ED-CA4875FAD99C}" presName="Name48" presStyleLbl="parChTrans1D2" presStyleIdx="2" presStyleCnt="5"/>
      <dgm:spPr/>
      <dgm:t>
        <a:bodyPr/>
        <a:lstStyle/>
        <a:p>
          <a:endParaRPr lang="en-US"/>
        </a:p>
      </dgm:t>
    </dgm:pt>
    <dgm:pt modelId="{C2E3E9F1-0178-43E3-9155-BCD07D21952B}" type="pres">
      <dgm:prSet presAssocID="{9F0D57FE-58CD-441E-8189-15B5BBC6117E}" presName="hierRoot2" presStyleCnt="0">
        <dgm:presLayoutVars>
          <dgm:hierBranch val="init"/>
        </dgm:presLayoutVars>
      </dgm:prSet>
      <dgm:spPr/>
      <dgm:t>
        <a:bodyPr/>
        <a:lstStyle/>
        <a:p>
          <a:endParaRPr lang="en-US"/>
        </a:p>
      </dgm:t>
    </dgm:pt>
    <dgm:pt modelId="{485F0626-13A7-48B5-B5A1-C46A7C37F5EB}" type="pres">
      <dgm:prSet presAssocID="{9F0D57FE-58CD-441E-8189-15B5BBC6117E}" presName="rootComposite" presStyleCnt="0"/>
      <dgm:spPr/>
      <dgm:t>
        <a:bodyPr/>
        <a:lstStyle/>
        <a:p>
          <a:endParaRPr lang="en-US"/>
        </a:p>
      </dgm:t>
    </dgm:pt>
    <dgm:pt modelId="{ECE84A1D-55AD-4E81-ABD8-4E7AA3955750}" type="pres">
      <dgm:prSet presAssocID="{9F0D57FE-58CD-441E-8189-15B5BBC6117E}" presName="rootText" presStyleLbl="node2" presStyleIdx="2" presStyleCnt="4" custScaleX="2000000" custScaleY="1288400" custLinFactX="935145" custLinFactY="-3479918" custLinFactNeighborX="1000000" custLinFactNeighborY="-3500000">
        <dgm:presLayoutVars>
          <dgm:chPref val="3"/>
        </dgm:presLayoutVars>
      </dgm:prSet>
      <dgm:spPr/>
      <dgm:t>
        <a:bodyPr/>
        <a:lstStyle/>
        <a:p>
          <a:endParaRPr lang="en-US"/>
        </a:p>
      </dgm:t>
    </dgm:pt>
    <dgm:pt modelId="{EF777283-8736-4DDD-97F5-F0C3859F3295}" type="pres">
      <dgm:prSet presAssocID="{9F0D57FE-58CD-441E-8189-15B5BBC6117E}" presName="rootConnector" presStyleLbl="node2" presStyleIdx="2" presStyleCnt="4"/>
      <dgm:spPr/>
      <dgm:t>
        <a:bodyPr/>
        <a:lstStyle/>
        <a:p>
          <a:endParaRPr lang="en-US"/>
        </a:p>
      </dgm:t>
    </dgm:pt>
    <dgm:pt modelId="{55D4494F-D1D7-4041-8255-6B751A6B68EF}" type="pres">
      <dgm:prSet presAssocID="{9F0D57FE-58CD-441E-8189-15B5BBC6117E}" presName="hierChild4" presStyleCnt="0"/>
      <dgm:spPr/>
      <dgm:t>
        <a:bodyPr/>
        <a:lstStyle/>
        <a:p>
          <a:endParaRPr lang="en-US"/>
        </a:p>
      </dgm:t>
    </dgm:pt>
    <dgm:pt modelId="{E2077162-95E5-48DE-A46C-47A89603A2D1}" type="pres">
      <dgm:prSet presAssocID="{DF14B425-8BC0-4F88-9494-954C0AF1BA90}" presName="Name37" presStyleLbl="parChTrans1D3" presStyleIdx="5" presStyleCnt="9"/>
      <dgm:spPr/>
      <dgm:t>
        <a:bodyPr/>
        <a:lstStyle/>
        <a:p>
          <a:endParaRPr lang="en-US"/>
        </a:p>
      </dgm:t>
    </dgm:pt>
    <dgm:pt modelId="{C20E2690-CB79-4C1B-B2AD-B7D313B8A134}" type="pres">
      <dgm:prSet presAssocID="{DFB3405B-D179-4D92-AAD9-437F389D112C}" presName="hierRoot2" presStyleCnt="0">
        <dgm:presLayoutVars>
          <dgm:hierBranch val="init"/>
        </dgm:presLayoutVars>
      </dgm:prSet>
      <dgm:spPr/>
      <dgm:t>
        <a:bodyPr/>
        <a:lstStyle/>
        <a:p>
          <a:endParaRPr lang="en-US"/>
        </a:p>
      </dgm:t>
    </dgm:pt>
    <dgm:pt modelId="{A0EAEFC9-6E2C-458D-8DEE-595E20D923D5}" type="pres">
      <dgm:prSet presAssocID="{DFB3405B-D179-4D92-AAD9-437F389D112C}" presName="rootComposite" presStyleCnt="0"/>
      <dgm:spPr/>
      <dgm:t>
        <a:bodyPr/>
        <a:lstStyle/>
        <a:p>
          <a:endParaRPr lang="en-US"/>
        </a:p>
      </dgm:t>
    </dgm:pt>
    <dgm:pt modelId="{766E7449-63FD-48C5-B56D-0919F5C4AA5F}" type="pres">
      <dgm:prSet presAssocID="{DFB3405B-D179-4D92-AAD9-437F389D112C}" presName="rootText" presStyleLbl="node3" presStyleIdx="5" presStyleCnt="9" custScaleX="1749467" custScaleY="1120116" custLinFactX="768474" custLinFactY="-3276438" custLinFactNeighborX="800000" custLinFactNeighborY="-3300000">
        <dgm:presLayoutVars>
          <dgm:chPref val="3"/>
        </dgm:presLayoutVars>
      </dgm:prSet>
      <dgm:spPr/>
      <dgm:t>
        <a:bodyPr/>
        <a:lstStyle/>
        <a:p>
          <a:endParaRPr lang="en-GB"/>
        </a:p>
      </dgm:t>
    </dgm:pt>
    <dgm:pt modelId="{25CEEF94-21FB-46D8-AF07-765556A1C350}" type="pres">
      <dgm:prSet presAssocID="{DFB3405B-D179-4D92-AAD9-437F389D112C}" presName="rootConnector" presStyleLbl="node3" presStyleIdx="5" presStyleCnt="9"/>
      <dgm:spPr/>
      <dgm:t>
        <a:bodyPr/>
        <a:lstStyle/>
        <a:p>
          <a:endParaRPr lang="en-GB"/>
        </a:p>
      </dgm:t>
    </dgm:pt>
    <dgm:pt modelId="{7E8B0203-D0B7-4689-8427-477524011A04}" type="pres">
      <dgm:prSet presAssocID="{DFB3405B-D179-4D92-AAD9-437F389D112C}" presName="hierChild4" presStyleCnt="0"/>
      <dgm:spPr/>
      <dgm:t>
        <a:bodyPr/>
        <a:lstStyle/>
        <a:p>
          <a:endParaRPr lang="en-US"/>
        </a:p>
      </dgm:t>
    </dgm:pt>
    <dgm:pt modelId="{D76C2339-8418-4081-8752-3B1992E65876}" type="pres">
      <dgm:prSet presAssocID="{1D1382A1-EDEF-4699-AA37-28D890B9B165}" presName="Name37" presStyleLbl="parChTrans1D4" presStyleIdx="6" presStyleCnt="14" custSzX="437423" custSzY="2264619"/>
      <dgm:spPr/>
      <dgm:t>
        <a:bodyPr/>
        <a:lstStyle/>
        <a:p>
          <a:endParaRPr lang="en-US"/>
        </a:p>
      </dgm:t>
    </dgm:pt>
    <dgm:pt modelId="{F982E51A-7B6D-4205-942E-BB1FCEA5F578}" type="pres">
      <dgm:prSet presAssocID="{DE74D0BA-7B9E-4485-9C26-FC2B14702F26}" presName="hierRoot2" presStyleCnt="0">
        <dgm:presLayoutVars>
          <dgm:hierBranch val="init"/>
        </dgm:presLayoutVars>
      </dgm:prSet>
      <dgm:spPr/>
      <dgm:t>
        <a:bodyPr/>
        <a:lstStyle/>
        <a:p>
          <a:endParaRPr lang="en-US"/>
        </a:p>
      </dgm:t>
    </dgm:pt>
    <dgm:pt modelId="{28D1E1EF-21BF-453C-B3E3-AB7B29A4A00E}" type="pres">
      <dgm:prSet presAssocID="{DE74D0BA-7B9E-4485-9C26-FC2B14702F26}" presName="rootComposite" presStyleCnt="0"/>
      <dgm:spPr/>
      <dgm:t>
        <a:bodyPr/>
        <a:lstStyle/>
        <a:p>
          <a:endParaRPr lang="en-US"/>
        </a:p>
      </dgm:t>
    </dgm:pt>
    <dgm:pt modelId="{7728640E-9C9A-41D2-8B88-48B03F58F72C}" type="pres">
      <dgm:prSet presAssocID="{DE74D0BA-7B9E-4485-9C26-FC2B14702F26}" presName="rootText" presStyleLbl="node4" presStyleIdx="6" presStyleCnt="14" custScaleX="1300060" custScaleY="2000000" custLinFactX="800000" custLinFactY="-800000" custLinFactNeighborX="826713" custLinFactNeighborY="-859261">
        <dgm:presLayoutVars>
          <dgm:chPref val="3"/>
        </dgm:presLayoutVars>
      </dgm:prSet>
      <dgm:spPr/>
      <dgm:t>
        <a:bodyPr/>
        <a:lstStyle/>
        <a:p>
          <a:endParaRPr lang="en-GB"/>
        </a:p>
      </dgm:t>
    </dgm:pt>
    <dgm:pt modelId="{78DFDFCE-7913-4264-AB64-0F421918F63B}" type="pres">
      <dgm:prSet presAssocID="{DE74D0BA-7B9E-4485-9C26-FC2B14702F26}" presName="rootConnector" presStyleLbl="node4" presStyleIdx="6" presStyleCnt="14"/>
      <dgm:spPr/>
      <dgm:t>
        <a:bodyPr/>
        <a:lstStyle/>
        <a:p>
          <a:endParaRPr lang="en-GB"/>
        </a:p>
      </dgm:t>
    </dgm:pt>
    <dgm:pt modelId="{1683C595-DF33-4AE6-BA68-28A2D212DB5B}" type="pres">
      <dgm:prSet presAssocID="{DE74D0BA-7B9E-4485-9C26-FC2B14702F26}" presName="hierChild4" presStyleCnt="0"/>
      <dgm:spPr/>
      <dgm:t>
        <a:bodyPr/>
        <a:lstStyle/>
        <a:p>
          <a:endParaRPr lang="en-US"/>
        </a:p>
      </dgm:t>
    </dgm:pt>
    <dgm:pt modelId="{E894FC88-FC46-4A39-A6A9-03F384DCD245}" type="pres">
      <dgm:prSet presAssocID="{DE74D0BA-7B9E-4485-9C26-FC2B14702F26}" presName="hierChild5" presStyleCnt="0"/>
      <dgm:spPr/>
      <dgm:t>
        <a:bodyPr/>
        <a:lstStyle/>
        <a:p>
          <a:endParaRPr lang="en-US"/>
        </a:p>
      </dgm:t>
    </dgm:pt>
    <dgm:pt modelId="{57827914-E833-4241-948F-524FC2A6A9D6}" type="pres">
      <dgm:prSet presAssocID="{8A8B83E6-3D67-4A59-A308-BC811F19B4D9}" presName="Name37" presStyleLbl="parChTrans1D4" presStyleIdx="7" presStyleCnt="14"/>
      <dgm:spPr/>
      <dgm:t>
        <a:bodyPr/>
        <a:lstStyle/>
        <a:p>
          <a:endParaRPr lang="en-US"/>
        </a:p>
      </dgm:t>
    </dgm:pt>
    <dgm:pt modelId="{45230F34-FC9B-477D-AC44-8E352E6A0378}" type="pres">
      <dgm:prSet presAssocID="{AE4BA2E6-4EDD-46A0-A0A5-CC325458884F}" presName="hierRoot2" presStyleCnt="0">
        <dgm:presLayoutVars>
          <dgm:hierBranch val="init"/>
        </dgm:presLayoutVars>
      </dgm:prSet>
      <dgm:spPr/>
      <dgm:t>
        <a:bodyPr/>
        <a:lstStyle/>
        <a:p>
          <a:endParaRPr lang="en-US"/>
        </a:p>
      </dgm:t>
    </dgm:pt>
    <dgm:pt modelId="{EF9D25B3-E488-4895-91E9-FA1684CB7642}" type="pres">
      <dgm:prSet presAssocID="{AE4BA2E6-4EDD-46A0-A0A5-CC325458884F}" presName="rootComposite" presStyleCnt="0"/>
      <dgm:spPr/>
      <dgm:t>
        <a:bodyPr/>
        <a:lstStyle/>
        <a:p>
          <a:endParaRPr lang="en-US"/>
        </a:p>
      </dgm:t>
    </dgm:pt>
    <dgm:pt modelId="{F0C9AC52-0366-4A2A-A6C1-152C895F0E8E}" type="pres">
      <dgm:prSet presAssocID="{AE4BA2E6-4EDD-46A0-A0A5-CC325458884F}" presName="rootText" presStyleLbl="node4" presStyleIdx="7" presStyleCnt="14" custScaleX="1274691" custScaleY="2000000" custLinFactX="800000" custLinFactY="-2966805" custLinFactNeighborX="889584" custLinFactNeighborY="-3000000">
        <dgm:presLayoutVars>
          <dgm:chPref val="3"/>
        </dgm:presLayoutVars>
      </dgm:prSet>
      <dgm:spPr/>
      <dgm:t>
        <a:bodyPr/>
        <a:lstStyle/>
        <a:p>
          <a:endParaRPr lang="en-US"/>
        </a:p>
      </dgm:t>
    </dgm:pt>
    <dgm:pt modelId="{4CD86093-90DD-4C41-BDED-2477572BA0A4}" type="pres">
      <dgm:prSet presAssocID="{AE4BA2E6-4EDD-46A0-A0A5-CC325458884F}" presName="rootConnector" presStyleLbl="node4" presStyleIdx="7" presStyleCnt="14"/>
      <dgm:spPr/>
      <dgm:t>
        <a:bodyPr/>
        <a:lstStyle/>
        <a:p>
          <a:endParaRPr lang="en-US"/>
        </a:p>
      </dgm:t>
    </dgm:pt>
    <dgm:pt modelId="{FE05E1FF-60E1-41D3-A894-427F0A3E9AB0}" type="pres">
      <dgm:prSet presAssocID="{AE4BA2E6-4EDD-46A0-A0A5-CC325458884F}" presName="hierChild4" presStyleCnt="0"/>
      <dgm:spPr/>
      <dgm:t>
        <a:bodyPr/>
        <a:lstStyle/>
        <a:p>
          <a:endParaRPr lang="en-US"/>
        </a:p>
      </dgm:t>
    </dgm:pt>
    <dgm:pt modelId="{2A44B6DC-7E49-4775-BAE9-BCF0F28111A0}" type="pres">
      <dgm:prSet presAssocID="{AE4BA2E6-4EDD-46A0-A0A5-CC325458884F}" presName="hierChild5" presStyleCnt="0"/>
      <dgm:spPr/>
      <dgm:t>
        <a:bodyPr/>
        <a:lstStyle/>
        <a:p>
          <a:endParaRPr lang="en-US"/>
        </a:p>
      </dgm:t>
    </dgm:pt>
    <dgm:pt modelId="{F751C57F-CAA7-4F5B-93C4-9DC4D5C3E653}" type="pres">
      <dgm:prSet presAssocID="{0B0AEA54-11A6-4550-A501-F49DA15693F3}" presName="Name37" presStyleLbl="parChTrans1D4" presStyleIdx="8" presStyleCnt="14"/>
      <dgm:spPr/>
      <dgm:t>
        <a:bodyPr/>
        <a:lstStyle/>
        <a:p>
          <a:endParaRPr lang="en-US"/>
        </a:p>
      </dgm:t>
    </dgm:pt>
    <dgm:pt modelId="{E67F0E91-688A-4505-9120-5C20322C401C}" type="pres">
      <dgm:prSet presAssocID="{D7728D60-510A-4B6F-9709-AD8869B5AC90}" presName="hierRoot2" presStyleCnt="0">
        <dgm:presLayoutVars>
          <dgm:hierBranch val="init"/>
        </dgm:presLayoutVars>
      </dgm:prSet>
      <dgm:spPr/>
      <dgm:t>
        <a:bodyPr/>
        <a:lstStyle/>
        <a:p>
          <a:endParaRPr lang="en-US"/>
        </a:p>
      </dgm:t>
    </dgm:pt>
    <dgm:pt modelId="{1DFE1281-7EF2-412F-91D0-67F129CAB21D}" type="pres">
      <dgm:prSet presAssocID="{D7728D60-510A-4B6F-9709-AD8869B5AC90}" presName="rootComposite" presStyleCnt="0"/>
      <dgm:spPr/>
      <dgm:t>
        <a:bodyPr/>
        <a:lstStyle/>
        <a:p>
          <a:endParaRPr lang="en-US"/>
        </a:p>
      </dgm:t>
    </dgm:pt>
    <dgm:pt modelId="{9C9C373B-56D7-4619-B859-261586511EEB}" type="pres">
      <dgm:prSet presAssocID="{D7728D60-510A-4B6F-9709-AD8869B5AC90}" presName="rootText" presStyleLbl="node4" presStyleIdx="8" presStyleCnt="14" custScaleX="1295007" custScaleY="1212813" custLinFactX="800000" custLinFactY="-4900000" custLinFactNeighborX="877375" custLinFactNeighborY="-4998168">
        <dgm:presLayoutVars>
          <dgm:chPref val="3"/>
        </dgm:presLayoutVars>
      </dgm:prSet>
      <dgm:spPr/>
      <dgm:t>
        <a:bodyPr/>
        <a:lstStyle/>
        <a:p>
          <a:endParaRPr lang="en-US"/>
        </a:p>
      </dgm:t>
    </dgm:pt>
    <dgm:pt modelId="{C92E9DA3-5BAB-4FB7-B7BF-2AE93CABDAE7}" type="pres">
      <dgm:prSet presAssocID="{D7728D60-510A-4B6F-9709-AD8869B5AC90}" presName="rootConnector" presStyleLbl="node4" presStyleIdx="8" presStyleCnt="14"/>
      <dgm:spPr/>
      <dgm:t>
        <a:bodyPr/>
        <a:lstStyle/>
        <a:p>
          <a:endParaRPr lang="en-US"/>
        </a:p>
      </dgm:t>
    </dgm:pt>
    <dgm:pt modelId="{3D47104E-6B51-48C2-85B4-9495A4DD89E3}" type="pres">
      <dgm:prSet presAssocID="{D7728D60-510A-4B6F-9709-AD8869B5AC90}" presName="hierChild4" presStyleCnt="0"/>
      <dgm:spPr/>
      <dgm:t>
        <a:bodyPr/>
        <a:lstStyle/>
        <a:p>
          <a:endParaRPr lang="en-US"/>
        </a:p>
      </dgm:t>
    </dgm:pt>
    <dgm:pt modelId="{3A9C1E33-CA8D-4914-BBDD-07498E897AEE}" type="pres">
      <dgm:prSet presAssocID="{D7728D60-510A-4B6F-9709-AD8869B5AC90}" presName="hierChild5" presStyleCnt="0"/>
      <dgm:spPr/>
      <dgm:t>
        <a:bodyPr/>
        <a:lstStyle/>
        <a:p>
          <a:endParaRPr lang="en-US"/>
        </a:p>
      </dgm:t>
    </dgm:pt>
    <dgm:pt modelId="{AB7C4077-32C4-4362-AF65-770DCF6663BB}" type="pres">
      <dgm:prSet presAssocID="{8D05D02D-0348-42BB-956B-3DFBF877F8FD}" presName="Name37" presStyleLbl="parChTrans1D4" presStyleIdx="9" presStyleCnt="14"/>
      <dgm:spPr/>
      <dgm:t>
        <a:bodyPr/>
        <a:lstStyle/>
        <a:p>
          <a:endParaRPr lang="en-GB"/>
        </a:p>
      </dgm:t>
    </dgm:pt>
    <dgm:pt modelId="{BE0CF997-87DE-4C2C-94CD-0C7BA61606F1}" type="pres">
      <dgm:prSet presAssocID="{2A798E08-81C8-4567-B81C-0ADEC5C0C8E6}" presName="hierRoot2" presStyleCnt="0">
        <dgm:presLayoutVars>
          <dgm:hierBranch val="init"/>
        </dgm:presLayoutVars>
      </dgm:prSet>
      <dgm:spPr/>
    </dgm:pt>
    <dgm:pt modelId="{39A1BD37-2BB9-46C4-B913-2AC55C2516B2}" type="pres">
      <dgm:prSet presAssocID="{2A798E08-81C8-4567-B81C-0ADEC5C0C8E6}" presName="rootComposite" presStyleCnt="0"/>
      <dgm:spPr/>
    </dgm:pt>
    <dgm:pt modelId="{A448C7FF-7414-4638-8708-8F499891DABA}" type="pres">
      <dgm:prSet presAssocID="{2A798E08-81C8-4567-B81C-0ADEC5C0C8E6}" presName="rootText" presStyleLbl="node4" presStyleIdx="9" presStyleCnt="14" custScaleX="1319547" custScaleY="940963" custLinFactX="-200000" custLinFactY="-2874337" custLinFactNeighborX="-292695" custLinFactNeighborY="-2900000">
        <dgm:presLayoutVars>
          <dgm:chPref val="3"/>
        </dgm:presLayoutVars>
      </dgm:prSet>
      <dgm:spPr>
        <a:prstGeom prst="flowChartAlternateProcess">
          <a:avLst/>
        </a:prstGeom>
      </dgm:spPr>
      <dgm:t>
        <a:bodyPr/>
        <a:lstStyle/>
        <a:p>
          <a:endParaRPr lang="en-GB"/>
        </a:p>
      </dgm:t>
    </dgm:pt>
    <dgm:pt modelId="{7F286B36-A3D7-480C-A45A-07DF212CC2A2}" type="pres">
      <dgm:prSet presAssocID="{2A798E08-81C8-4567-B81C-0ADEC5C0C8E6}" presName="rootConnector" presStyleLbl="node4" presStyleIdx="9" presStyleCnt="14"/>
      <dgm:spPr/>
      <dgm:t>
        <a:bodyPr/>
        <a:lstStyle/>
        <a:p>
          <a:endParaRPr lang="en-GB"/>
        </a:p>
      </dgm:t>
    </dgm:pt>
    <dgm:pt modelId="{9DBDD570-03F5-493D-B81E-BE4A6C14B9DF}" type="pres">
      <dgm:prSet presAssocID="{2A798E08-81C8-4567-B81C-0ADEC5C0C8E6}" presName="hierChild4" presStyleCnt="0"/>
      <dgm:spPr/>
    </dgm:pt>
    <dgm:pt modelId="{EA219244-FBFE-4BDF-80F9-08560D03F82B}" type="pres">
      <dgm:prSet presAssocID="{2A798E08-81C8-4567-B81C-0ADEC5C0C8E6}" presName="hierChild5" presStyleCnt="0"/>
      <dgm:spPr/>
    </dgm:pt>
    <dgm:pt modelId="{065E111F-35F4-4D0F-9E75-B7C3AFF85766}" type="pres">
      <dgm:prSet presAssocID="{87732EB2-B540-42B5-AD37-98578505C86A}" presName="Name37" presStyleLbl="parChTrans1D4" presStyleIdx="10" presStyleCnt="14"/>
      <dgm:spPr/>
      <dgm:t>
        <a:bodyPr/>
        <a:lstStyle/>
        <a:p>
          <a:endParaRPr lang="en-GB"/>
        </a:p>
      </dgm:t>
    </dgm:pt>
    <dgm:pt modelId="{1B2F1555-813D-4DC3-ACCD-CDD93E2708FA}" type="pres">
      <dgm:prSet presAssocID="{BF5657B0-1F63-4B9A-8F46-771DB7A550A7}" presName="hierRoot2" presStyleCnt="0">
        <dgm:presLayoutVars>
          <dgm:hierBranch val="init"/>
        </dgm:presLayoutVars>
      </dgm:prSet>
      <dgm:spPr/>
    </dgm:pt>
    <dgm:pt modelId="{006E450E-381E-4264-939B-3A69A0373AEA}" type="pres">
      <dgm:prSet presAssocID="{BF5657B0-1F63-4B9A-8F46-771DB7A550A7}" presName="rootComposite" presStyleCnt="0"/>
      <dgm:spPr/>
    </dgm:pt>
    <dgm:pt modelId="{5C561399-0AC2-4FFB-A562-F1C2C68C4818}" type="pres">
      <dgm:prSet presAssocID="{BF5657B0-1F63-4B9A-8F46-771DB7A550A7}" presName="rootText" presStyleLbl="node4" presStyleIdx="10" presStyleCnt="14" custScaleX="1299563" custScaleY="1352533" custLinFactX="-200000" custLinFactY="-2800000" custLinFactNeighborX="-291726" custLinFactNeighborY="-2846285">
        <dgm:presLayoutVars>
          <dgm:chPref val="3"/>
        </dgm:presLayoutVars>
      </dgm:prSet>
      <dgm:spPr>
        <a:prstGeom prst="flowChartAlternateProcess">
          <a:avLst/>
        </a:prstGeom>
      </dgm:spPr>
      <dgm:t>
        <a:bodyPr/>
        <a:lstStyle/>
        <a:p>
          <a:endParaRPr lang="en-GB"/>
        </a:p>
      </dgm:t>
    </dgm:pt>
    <dgm:pt modelId="{CD83FDA4-1474-4A7B-8A3C-393DA10D6D86}" type="pres">
      <dgm:prSet presAssocID="{BF5657B0-1F63-4B9A-8F46-771DB7A550A7}" presName="rootConnector" presStyleLbl="node4" presStyleIdx="10" presStyleCnt="14"/>
      <dgm:spPr/>
      <dgm:t>
        <a:bodyPr/>
        <a:lstStyle/>
        <a:p>
          <a:endParaRPr lang="en-GB"/>
        </a:p>
      </dgm:t>
    </dgm:pt>
    <dgm:pt modelId="{F29A7843-222B-4388-96DF-006388C59B8F}" type="pres">
      <dgm:prSet presAssocID="{BF5657B0-1F63-4B9A-8F46-771DB7A550A7}" presName="hierChild4" presStyleCnt="0"/>
      <dgm:spPr/>
    </dgm:pt>
    <dgm:pt modelId="{A892FCA0-3FAE-4115-A135-23FBE119CD68}" type="pres">
      <dgm:prSet presAssocID="{BF5657B0-1F63-4B9A-8F46-771DB7A550A7}" presName="hierChild5" presStyleCnt="0"/>
      <dgm:spPr/>
    </dgm:pt>
    <dgm:pt modelId="{CE03275B-2C5F-4271-9B3A-939087083B2C}" type="pres">
      <dgm:prSet presAssocID="{DFB3405B-D179-4D92-AAD9-437F389D112C}" presName="hierChild5" presStyleCnt="0"/>
      <dgm:spPr/>
      <dgm:t>
        <a:bodyPr/>
        <a:lstStyle/>
        <a:p>
          <a:endParaRPr lang="en-US"/>
        </a:p>
      </dgm:t>
    </dgm:pt>
    <dgm:pt modelId="{7BEB0625-E8DD-477D-86AA-F4CF333C1191}" type="pres">
      <dgm:prSet presAssocID="{A16202ED-A584-40D8-AE4F-24A646F981FB}" presName="Name37" presStyleLbl="parChTrans1D3" presStyleIdx="6" presStyleCnt="9"/>
      <dgm:spPr/>
      <dgm:t>
        <a:bodyPr/>
        <a:lstStyle/>
        <a:p>
          <a:endParaRPr lang="en-GB"/>
        </a:p>
      </dgm:t>
    </dgm:pt>
    <dgm:pt modelId="{3EE7D691-79A0-4362-8E44-763370184134}" type="pres">
      <dgm:prSet presAssocID="{A6ABCFDD-BDEE-4694-A42F-0F53ECF6AA3A}" presName="hierRoot2" presStyleCnt="0">
        <dgm:presLayoutVars>
          <dgm:hierBranch val="init"/>
        </dgm:presLayoutVars>
      </dgm:prSet>
      <dgm:spPr/>
      <dgm:t>
        <a:bodyPr/>
        <a:lstStyle/>
        <a:p>
          <a:endParaRPr lang="en-GB"/>
        </a:p>
      </dgm:t>
    </dgm:pt>
    <dgm:pt modelId="{FCF53992-7A12-49E7-8210-B4BC2B1961AD}" type="pres">
      <dgm:prSet presAssocID="{A6ABCFDD-BDEE-4694-A42F-0F53ECF6AA3A}" presName="rootComposite" presStyleCnt="0"/>
      <dgm:spPr/>
      <dgm:t>
        <a:bodyPr/>
        <a:lstStyle/>
        <a:p>
          <a:endParaRPr lang="en-GB"/>
        </a:p>
      </dgm:t>
    </dgm:pt>
    <dgm:pt modelId="{65955E61-ED2A-4C61-9C5B-6989976217FA}" type="pres">
      <dgm:prSet presAssocID="{A6ABCFDD-BDEE-4694-A42F-0F53ECF6AA3A}" presName="rootText" presStyleLbl="node3" presStyleIdx="6" presStyleCnt="9" custScaleX="1649251" custScaleY="960127" custLinFactX="1047835" custLinFactY="-3261283" custLinFactNeighborX="1100000" custLinFactNeighborY="-3300000">
        <dgm:presLayoutVars>
          <dgm:chPref val="3"/>
        </dgm:presLayoutVars>
      </dgm:prSet>
      <dgm:spPr/>
      <dgm:t>
        <a:bodyPr/>
        <a:lstStyle/>
        <a:p>
          <a:endParaRPr lang="en-US"/>
        </a:p>
      </dgm:t>
    </dgm:pt>
    <dgm:pt modelId="{AB55267A-D6DD-413F-8B0F-2426615ED8E1}" type="pres">
      <dgm:prSet presAssocID="{A6ABCFDD-BDEE-4694-A42F-0F53ECF6AA3A}" presName="rootConnector" presStyleLbl="node3" presStyleIdx="6" presStyleCnt="9"/>
      <dgm:spPr/>
      <dgm:t>
        <a:bodyPr/>
        <a:lstStyle/>
        <a:p>
          <a:endParaRPr lang="en-US"/>
        </a:p>
      </dgm:t>
    </dgm:pt>
    <dgm:pt modelId="{EC8A8F6C-EFCC-4C4F-8526-8178D690B5BB}" type="pres">
      <dgm:prSet presAssocID="{A6ABCFDD-BDEE-4694-A42F-0F53ECF6AA3A}" presName="hierChild4" presStyleCnt="0"/>
      <dgm:spPr/>
      <dgm:t>
        <a:bodyPr/>
        <a:lstStyle/>
        <a:p>
          <a:endParaRPr lang="en-GB"/>
        </a:p>
      </dgm:t>
    </dgm:pt>
    <dgm:pt modelId="{F401B888-C89F-4184-A2F4-830A90BE923E}" type="pres">
      <dgm:prSet presAssocID="{207F90B6-195D-49E8-B9B6-63EFD4F53A70}" presName="Name37" presStyleLbl="parChTrans1D4" presStyleIdx="11" presStyleCnt="14" custSzX="384953" custSzY="620790"/>
      <dgm:spPr/>
      <dgm:t>
        <a:bodyPr/>
        <a:lstStyle/>
        <a:p>
          <a:endParaRPr lang="en-GB"/>
        </a:p>
      </dgm:t>
    </dgm:pt>
    <dgm:pt modelId="{884C54C3-3200-48A3-AAE4-E8860BFA5481}" type="pres">
      <dgm:prSet presAssocID="{74468C0D-EACD-4154-8CD7-CB254442ADE0}" presName="hierRoot2" presStyleCnt="0">
        <dgm:presLayoutVars>
          <dgm:hierBranch val="init"/>
        </dgm:presLayoutVars>
      </dgm:prSet>
      <dgm:spPr/>
      <dgm:t>
        <a:bodyPr/>
        <a:lstStyle/>
        <a:p>
          <a:endParaRPr lang="en-GB"/>
        </a:p>
      </dgm:t>
    </dgm:pt>
    <dgm:pt modelId="{7A0EB1A1-7F9D-436C-B3B7-6871CBC61C00}" type="pres">
      <dgm:prSet presAssocID="{74468C0D-EACD-4154-8CD7-CB254442ADE0}" presName="rootComposite" presStyleCnt="0"/>
      <dgm:spPr/>
      <dgm:t>
        <a:bodyPr/>
        <a:lstStyle/>
        <a:p>
          <a:endParaRPr lang="en-GB"/>
        </a:p>
      </dgm:t>
    </dgm:pt>
    <dgm:pt modelId="{FB8FD1E3-116A-4DD9-924B-8529B9A723E0}" type="pres">
      <dgm:prSet presAssocID="{74468C0D-EACD-4154-8CD7-CB254442ADE0}" presName="rootText" presStyleLbl="node4" presStyleIdx="11" presStyleCnt="14" custScaleX="1046751" custScaleY="1220542" custLinFactX="1300000" custLinFactY="-2988771" custLinFactNeighborX="1323876" custLinFactNeighborY="-3000000">
        <dgm:presLayoutVars>
          <dgm:chPref val="3"/>
        </dgm:presLayoutVars>
      </dgm:prSet>
      <dgm:spPr/>
      <dgm:t>
        <a:bodyPr/>
        <a:lstStyle/>
        <a:p>
          <a:endParaRPr lang="en-US"/>
        </a:p>
      </dgm:t>
    </dgm:pt>
    <dgm:pt modelId="{7A6DBE26-54B6-4570-ABD6-F547E7E6BC3C}" type="pres">
      <dgm:prSet presAssocID="{74468C0D-EACD-4154-8CD7-CB254442ADE0}" presName="rootConnector" presStyleLbl="node4" presStyleIdx="11" presStyleCnt="14"/>
      <dgm:spPr/>
      <dgm:t>
        <a:bodyPr/>
        <a:lstStyle/>
        <a:p>
          <a:endParaRPr lang="en-US"/>
        </a:p>
      </dgm:t>
    </dgm:pt>
    <dgm:pt modelId="{CEA4E3AB-AE2B-462A-B305-03EB985D2159}" type="pres">
      <dgm:prSet presAssocID="{74468C0D-EACD-4154-8CD7-CB254442ADE0}" presName="hierChild4" presStyleCnt="0"/>
      <dgm:spPr/>
      <dgm:t>
        <a:bodyPr/>
        <a:lstStyle/>
        <a:p>
          <a:endParaRPr lang="en-GB"/>
        </a:p>
      </dgm:t>
    </dgm:pt>
    <dgm:pt modelId="{66241183-4401-44F0-8BCC-1A61538CEAE1}" type="pres">
      <dgm:prSet presAssocID="{74468C0D-EACD-4154-8CD7-CB254442ADE0}" presName="hierChild5" presStyleCnt="0"/>
      <dgm:spPr/>
      <dgm:t>
        <a:bodyPr/>
        <a:lstStyle/>
        <a:p>
          <a:endParaRPr lang="en-GB"/>
        </a:p>
      </dgm:t>
    </dgm:pt>
    <dgm:pt modelId="{5499C901-E744-4B6F-8F7F-EC24B26467B2}" type="pres">
      <dgm:prSet presAssocID="{B3923BD3-F2A6-4E0A-9ABF-AD6B77E381DF}" presName="Name37" presStyleLbl="parChTrans1D4" presStyleIdx="12" presStyleCnt="14" custSzX="384953" custSzY="1579393"/>
      <dgm:spPr/>
      <dgm:t>
        <a:bodyPr/>
        <a:lstStyle/>
        <a:p>
          <a:endParaRPr lang="en-GB"/>
        </a:p>
      </dgm:t>
    </dgm:pt>
    <dgm:pt modelId="{1AA09587-8B6B-46DF-8DE1-A8C3A048F810}" type="pres">
      <dgm:prSet presAssocID="{04917344-5781-4D2A-87D2-EA2386E56122}" presName="hierRoot2" presStyleCnt="0">
        <dgm:presLayoutVars>
          <dgm:hierBranch val="init"/>
        </dgm:presLayoutVars>
      </dgm:prSet>
      <dgm:spPr/>
      <dgm:t>
        <a:bodyPr/>
        <a:lstStyle/>
        <a:p>
          <a:endParaRPr lang="en-GB"/>
        </a:p>
      </dgm:t>
    </dgm:pt>
    <dgm:pt modelId="{94ACD760-2625-4C9D-9E85-E11CE3C427EA}" type="pres">
      <dgm:prSet presAssocID="{04917344-5781-4D2A-87D2-EA2386E56122}" presName="rootComposite" presStyleCnt="0"/>
      <dgm:spPr/>
      <dgm:t>
        <a:bodyPr/>
        <a:lstStyle/>
        <a:p>
          <a:endParaRPr lang="en-GB"/>
        </a:p>
      </dgm:t>
    </dgm:pt>
    <dgm:pt modelId="{AD28C4F0-1F66-45B4-8667-C1C3436D2E11}" type="pres">
      <dgm:prSet presAssocID="{04917344-5781-4D2A-87D2-EA2386E56122}" presName="rootText" presStyleLbl="node4" presStyleIdx="12" presStyleCnt="14" custScaleX="1305856" custScaleY="1387905" custLinFactX="1214306" custLinFactY="-1780259" custLinFactNeighborX="1300000" custLinFactNeighborY="-1800000">
        <dgm:presLayoutVars>
          <dgm:chPref val="3"/>
        </dgm:presLayoutVars>
      </dgm:prSet>
      <dgm:spPr/>
      <dgm:t>
        <a:bodyPr/>
        <a:lstStyle/>
        <a:p>
          <a:endParaRPr lang="en-US"/>
        </a:p>
      </dgm:t>
    </dgm:pt>
    <dgm:pt modelId="{F45B4771-1A7D-4D31-816C-CDF4F4F70D51}" type="pres">
      <dgm:prSet presAssocID="{04917344-5781-4D2A-87D2-EA2386E56122}" presName="rootConnector" presStyleLbl="node4" presStyleIdx="12" presStyleCnt="14"/>
      <dgm:spPr/>
      <dgm:t>
        <a:bodyPr/>
        <a:lstStyle/>
        <a:p>
          <a:endParaRPr lang="en-US"/>
        </a:p>
      </dgm:t>
    </dgm:pt>
    <dgm:pt modelId="{2D51ECAA-48FC-4B2D-B7A6-51991AF70529}" type="pres">
      <dgm:prSet presAssocID="{04917344-5781-4D2A-87D2-EA2386E56122}" presName="hierChild4" presStyleCnt="0"/>
      <dgm:spPr/>
      <dgm:t>
        <a:bodyPr/>
        <a:lstStyle/>
        <a:p>
          <a:endParaRPr lang="en-GB"/>
        </a:p>
      </dgm:t>
    </dgm:pt>
    <dgm:pt modelId="{4EA80145-408F-446C-97A1-02D9B6AA9332}" type="pres">
      <dgm:prSet presAssocID="{04917344-5781-4D2A-87D2-EA2386E56122}" presName="hierChild5" presStyleCnt="0"/>
      <dgm:spPr/>
      <dgm:t>
        <a:bodyPr/>
        <a:lstStyle/>
        <a:p>
          <a:endParaRPr lang="en-GB"/>
        </a:p>
      </dgm:t>
    </dgm:pt>
    <dgm:pt modelId="{69AFBAFF-C6D6-429B-8BCA-D69ACB4C2679}" type="pres">
      <dgm:prSet presAssocID="{9AA8DB4F-E888-48AB-8DE6-15B38ED18D82}" presName="Name37" presStyleLbl="parChTrans1D4" presStyleIdx="13" presStyleCnt="14" custSzX="384953" custSzY="2831582"/>
      <dgm:spPr/>
      <dgm:t>
        <a:bodyPr/>
        <a:lstStyle/>
        <a:p>
          <a:endParaRPr lang="en-GB"/>
        </a:p>
      </dgm:t>
    </dgm:pt>
    <dgm:pt modelId="{0A85BAFD-F55E-43B8-B5B4-83772A3D2C1A}" type="pres">
      <dgm:prSet presAssocID="{F682947A-19EA-4D83-A517-73C1134D0E9B}" presName="hierRoot2" presStyleCnt="0">
        <dgm:presLayoutVars>
          <dgm:hierBranch val="init"/>
        </dgm:presLayoutVars>
      </dgm:prSet>
      <dgm:spPr/>
      <dgm:t>
        <a:bodyPr/>
        <a:lstStyle/>
        <a:p>
          <a:endParaRPr lang="en-GB"/>
        </a:p>
      </dgm:t>
    </dgm:pt>
    <dgm:pt modelId="{9154EC3B-0342-446F-BAF2-062B62228788}" type="pres">
      <dgm:prSet presAssocID="{F682947A-19EA-4D83-A517-73C1134D0E9B}" presName="rootComposite" presStyleCnt="0"/>
      <dgm:spPr/>
      <dgm:t>
        <a:bodyPr/>
        <a:lstStyle/>
        <a:p>
          <a:endParaRPr lang="en-GB"/>
        </a:p>
      </dgm:t>
    </dgm:pt>
    <dgm:pt modelId="{630270DF-6872-4059-A864-D0E4EF245FEB}" type="pres">
      <dgm:prSet presAssocID="{F682947A-19EA-4D83-A517-73C1134D0E9B}" presName="rootText" presStyleLbl="node4" presStyleIdx="13" presStyleCnt="14" custScaleX="1193188" custScaleY="1652943" custLinFactX="1259823" custLinFactY="-3515129" custLinFactNeighborX="1300000" custLinFactNeighborY="-3600000">
        <dgm:presLayoutVars>
          <dgm:chPref val="3"/>
        </dgm:presLayoutVars>
      </dgm:prSet>
      <dgm:spPr/>
      <dgm:t>
        <a:bodyPr/>
        <a:lstStyle/>
        <a:p>
          <a:endParaRPr lang="en-US"/>
        </a:p>
      </dgm:t>
    </dgm:pt>
    <dgm:pt modelId="{D9D69469-3E0E-41CA-B508-271A811E0C70}" type="pres">
      <dgm:prSet presAssocID="{F682947A-19EA-4D83-A517-73C1134D0E9B}" presName="rootConnector" presStyleLbl="node4" presStyleIdx="13" presStyleCnt="14"/>
      <dgm:spPr/>
      <dgm:t>
        <a:bodyPr/>
        <a:lstStyle/>
        <a:p>
          <a:endParaRPr lang="en-US"/>
        </a:p>
      </dgm:t>
    </dgm:pt>
    <dgm:pt modelId="{3B054727-74EF-4EDF-B589-DFA866D89C76}" type="pres">
      <dgm:prSet presAssocID="{F682947A-19EA-4D83-A517-73C1134D0E9B}" presName="hierChild4" presStyleCnt="0"/>
      <dgm:spPr/>
      <dgm:t>
        <a:bodyPr/>
        <a:lstStyle/>
        <a:p>
          <a:endParaRPr lang="en-GB"/>
        </a:p>
      </dgm:t>
    </dgm:pt>
    <dgm:pt modelId="{A7EBE98E-FB85-4CC5-A663-842A30FD8779}" type="pres">
      <dgm:prSet presAssocID="{F682947A-19EA-4D83-A517-73C1134D0E9B}" presName="hierChild5" presStyleCnt="0"/>
      <dgm:spPr/>
      <dgm:t>
        <a:bodyPr/>
        <a:lstStyle/>
        <a:p>
          <a:endParaRPr lang="en-GB"/>
        </a:p>
      </dgm:t>
    </dgm:pt>
    <dgm:pt modelId="{F8057B8C-CACA-4C7E-9EE7-C65DE4438FD6}" type="pres">
      <dgm:prSet presAssocID="{A6ABCFDD-BDEE-4694-A42F-0F53ECF6AA3A}" presName="hierChild5" presStyleCnt="0"/>
      <dgm:spPr/>
      <dgm:t>
        <a:bodyPr/>
        <a:lstStyle/>
        <a:p>
          <a:endParaRPr lang="en-GB"/>
        </a:p>
      </dgm:t>
    </dgm:pt>
    <dgm:pt modelId="{E3E19352-D0A9-4FFF-A62E-24F80CDC1E0B}" type="pres">
      <dgm:prSet presAssocID="{9F0D57FE-58CD-441E-8189-15B5BBC6117E}" presName="hierChild5" presStyleCnt="0"/>
      <dgm:spPr/>
      <dgm:t>
        <a:bodyPr/>
        <a:lstStyle/>
        <a:p>
          <a:endParaRPr lang="en-US"/>
        </a:p>
      </dgm:t>
    </dgm:pt>
    <dgm:pt modelId="{2D7E0BDE-E397-4B7A-B395-98AC86BEA386}" type="pres">
      <dgm:prSet presAssocID="{6D9B8DA5-C056-4616-A41B-5A381320A2A5}" presName="Name48" presStyleLbl="parChTrans1D2" presStyleIdx="3" presStyleCnt="5"/>
      <dgm:spPr/>
      <dgm:t>
        <a:bodyPr/>
        <a:lstStyle/>
        <a:p>
          <a:endParaRPr lang="en-US"/>
        </a:p>
      </dgm:t>
    </dgm:pt>
    <dgm:pt modelId="{3194DBD7-299A-47A5-A092-F8CE3AF1F29D}" type="pres">
      <dgm:prSet presAssocID="{D2D65DA0-9AE6-42CC-A741-8BB72FD9EAC4}" presName="hierRoot2" presStyleCnt="0">
        <dgm:presLayoutVars>
          <dgm:hierBranch val="init"/>
        </dgm:presLayoutVars>
      </dgm:prSet>
      <dgm:spPr/>
      <dgm:t>
        <a:bodyPr/>
        <a:lstStyle/>
        <a:p>
          <a:endParaRPr lang="en-GB"/>
        </a:p>
      </dgm:t>
    </dgm:pt>
    <dgm:pt modelId="{B7BD1846-B976-44FD-B9FF-7520747FAAD7}" type="pres">
      <dgm:prSet presAssocID="{D2D65DA0-9AE6-42CC-A741-8BB72FD9EAC4}" presName="rootComposite" presStyleCnt="0"/>
      <dgm:spPr/>
      <dgm:t>
        <a:bodyPr/>
        <a:lstStyle/>
        <a:p>
          <a:endParaRPr lang="en-GB"/>
        </a:p>
      </dgm:t>
    </dgm:pt>
    <dgm:pt modelId="{8AAD2E76-9DC3-4E8A-93EF-D2298C0FBDA8}" type="pres">
      <dgm:prSet presAssocID="{D2D65DA0-9AE6-42CC-A741-8BB72FD9EAC4}" presName="rootText" presStyleLbl="node2" presStyleIdx="3" presStyleCnt="4" custScaleX="1956600" custScaleY="1030528" custLinFactX="2700000" custLinFactY="-3300000" custLinFactNeighborX="2742564" custLinFactNeighborY="-3336311">
        <dgm:presLayoutVars>
          <dgm:chPref val="3"/>
        </dgm:presLayoutVars>
      </dgm:prSet>
      <dgm:spPr/>
      <dgm:t>
        <a:bodyPr/>
        <a:lstStyle/>
        <a:p>
          <a:endParaRPr lang="en-US"/>
        </a:p>
      </dgm:t>
    </dgm:pt>
    <dgm:pt modelId="{EA100E8A-7BAA-461B-93C2-5C97111756B1}" type="pres">
      <dgm:prSet presAssocID="{D2D65DA0-9AE6-42CC-A741-8BB72FD9EAC4}" presName="rootConnector" presStyleLbl="node2" presStyleIdx="3" presStyleCnt="4"/>
      <dgm:spPr/>
      <dgm:t>
        <a:bodyPr/>
        <a:lstStyle/>
        <a:p>
          <a:endParaRPr lang="en-US"/>
        </a:p>
      </dgm:t>
    </dgm:pt>
    <dgm:pt modelId="{56336A83-7FBC-476C-A4A5-2B68C33D9977}" type="pres">
      <dgm:prSet presAssocID="{D2D65DA0-9AE6-42CC-A741-8BB72FD9EAC4}" presName="hierChild4" presStyleCnt="0"/>
      <dgm:spPr/>
      <dgm:t>
        <a:bodyPr/>
        <a:lstStyle/>
        <a:p>
          <a:endParaRPr lang="en-GB"/>
        </a:p>
      </dgm:t>
    </dgm:pt>
    <dgm:pt modelId="{28721F8A-F565-4520-981D-0C46E8E9785D}" type="pres">
      <dgm:prSet presAssocID="{08218077-9979-402D-A116-B5308B4ED717}" presName="Name37" presStyleLbl="parChTrans1D3" presStyleIdx="7" presStyleCnt="9" custSzX="354533" custSzY="954876"/>
      <dgm:spPr/>
      <dgm:t>
        <a:bodyPr/>
        <a:lstStyle/>
        <a:p>
          <a:endParaRPr lang="en-US"/>
        </a:p>
      </dgm:t>
    </dgm:pt>
    <dgm:pt modelId="{C6F96B06-04A0-4DA7-AFC7-ECAB015BD84F}" type="pres">
      <dgm:prSet presAssocID="{395F6431-4151-4C8B-944C-D4B317CFBDA9}" presName="hierRoot2" presStyleCnt="0">
        <dgm:presLayoutVars>
          <dgm:hierBranch val="init"/>
        </dgm:presLayoutVars>
      </dgm:prSet>
      <dgm:spPr/>
      <dgm:t>
        <a:bodyPr/>
        <a:lstStyle/>
        <a:p>
          <a:endParaRPr lang="en-GB"/>
        </a:p>
      </dgm:t>
    </dgm:pt>
    <dgm:pt modelId="{19CA6AAF-22A5-43F1-8084-23EEC72E4284}" type="pres">
      <dgm:prSet presAssocID="{395F6431-4151-4C8B-944C-D4B317CFBDA9}" presName="rootComposite" presStyleCnt="0"/>
      <dgm:spPr/>
      <dgm:t>
        <a:bodyPr/>
        <a:lstStyle/>
        <a:p>
          <a:endParaRPr lang="en-GB"/>
        </a:p>
      </dgm:t>
    </dgm:pt>
    <dgm:pt modelId="{7F494602-5394-49A7-AC3E-6BB827FD6548}" type="pres">
      <dgm:prSet presAssocID="{395F6431-4151-4C8B-944C-D4B317CFBDA9}" presName="rootText" presStyleLbl="node3" presStyleIdx="7" presStyleCnt="9" custScaleX="1731101" custScaleY="1430944" custLinFactX="2600000" custLinFactY="-2900000" custLinFactNeighborX="2692633" custLinFactNeighborY="-2947762">
        <dgm:presLayoutVars>
          <dgm:chPref val="3"/>
        </dgm:presLayoutVars>
      </dgm:prSet>
      <dgm:spPr/>
      <dgm:t>
        <a:bodyPr/>
        <a:lstStyle/>
        <a:p>
          <a:endParaRPr lang="en-US"/>
        </a:p>
      </dgm:t>
    </dgm:pt>
    <dgm:pt modelId="{6DF63675-599F-4642-8A94-F29D24ADD572}" type="pres">
      <dgm:prSet presAssocID="{395F6431-4151-4C8B-944C-D4B317CFBDA9}" presName="rootConnector" presStyleLbl="node3" presStyleIdx="7" presStyleCnt="9"/>
      <dgm:spPr/>
      <dgm:t>
        <a:bodyPr/>
        <a:lstStyle/>
        <a:p>
          <a:endParaRPr lang="en-US"/>
        </a:p>
      </dgm:t>
    </dgm:pt>
    <dgm:pt modelId="{1D6AA6B5-8F77-4D31-83C8-F63963B531B1}" type="pres">
      <dgm:prSet presAssocID="{395F6431-4151-4C8B-944C-D4B317CFBDA9}" presName="hierChild4" presStyleCnt="0"/>
      <dgm:spPr/>
      <dgm:t>
        <a:bodyPr/>
        <a:lstStyle/>
        <a:p>
          <a:endParaRPr lang="en-GB"/>
        </a:p>
      </dgm:t>
    </dgm:pt>
    <dgm:pt modelId="{31408909-6DC3-4373-97A5-6DC26FA83E65}" type="pres">
      <dgm:prSet presAssocID="{395F6431-4151-4C8B-944C-D4B317CFBDA9}" presName="hierChild5" presStyleCnt="0"/>
      <dgm:spPr/>
      <dgm:t>
        <a:bodyPr/>
        <a:lstStyle/>
        <a:p>
          <a:endParaRPr lang="en-GB"/>
        </a:p>
      </dgm:t>
    </dgm:pt>
    <dgm:pt modelId="{73F1B58B-DD53-48FF-9A3F-D379B26EA5DD}" type="pres">
      <dgm:prSet presAssocID="{B89298B9-5A75-46ED-9208-A610FEE79A25}" presName="Name37" presStyleLbl="parChTrans1D3" presStyleIdx="8" presStyleCnt="9"/>
      <dgm:spPr/>
      <dgm:t>
        <a:bodyPr/>
        <a:lstStyle/>
        <a:p>
          <a:endParaRPr lang="en-GB"/>
        </a:p>
      </dgm:t>
    </dgm:pt>
    <dgm:pt modelId="{DE5E1EFB-4742-4E23-AA70-2E077D151A93}" type="pres">
      <dgm:prSet presAssocID="{0074CD5D-DDA3-4D97-B180-FF9AC2979862}" presName="hierRoot2" presStyleCnt="0">
        <dgm:presLayoutVars>
          <dgm:hierBranch val="init"/>
        </dgm:presLayoutVars>
      </dgm:prSet>
      <dgm:spPr/>
      <dgm:t>
        <a:bodyPr/>
        <a:lstStyle/>
        <a:p>
          <a:endParaRPr lang="en-GB"/>
        </a:p>
      </dgm:t>
    </dgm:pt>
    <dgm:pt modelId="{B37DC05F-C263-46A4-A598-F32579EF0D81}" type="pres">
      <dgm:prSet presAssocID="{0074CD5D-DDA3-4D97-B180-FF9AC2979862}" presName="rootComposite" presStyleCnt="0"/>
      <dgm:spPr/>
      <dgm:t>
        <a:bodyPr/>
        <a:lstStyle/>
        <a:p>
          <a:endParaRPr lang="en-GB"/>
        </a:p>
      </dgm:t>
    </dgm:pt>
    <dgm:pt modelId="{E1A09EC0-D100-4987-81F4-B3081118CEAC}" type="pres">
      <dgm:prSet presAssocID="{0074CD5D-DDA3-4D97-B180-FF9AC2979862}" presName="rootText" presStyleLbl="node3" presStyleIdx="8" presStyleCnt="9" custScaleX="1718227" custScaleY="2000000" custLinFactX="2600000" custLinFactY="-2540101" custLinFactNeighborX="2670450" custLinFactNeighborY="-2600000">
        <dgm:presLayoutVars>
          <dgm:chPref val="3"/>
        </dgm:presLayoutVars>
      </dgm:prSet>
      <dgm:spPr/>
      <dgm:t>
        <a:bodyPr/>
        <a:lstStyle/>
        <a:p>
          <a:endParaRPr lang="en-US"/>
        </a:p>
      </dgm:t>
    </dgm:pt>
    <dgm:pt modelId="{DD60090C-EB3C-4A74-B76E-27E35A0B49B7}" type="pres">
      <dgm:prSet presAssocID="{0074CD5D-DDA3-4D97-B180-FF9AC2979862}" presName="rootConnector" presStyleLbl="node3" presStyleIdx="8" presStyleCnt="9"/>
      <dgm:spPr/>
      <dgm:t>
        <a:bodyPr/>
        <a:lstStyle/>
        <a:p>
          <a:endParaRPr lang="en-US"/>
        </a:p>
      </dgm:t>
    </dgm:pt>
    <dgm:pt modelId="{F0C6146C-ADE5-4094-AD07-1098FCE63C48}" type="pres">
      <dgm:prSet presAssocID="{0074CD5D-DDA3-4D97-B180-FF9AC2979862}" presName="hierChild4" presStyleCnt="0"/>
      <dgm:spPr/>
      <dgm:t>
        <a:bodyPr/>
        <a:lstStyle/>
        <a:p>
          <a:endParaRPr lang="en-GB"/>
        </a:p>
      </dgm:t>
    </dgm:pt>
    <dgm:pt modelId="{6CE118AB-830A-47CA-BD4B-4F676F346A64}" type="pres">
      <dgm:prSet presAssocID="{0074CD5D-DDA3-4D97-B180-FF9AC2979862}" presName="hierChild5" presStyleCnt="0"/>
      <dgm:spPr/>
      <dgm:t>
        <a:bodyPr/>
        <a:lstStyle/>
        <a:p>
          <a:endParaRPr lang="en-GB"/>
        </a:p>
      </dgm:t>
    </dgm:pt>
    <dgm:pt modelId="{A47DAD18-C1E2-4159-8230-CF4921CBD12D}" type="pres">
      <dgm:prSet presAssocID="{D2D65DA0-9AE6-42CC-A741-8BB72FD9EAC4}" presName="hierChild5" presStyleCnt="0"/>
      <dgm:spPr/>
      <dgm:t>
        <a:bodyPr/>
        <a:lstStyle/>
        <a:p>
          <a:endParaRPr lang="en-GB"/>
        </a:p>
      </dgm:t>
    </dgm:pt>
    <dgm:pt modelId="{D44E9877-3E6C-42F4-B159-395F30182EFE}" type="pres">
      <dgm:prSet presAssocID="{57C7DAAF-6496-4D59-9F75-D52BE35292CB}" presName="hierChild3" presStyleCnt="0"/>
      <dgm:spPr/>
      <dgm:t>
        <a:bodyPr/>
        <a:lstStyle/>
        <a:p>
          <a:endParaRPr lang="en-GB"/>
        </a:p>
      </dgm:t>
    </dgm:pt>
    <dgm:pt modelId="{2EA7D4A7-1496-456D-9F85-4BF89F52AE4F}" type="pres">
      <dgm:prSet presAssocID="{18BB245D-E658-465B-9800-923BB5465727}" presName="Name111" presStyleLbl="parChTrans1D2" presStyleIdx="4" presStyleCnt="5" custSzX="151128" custSzY="620790"/>
      <dgm:spPr/>
      <dgm:t>
        <a:bodyPr/>
        <a:lstStyle/>
        <a:p>
          <a:endParaRPr lang="en-US"/>
        </a:p>
      </dgm:t>
    </dgm:pt>
    <dgm:pt modelId="{984FEA12-A1FF-4BBE-9883-87F0AF122D54}" type="pres">
      <dgm:prSet presAssocID="{8BC25F30-48E2-4B0E-900B-AA04E91413C6}" presName="hierRoot3" presStyleCnt="0">
        <dgm:presLayoutVars>
          <dgm:hierBranch val="init"/>
        </dgm:presLayoutVars>
      </dgm:prSet>
      <dgm:spPr/>
      <dgm:t>
        <a:bodyPr/>
        <a:lstStyle/>
        <a:p>
          <a:endParaRPr lang="en-GB"/>
        </a:p>
      </dgm:t>
    </dgm:pt>
    <dgm:pt modelId="{22C0CDE9-A4BA-4496-8098-91CD9CBC2E79}" type="pres">
      <dgm:prSet presAssocID="{8BC25F30-48E2-4B0E-900B-AA04E91413C6}" presName="rootComposite3" presStyleCnt="0"/>
      <dgm:spPr/>
      <dgm:t>
        <a:bodyPr/>
        <a:lstStyle/>
        <a:p>
          <a:endParaRPr lang="en-GB"/>
        </a:p>
      </dgm:t>
    </dgm:pt>
    <dgm:pt modelId="{7E79752B-A666-453D-BC5A-6F50528A76FC}" type="pres">
      <dgm:prSet presAssocID="{8BC25F30-48E2-4B0E-900B-AA04E91413C6}" presName="rootText3" presStyleLbl="asst1" presStyleIdx="0" presStyleCnt="1" custScaleX="1022702" custScaleY="372011" custLinFactX="-600000" custLinFactY="500000" custLinFactNeighborX="-689029" custLinFactNeighborY="577229">
        <dgm:presLayoutVars>
          <dgm:chPref val="3"/>
        </dgm:presLayoutVars>
      </dgm:prSet>
      <dgm:spPr/>
      <dgm:t>
        <a:bodyPr/>
        <a:lstStyle/>
        <a:p>
          <a:endParaRPr lang="en-US"/>
        </a:p>
      </dgm:t>
    </dgm:pt>
    <dgm:pt modelId="{4834A5DB-11F5-4C3E-AF3B-F2635B62EB6C}" type="pres">
      <dgm:prSet presAssocID="{8BC25F30-48E2-4B0E-900B-AA04E91413C6}" presName="rootConnector3" presStyleLbl="asst1" presStyleIdx="0" presStyleCnt="1"/>
      <dgm:spPr/>
      <dgm:t>
        <a:bodyPr/>
        <a:lstStyle/>
        <a:p>
          <a:endParaRPr lang="en-US"/>
        </a:p>
      </dgm:t>
    </dgm:pt>
    <dgm:pt modelId="{A548F866-521E-4C0A-A41E-D09D1D0E7CF6}" type="pres">
      <dgm:prSet presAssocID="{8BC25F30-48E2-4B0E-900B-AA04E91413C6}" presName="hierChild6" presStyleCnt="0"/>
      <dgm:spPr/>
      <dgm:t>
        <a:bodyPr/>
        <a:lstStyle/>
        <a:p>
          <a:endParaRPr lang="en-GB"/>
        </a:p>
      </dgm:t>
    </dgm:pt>
    <dgm:pt modelId="{31C8D51F-24B4-49A0-8929-322456D8ABBF}" type="pres">
      <dgm:prSet presAssocID="{8BC25F30-48E2-4B0E-900B-AA04E91413C6}" presName="hierChild7" presStyleCnt="0"/>
      <dgm:spPr/>
      <dgm:t>
        <a:bodyPr/>
        <a:lstStyle/>
        <a:p>
          <a:endParaRPr lang="en-GB"/>
        </a:p>
      </dgm:t>
    </dgm:pt>
  </dgm:ptLst>
  <dgm:cxnLst>
    <dgm:cxn modelId="{643E906C-F0B7-41F6-8646-FE595FBB5A4C}" type="presOf" srcId="{8BC25F30-48E2-4B0E-900B-AA04E91413C6}" destId="{7E79752B-A666-453D-BC5A-6F50528A76FC}" srcOrd="0" destOrd="0" presId="urn:microsoft.com/office/officeart/2005/8/layout/orgChart1"/>
    <dgm:cxn modelId="{C50B203B-CD6A-4535-A76F-A54AE99BC46C}" type="presOf" srcId="{57C7DAAF-6496-4D59-9F75-D52BE35292CB}" destId="{9A3CF4AD-789E-4944-8B3D-E4A45CD04C36}" srcOrd="1" destOrd="0" presId="urn:microsoft.com/office/officeart/2005/8/layout/orgChart1"/>
    <dgm:cxn modelId="{2C92C9DE-B2C5-4CEE-84A5-4D4AE0CA4A0B}" type="presOf" srcId="{0074CD5D-DDA3-4D97-B180-FF9AC2979862}" destId="{E1A09EC0-D100-4987-81F4-B3081118CEAC}" srcOrd="0" destOrd="0" presId="urn:microsoft.com/office/officeart/2005/8/layout/orgChart1"/>
    <dgm:cxn modelId="{0BA71455-FE3E-478A-BC3F-44DBF2EDA855}" type="presOf" srcId="{C011E921-98A8-488F-9827-539F2C990BB3}" destId="{034684D4-0DBD-4447-ACE5-0AF3CFADF4A6}" srcOrd="0" destOrd="0" presId="urn:microsoft.com/office/officeart/2005/8/layout/orgChart1"/>
    <dgm:cxn modelId="{20FA9504-4C2B-477C-AD54-FF7CDEA398C5}" type="presOf" srcId="{9C8F6A8A-F2FF-4D44-B04E-69D253BD4396}" destId="{3ADBE9A2-1C94-4EDD-B51E-A7111D3ED0C5}" srcOrd="1" destOrd="0" presId="urn:microsoft.com/office/officeart/2005/8/layout/orgChart1"/>
    <dgm:cxn modelId="{04B1EA9D-461A-410C-A7E2-F251BC50D79B}" srcId="{A6ABCFDD-BDEE-4694-A42F-0F53ECF6AA3A}" destId="{74468C0D-EACD-4154-8CD7-CB254442ADE0}" srcOrd="0" destOrd="0" parTransId="{207F90B6-195D-49E8-B9B6-63EFD4F53A70}" sibTransId="{F969A860-6AE3-4CB0-8316-7100754F1577}"/>
    <dgm:cxn modelId="{A83DE239-70B7-4EC5-A084-31295AD7FD3C}" type="presOf" srcId="{BF5657B0-1F63-4B9A-8F46-771DB7A550A7}" destId="{5C561399-0AC2-4FFB-A562-F1C2C68C4818}" srcOrd="0" destOrd="0" presId="urn:microsoft.com/office/officeart/2005/8/layout/orgChart1"/>
    <dgm:cxn modelId="{7A9B7C72-B9D0-40E5-8C36-78C4AF4AB752}" srcId="{57C7DAAF-6496-4D59-9F75-D52BE35292CB}" destId="{9F0D57FE-58CD-441E-8189-15B5BBC6117E}" srcOrd="3" destOrd="0" parTransId="{0D61DB5B-4880-4FF2-87ED-CA4875FAD99C}" sibTransId="{DE6DF326-E97B-4B14-B138-267142900CB6}"/>
    <dgm:cxn modelId="{C869060C-98AC-4D69-8144-43695EF60D5D}" type="presOf" srcId="{FBF410C8-F190-4E7B-A5B8-F329B92082A5}" destId="{04B3588C-B34B-47D0-B401-4B6AE347F604}" srcOrd="0" destOrd="0" presId="urn:microsoft.com/office/officeart/2005/8/layout/orgChart1"/>
    <dgm:cxn modelId="{ABA5CC10-B00B-49A2-8821-5C70277494D8}" type="presOf" srcId="{AE4BA2E6-4EDD-46A0-A0A5-CC325458884F}" destId="{F0C9AC52-0366-4A2A-A6C1-152C895F0E8E}" srcOrd="0" destOrd="0" presId="urn:microsoft.com/office/officeart/2005/8/layout/orgChart1"/>
    <dgm:cxn modelId="{7B7D888F-18CC-42DE-B1AD-C709EFBC5D57}" type="presOf" srcId="{B89298B9-5A75-46ED-9208-A610FEE79A25}" destId="{73F1B58B-DD53-48FF-9A3F-D379B26EA5DD}" srcOrd="0" destOrd="0" presId="urn:microsoft.com/office/officeart/2005/8/layout/orgChart1"/>
    <dgm:cxn modelId="{CE7D2B9D-B2FA-43FB-AB3E-BB5DDE840D2E}" type="presOf" srcId="{3AED530B-33D4-4E62-885A-134E1465DA15}" destId="{40B7FC14-D314-4125-B645-AC57560F3548}" srcOrd="0" destOrd="0" presId="urn:microsoft.com/office/officeart/2005/8/layout/orgChart1"/>
    <dgm:cxn modelId="{316DC804-92F0-4E2D-8365-610AC9A934ED}" srcId="{57C7DAAF-6496-4D59-9F75-D52BE35292CB}" destId="{620AFB18-E7D5-496B-A60A-7CAB8E0B3339}" srcOrd="2" destOrd="0" parTransId="{2B7C60C3-028D-4338-B7D5-3A625F5B3CA1}" sibTransId="{C4638E46-6890-4ECD-9C5D-8D1DEF8137A1}"/>
    <dgm:cxn modelId="{B0F0F36B-EBF8-4BFD-B12B-1F330FAD7AC2}" type="presOf" srcId="{2A798E08-81C8-4567-B81C-0ADEC5C0C8E6}" destId="{7F286B36-A3D7-480C-A45A-07DF212CC2A2}" srcOrd="1" destOrd="0" presId="urn:microsoft.com/office/officeart/2005/8/layout/orgChart1"/>
    <dgm:cxn modelId="{6B480319-DE69-4D6F-9898-4171D8064B73}" type="presOf" srcId="{0B0AEA54-11A6-4550-A501-F49DA15693F3}" destId="{F751C57F-CAA7-4F5B-93C4-9DC4D5C3E653}" srcOrd="0" destOrd="0" presId="urn:microsoft.com/office/officeart/2005/8/layout/orgChart1"/>
    <dgm:cxn modelId="{15F3C576-C049-47BD-865B-E37F66BA0A5A}" type="presOf" srcId="{0074CD5D-DDA3-4D97-B180-FF9AC2979862}" destId="{DD60090C-EB3C-4A74-B76E-27E35A0B49B7}" srcOrd="1" destOrd="0" presId="urn:microsoft.com/office/officeart/2005/8/layout/orgChart1"/>
    <dgm:cxn modelId="{C633C6FF-DD06-42A5-8E0B-A8140A8C40A0}" srcId="{9F0D57FE-58CD-441E-8189-15B5BBC6117E}" destId="{A6ABCFDD-BDEE-4694-A42F-0F53ECF6AA3A}" srcOrd="1" destOrd="0" parTransId="{A16202ED-A584-40D8-AE4F-24A646F981FB}" sibTransId="{267615FC-361C-4B62-89AE-33A44E544984}"/>
    <dgm:cxn modelId="{F991D55F-45D4-40CA-AEB0-5FCA465FFD09}" type="presOf" srcId="{2A798E08-81C8-4567-B81C-0ADEC5C0C8E6}" destId="{A448C7FF-7414-4638-8708-8F499891DABA}" srcOrd="0" destOrd="0" presId="urn:microsoft.com/office/officeart/2005/8/layout/orgChart1"/>
    <dgm:cxn modelId="{400A7069-585E-4119-BB6D-9BF51C2B94B8}" type="presOf" srcId="{044A9258-DF36-4CA3-980D-F20FB69D2E69}" destId="{40DEC2A1-B10B-4E87-81ED-09034EBE1E4A}" srcOrd="0" destOrd="0" presId="urn:microsoft.com/office/officeart/2005/8/layout/orgChart1"/>
    <dgm:cxn modelId="{D12071F8-B616-4F3A-AEFF-4299D782B4AB}" type="presOf" srcId="{8440DBF0-D597-4740-8C49-7B048B517D0C}" destId="{537064DD-07FF-4B11-B73C-05EED5E04081}" srcOrd="0" destOrd="0" presId="urn:microsoft.com/office/officeart/2005/8/layout/orgChart1"/>
    <dgm:cxn modelId="{B93A08C0-264A-4421-B6D3-C2291DD5B968}" type="presOf" srcId="{757A7E11-CF60-44FD-AB25-183FA1FB90E7}" destId="{31FF9552-4CC2-47FB-9588-804C94B6272D}" srcOrd="0" destOrd="0" presId="urn:microsoft.com/office/officeart/2005/8/layout/orgChart1"/>
    <dgm:cxn modelId="{8FAD635F-427E-448C-B724-B0EFBC591E2C}" type="presOf" srcId="{57C7DAAF-6496-4D59-9F75-D52BE35292CB}" destId="{F08CF62B-97F5-480D-B410-FE1680C47B92}" srcOrd="0" destOrd="0" presId="urn:microsoft.com/office/officeart/2005/8/layout/orgChart1"/>
    <dgm:cxn modelId="{36195E4B-0995-4D08-895C-9482507D7148}" srcId="{A6ABCFDD-BDEE-4694-A42F-0F53ECF6AA3A}" destId="{04917344-5781-4D2A-87D2-EA2386E56122}" srcOrd="1" destOrd="0" parTransId="{B3923BD3-F2A6-4E0A-9ABF-AD6B77E381DF}" sibTransId="{85A2B924-3645-46B1-9EAD-3F47E9C23EC9}"/>
    <dgm:cxn modelId="{94F8780C-808C-4615-B7DA-63D84FB2B767}" type="presOf" srcId="{0D61DB5B-4880-4FF2-87ED-CA4875FAD99C}" destId="{D51656AE-C1BE-4061-93F6-9064ADE339B8}" srcOrd="0" destOrd="0" presId="urn:microsoft.com/office/officeart/2005/8/layout/orgChart1"/>
    <dgm:cxn modelId="{0350E3BD-56DC-4CB5-B5A3-BD262AF5DCB9}" type="presOf" srcId="{6D9B8DA5-C056-4616-A41B-5A381320A2A5}" destId="{2D7E0BDE-E397-4B7A-B395-98AC86BEA386}" srcOrd="0" destOrd="0" presId="urn:microsoft.com/office/officeart/2005/8/layout/orgChart1"/>
    <dgm:cxn modelId="{DBF522CD-A1B3-47BB-AF5B-D103CF777D67}" type="presOf" srcId="{2EF8120F-CE4F-40BD-81C8-B2839689BF38}" destId="{6F223CF9-3CBF-478C-AE08-9AFF76F3E94E}" srcOrd="1" destOrd="0" presId="urn:microsoft.com/office/officeart/2005/8/layout/orgChart1"/>
    <dgm:cxn modelId="{28759CB8-0745-4174-AD49-8022E81E9519}" srcId="{DFB3405B-D179-4D92-AAD9-437F389D112C}" destId="{2A798E08-81C8-4567-B81C-0ADEC5C0C8E6}" srcOrd="3" destOrd="0" parTransId="{8D05D02D-0348-42BB-956B-3DFBF877F8FD}" sibTransId="{8CE6FE84-7F5A-427E-B9DE-5D710401DB94}"/>
    <dgm:cxn modelId="{B7333F97-2F43-4F3E-8DF5-39C29486D226}" srcId="{57C7DAAF-6496-4D59-9F75-D52BE35292CB}" destId="{D2D65DA0-9AE6-42CC-A741-8BB72FD9EAC4}" srcOrd="4" destOrd="0" parTransId="{6D9B8DA5-C056-4616-A41B-5A381320A2A5}" sibTransId="{8DC61325-20BE-4E31-A0F5-FC58B006E02E}"/>
    <dgm:cxn modelId="{5ED1E883-2587-442E-B23D-A407E8119C6C}" type="presOf" srcId="{8A8B83E6-3D67-4A59-A308-BC811F19B4D9}" destId="{57827914-E833-4241-948F-524FC2A6A9D6}" srcOrd="0" destOrd="0" presId="urn:microsoft.com/office/officeart/2005/8/layout/orgChart1"/>
    <dgm:cxn modelId="{086A409C-D823-4D4D-B62A-1A0F46BE5080}" srcId="{A6ABCFDD-BDEE-4694-A42F-0F53ECF6AA3A}" destId="{F682947A-19EA-4D83-A517-73C1134D0E9B}" srcOrd="2" destOrd="0" parTransId="{9AA8DB4F-E888-48AB-8DE6-15B38ED18D82}" sibTransId="{FD8451DD-ACBD-4AD5-A31A-3AF477F2CE72}"/>
    <dgm:cxn modelId="{758AD6E5-3E6C-4617-B8CF-4129A1B05D21}" srcId="{E18A16EF-3AE1-44DE-98BB-FB34D5C0724B}" destId="{9C8F6A8A-F2FF-4D44-B04E-69D253BD4396}" srcOrd="2" destOrd="0" parTransId="{94437775-E976-448D-8592-ECF682A286BE}" sibTransId="{70ECAB5D-F59E-47BF-AD16-01978CB1FFD5}"/>
    <dgm:cxn modelId="{2DA7DD1D-0C4F-495B-8A24-9A7FD703AC3F}" type="presOf" srcId="{620AFB18-E7D5-496B-A60A-7CAB8E0B3339}" destId="{7B157E2E-CB04-4E7F-9CC2-6E63887C4C4A}" srcOrd="1" destOrd="0" presId="urn:microsoft.com/office/officeart/2005/8/layout/orgChart1"/>
    <dgm:cxn modelId="{848EC073-CE73-42AD-8AF5-8FB5858D0512}" type="presOf" srcId="{08218077-9979-402D-A116-B5308B4ED717}" destId="{28721F8A-F565-4520-981D-0C46E8E9785D}" srcOrd="0" destOrd="0" presId="urn:microsoft.com/office/officeart/2005/8/layout/orgChart1"/>
    <dgm:cxn modelId="{20C366D0-BEC9-4CE0-9FCB-9CCCEA6A8BEE}" type="presOf" srcId="{207F90B6-195D-49E8-B9B6-63EFD4F53A70}" destId="{F401B888-C89F-4184-A2F4-830A90BE923E}" srcOrd="0" destOrd="0" presId="urn:microsoft.com/office/officeart/2005/8/layout/orgChart1"/>
    <dgm:cxn modelId="{0A234603-0143-467A-99F2-2A4CB3DE7472}" type="presOf" srcId="{8BC25F30-48E2-4B0E-900B-AA04E91413C6}" destId="{4834A5DB-11F5-4C3E-AF3B-F2635B62EB6C}" srcOrd="1" destOrd="0" presId="urn:microsoft.com/office/officeart/2005/8/layout/orgChart1"/>
    <dgm:cxn modelId="{0A626E2C-FC3C-4050-B258-37F67263D8C0}" srcId="{2EF8120F-CE4F-40BD-81C8-B2839689BF38}" destId="{538AA1A4-CCE2-4DAC-BF29-F325E4042E5E}" srcOrd="0" destOrd="0" parTransId="{8440DBF0-D597-4740-8C49-7B048B517D0C}" sibTransId="{E0CCB6BC-2E29-468B-B797-118143CD78DA}"/>
    <dgm:cxn modelId="{FD9E2F10-2173-477A-8027-331D8FC41C4F}" srcId="{57C7DAAF-6496-4D59-9F75-D52BE35292CB}" destId="{8BC25F30-48E2-4B0E-900B-AA04E91413C6}" srcOrd="0" destOrd="0" parTransId="{18BB245D-E658-465B-9800-923BB5465727}" sibTransId="{3DB80633-DBF0-4414-95F9-5A4D5511BD2E}"/>
    <dgm:cxn modelId="{53C1ED21-7A48-4E72-A898-333332870DE4}" type="presOf" srcId="{DFB3405B-D179-4D92-AAD9-437F389D112C}" destId="{25CEEF94-21FB-46D8-AF07-765556A1C350}" srcOrd="1" destOrd="0" presId="urn:microsoft.com/office/officeart/2005/8/layout/orgChart1"/>
    <dgm:cxn modelId="{AA456E61-5BE4-4F36-A0B8-02FE5143D170}" type="presOf" srcId="{74468C0D-EACD-4154-8CD7-CB254442ADE0}" destId="{7A6DBE26-54B6-4570-ABD6-F547E7E6BC3C}" srcOrd="1" destOrd="0" presId="urn:microsoft.com/office/officeart/2005/8/layout/orgChart1"/>
    <dgm:cxn modelId="{5B9C3225-364B-416C-9079-56B8CD085C37}" type="presOf" srcId="{2EF8120F-CE4F-40BD-81C8-B2839689BF38}" destId="{BDC69384-1AA5-4068-B930-9904E4C56F4F}" srcOrd="0" destOrd="0" presId="urn:microsoft.com/office/officeart/2005/8/layout/orgChart1"/>
    <dgm:cxn modelId="{CE051F27-D22E-4343-954F-7856F82CDB6B}" type="presOf" srcId="{E18A16EF-3AE1-44DE-98BB-FB34D5C0724B}" destId="{CDB6D160-C6EE-43BA-AFBB-97292CB765DE}" srcOrd="1" destOrd="0" presId="urn:microsoft.com/office/officeart/2005/8/layout/orgChart1"/>
    <dgm:cxn modelId="{F544AB61-17D5-4F5D-A90C-F6D254C68356}" srcId="{D2D65DA0-9AE6-42CC-A741-8BB72FD9EAC4}" destId="{395F6431-4151-4C8B-944C-D4B317CFBDA9}" srcOrd="0" destOrd="0" parTransId="{08218077-9979-402D-A116-B5308B4ED717}" sibTransId="{D6C1C2B5-0348-48D3-9F37-E032419CF6A6}"/>
    <dgm:cxn modelId="{773A4626-2C01-421E-9EBF-B304FF087050}" type="presOf" srcId="{C011E921-98A8-488F-9827-539F2C990BB3}" destId="{065EE6B3-A1C3-47BD-B614-8D602A9C982F}" srcOrd="1" destOrd="0" presId="urn:microsoft.com/office/officeart/2005/8/layout/orgChart1"/>
    <dgm:cxn modelId="{A19A920C-0259-479E-9872-4632EC4570CE}" type="presOf" srcId="{D2D65DA0-9AE6-42CC-A741-8BB72FD9EAC4}" destId="{8AAD2E76-9DC3-4E8A-93EF-D2298C0FBDA8}" srcOrd="0" destOrd="0" presId="urn:microsoft.com/office/officeart/2005/8/layout/orgChart1"/>
    <dgm:cxn modelId="{49BDE157-553B-4BD3-9727-EE6D84ED2A24}" type="presOf" srcId="{3AE4BEDB-ED0B-4725-ADD8-39662D9990A3}" destId="{7CB431A8-75C6-4C63-968D-007CB3F39A97}" srcOrd="0" destOrd="0" presId="urn:microsoft.com/office/officeart/2005/8/layout/orgChart1"/>
    <dgm:cxn modelId="{96D396F3-47EA-4809-97E5-E9C8A3B3E626}" type="presOf" srcId="{395F6431-4151-4C8B-944C-D4B317CFBDA9}" destId="{7F494602-5394-49A7-AC3E-6BB827FD6548}" srcOrd="0" destOrd="0" presId="urn:microsoft.com/office/officeart/2005/8/layout/orgChart1"/>
    <dgm:cxn modelId="{0D16482F-4D82-4DC8-B37F-374C59ACC439}" type="presOf" srcId="{2B7C60C3-028D-4338-B7D5-3A625F5B3CA1}" destId="{F1260742-BF6F-4C58-AC65-2A4098EBBD06}" srcOrd="0" destOrd="0" presId="urn:microsoft.com/office/officeart/2005/8/layout/orgChart1"/>
    <dgm:cxn modelId="{4F04FBCC-C733-490B-BDD8-99C09F040FC4}" type="presOf" srcId="{F682947A-19EA-4D83-A517-73C1134D0E9B}" destId="{D9D69469-3E0E-41CA-B508-271A811E0C70}" srcOrd="1" destOrd="0" presId="urn:microsoft.com/office/officeart/2005/8/layout/orgChart1"/>
    <dgm:cxn modelId="{5AB7616A-E7B2-41A5-9822-B2A017A63D17}" type="presOf" srcId="{E18A16EF-3AE1-44DE-98BB-FB34D5C0724B}" destId="{9516296B-DE1B-4078-85DA-EF5BDD414901}" srcOrd="0" destOrd="0" presId="urn:microsoft.com/office/officeart/2005/8/layout/orgChart1"/>
    <dgm:cxn modelId="{B53A1B5A-A9FC-4F19-BD0A-8213C1BC879C}" type="presOf" srcId="{1D1382A1-EDEF-4699-AA37-28D890B9B165}" destId="{D76C2339-8418-4081-8752-3B1992E65876}" srcOrd="0" destOrd="0" presId="urn:microsoft.com/office/officeart/2005/8/layout/orgChart1"/>
    <dgm:cxn modelId="{80CAF7DA-02E9-4CC7-8CE1-3B23FB44F933}" type="presOf" srcId="{F25B572E-68AA-4823-9DB8-6F4EBA29AAEE}" destId="{723389C0-3B87-45B6-8858-64DE40A3250D}" srcOrd="0" destOrd="0" presId="urn:microsoft.com/office/officeart/2005/8/layout/orgChart1"/>
    <dgm:cxn modelId="{4DA872CD-46D7-466E-B9F6-E20B3E46EF87}" type="presOf" srcId="{EB4E4849-35B8-4C97-A7FC-C36BB1DA9F6D}" destId="{72660997-184B-4017-92DB-9B0DB43A8073}" srcOrd="0" destOrd="0" presId="urn:microsoft.com/office/officeart/2005/8/layout/orgChart1"/>
    <dgm:cxn modelId="{86502F33-9E03-4A28-B6BA-5B10D0C9E4E0}" type="presOf" srcId="{A6ABCFDD-BDEE-4694-A42F-0F53ECF6AA3A}" destId="{AB55267A-D6DD-413F-8B0F-2426615ED8E1}" srcOrd="1" destOrd="0" presId="urn:microsoft.com/office/officeart/2005/8/layout/orgChart1"/>
    <dgm:cxn modelId="{585DF429-27B9-4335-804D-E276822194B7}" type="presOf" srcId="{8D05D02D-0348-42BB-956B-3DFBF877F8FD}" destId="{AB7C4077-32C4-4362-AF65-770DCF6663BB}" srcOrd="0" destOrd="0" presId="urn:microsoft.com/office/officeart/2005/8/layout/orgChart1"/>
    <dgm:cxn modelId="{5F2E216E-06F0-4028-AA89-970739FD37ED}" srcId="{E18A16EF-3AE1-44DE-98BB-FB34D5C0724B}" destId="{3AED530B-33D4-4E62-885A-134E1465DA15}" srcOrd="1" destOrd="0" parTransId="{6F90B8DD-4281-4190-B571-CB5FA5976EDE}" sibTransId="{6716E2B4-AE5B-4D4B-8488-E7177113496A}"/>
    <dgm:cxn modelId="{D819B9CF-3D1E-4C9B-9BD7-C9599DE2C17A}" type="presOf" srcId="{485231B6-7DFD-4B64-842B-FE23B1D00B83}" destId="{F1F8ACDE-7C17-4E74-A8E1-58DFCCC17BC6}" srcOrd="0" destOrd="0" presId="urn:microsoft.com/office/officeart/2005/8/layout/orgChart1"/>
    <dgm:cxn modelId="{4C4BACE8-ACB5-4B2F-BCCE-56D7FFAB7C0D}" type="presOf" srcId="{9AA8DB4F-E888-48AB-8DE6-15B38ED18D82}" destId="{69AFBAFF-C6D6-429B-8BCA-D69ACB4C2679}" srcOrd="0" destOrd="0" presId="urn:microsoft.com/office/officeart/2005/8/layout/orgChart1"/>
    <dgm:cxn modelId="{BB159ADB-1286-4ED5-ACE2-C0FA8FD65A2B}" type="presOf" srcId="{2A5BD611-911D-40B4-BC02-9CAE6BFD6503}" destId="{A14F4216-09A7-4198-9636-43C3C6761BD4}" srcOrd="0" destOrd="0" presId="urn:microsoft.com/office/officeart/2005/8/layout/orgChart1"/>
    <dgm:cxn modelId="{74C754CB-4279-4D76-A230-99068E67CA40}" type="presOf" srcId="{6D9B348E-9371-4901-819E-BD26424467CC}" destId="{2A3573B8-E6F1-4484-9CA5-6AD363A9F623}" srcOrd="0" destOrd="0" presId="urn:microsoft.com/office/officeart/2005/8/layout/orgChart1"/>
    <dgm:cxn modelId="{88A37E5C-9A51-4832-BE28-6A6F9B64AB8D}" type="presOf" srcId="{D8590C4E-AB74-436A-BE81-2023E3DACD73}" destId="{67518804-C8D9-4102-ABE8-F1DD40224623}" srcOrd="0" destOrd="0" presId="urn:microsoft.com/office/officeart/2005/8/layout/orgChart1"/>
    <dgm:cxn modelId="{E88BA641-7A7C-440D-8275-E585B5DF0A75}" type="presOf" srcId="{620AFB18-E7D5-496B-A60A-7CAB8E0B3339}" destId="{3A21835B-2009-4FFB-8C53-250979E2057F}" srcOrd="0" destOrd="0" presId="urn:microsoft.com/office/officeart/2005/8/layout/orgChart1"/>
    <dgm:cxn modelId="{5D3F0646-CEF8-4166-AAA5-619BF1E92920}" srcId="{F50B4241-9DE5-4E38-AFF3-7A460B888CC7}" destId="{57C7DAAF-6496-4D59-9F75-D52BE35292CB}" srcOrd="0" destOrd="0" parTransId="{768C3C75-6609-4565-B827-3CB01A13D658}" sibTransId="{F511FF76-4DA9-44AA-84EC-92481F71D214}"/>
    <dgm:cxn modelId="{3D6CD0CE-A4C5-407F-B3F6-97450D8F5E85}" type="presOf" srcId="{74468C0D-EACD-4154-8CD7-CB254442ADE0}" destId="{FB8FD1E3-116A-4DD9-924B-8529B9A723E0}" srcOrd="0" destOrd="0" presId="urn:microsoft.com/office/officeart/2005/8/layout/orgChart1"/>
    <dgm:cxn modelId="{C5EF48B2-A8BE-4C1E-9AAE-95B710D0B562}" type="presOf" srcId="{94437775-E976-448D-8592-ECF682A286BE}" destId="{48ECE38A-BF59-4931-8546-5000363819D6}" srcOrd="0" destOrd="0" presId="urn:microsoft.com/office/officeart/2005/8/layout/orgChart1"/>
    <dgm:cxn modelId="{0DEE042E-43D5-482A-AC51-0326EEBECCF9}" type="presOf" srcId="{F50B4241-9DE5-4E38-AFF3-7A460B888CC7}" destId="{AB05D4CA-0CA9-458A-A5FB-B5B96DD29F83}" srcOrd="0" destOrd="0" presId="urn:microsoft.com/office/officeart/2005/8/layout/orgChart1"/>
    <dgm:cxn modelId="{D96404FD-0AD3-4BBF-B50B-D078DDE3F0F5}" srcId="{DFB3405B-D179-4D92-AAD9-437F389D112C}" destId="{BF5657B0-1F63-4B9A-8F46-771DB7A550A7}" srcOrd="4" destOrd="0" parTransId="{87732EB2-B540-42B5-AD37-98578505C86A}" sibTransId="{00BE6B65-082A-4012-8553-DB454D37277D}"/>
    <dgm:cxn modelId="{7C3F506E-41B7-4541-9924-C0B470031173}" type="presOf" srcId="{04917344-5781-4D2A-87D2-EA2386E56122}" destId="{AD28C4F0-1F66-45B4-8667-C1C3436D2E11}" srcOrd="0" destOrd="0" presId="urn:microsoft.com/office/officeart/2005/8/layout/orgChart1"/>
    <dgm:cxn modelId="{AE5C772A-9CAA-4D94-BA07-35A939EB6164}" type="presOf" srcId="{9F0D57FE-58CD-441E-8189-15B5BBC6117E}" destId="{ECE84A1D-55AD-4E81-ABD8-4E7AA3955750}" srcOrd="0" destOrd="0" presId="urn:microsoft.com/office/officeart/2005/8/layout/orgChart1"/>
    <dgm:cxn modelId="{AF831ED0-4661-4E5A-A0E2-522DC5763971}" type="presOf" srcId="{485231B6-7DFD-4B64-842B-FE23B1D00B83}" destId="{352ACB77-75A7-4808-8866-5523489CDE40}" srcOrd="1" destOrd="0" presId="urn:microsoft.com/office/officeart/2005/8/layout/orgChart1"/>
    <dgm:cxn modelId="{73B3BCF1-4C01-4984-B07D-5720FAD44926}" srcId="{2EF8120F-CE4F-40BD-81C8-B2839689BF38}" destId="{E18A16EF-3AE1-44DE-98BB-FB34D5C0724B}" srcOrd="1" destOrd="0" parTransId="{52FE72ED-C5D8-42B5-B6A6-80E4E80F8FC6}" sibTransId="{CF0F4F6C-DF20-4BBF-A151-97127DA49C5E}"/>
    <dgm:cxn modelId="{6974B5E5-FCF4-47B2-B320-531AECFC7C29}" type="presOf" srcId="{9C8F6A8A-F2FF-4D44-B04E-69D253BD4396}" destId="{83542DCE-43D3-4A8C-ACD5-F5C232ECDDCD}" srcOrd="0" destOrd="0" presId="urn:microsoft.com/office/officeart/2005/8/layout/orgChart1"/>
    <dgm:cxn modelId="{A7EF7B05-A223-469E-81A5-B1AEA5FBB69E}" srcId="{538AA1A4-CCE2-4DAC-BF29-F325E4042E5E}" destId="{757A7E11-CF60-44FD-AB25-183FA1FB90E7}" srcOrd="0" destOrd="0" parTransId="{F77319EE-D362-4BFA-A399-20D9E064C853}" sibTransId="{B69CEA66-6A26-4AD6-8F6E-12DA88A51418}"/>
    <dgm:cxn modelId="{C19586B7-FF69-4912-87BC-2D712B6C6BC8}" type="presOf" srcId="{D2D65DA0-9AE6-42CC-A741-8BB72FD9EAC4}" destId="{EA100E8A-7BAA-461B-93C2-5C97111756B1}" srcOrd="1" destOrd="0" presId="urn:microsoft.com/office/officeart/2005/8/layout/orgChart1"/>
    <dgm:cxn modelId="{25816236-1C03-4C47-A050-38BD4CFA2F51}" type="presOf" srcId="{52FE72ED-C5D8-42B5-B6A6-80E4E80F8FC6}" destId="{56DFF7E7-2F17-4B1C-85AE-EB9C862575FB}" srcOrd="0" destOrd="0" presId="urn:microsoft.com/office/officeart/2005/8/layout/orgChart1"/>
    <dgm:cxn modelId="{788F900D-D2C1-487B-9870-CB8911B6DF53}" type="presOf" srcId="{87732EB2-B540-42B5-AD37-98578505C86A}" destId="{065E111F-35F4-4D0F-9E75-B7C3AFF85766}" srcOrd="0" destOrd="0" presId="urn:microsoft.com/office/officeart/2005/8/layout/orgChart1"/>
    <dgm:cxn modelId="{72B05BC2-6A61-4A7B-AE25-D0FFF9C3AA89}" srcId="{DFB3405B-D179-4D92-AAD9-437F389D112C}" destId="{D7728D60-510A-4B6F-9709-AD8869B5AC90}" srcOrd="2" destOrd="0" parTransId="{0B0AEA54-11A6-4550-A501-F49DA15693F3}" sibTransId="{F7CC8E48-46AA-4D39-89FB-B90B70FCAF03}"/>
    <dgm:cxn modelId="{2748D5A3-40EA-487D-B464-960F55661471}" type="presOf" srcId="{18BB245D-E658-465B-9800-923BB5465727}" destId="{2EA7D4A7-1496-456D-9F85-4BF89F52AE4F}" srcOrd="0" destOrd="0" presId="urn:microsoft.com/office/officeart/2005/8/layout/orgChart1"/>
    <dgm:cxn modelId="{98621F39-E0FD-4AB8-B7A5-FC49F8A60468}" type="presOf" srcId="{A6ABCFDD-BDEE-4694-A42F-0F53ECF6AA3A}" destId="{65955E61-ED2A-4C61-9C5B-6989976217FA}" srcOrd="0" destOrd="0" presId="urn:microsoft.com/office/officeart/2005/8/layout/orgChart1"/>
    <dgm:cxn modelId="{B99EBDB9-EC5B-4B59-B640-007A2C37F0E8}" type="presOf" srcId="{DF14B425-8BC0-4F88-9494-954C0AF1BA90}" destId="{E2077162-95E5-48DE-A46C-47A89603A2D1}" srcOrd="0" destOrd="0" presId="urn:microsoft.com/office/officeart/2005/8/layout/orgChart1"/>
    <dgm:cxn modelId="{A8724633-2CD1-441B-BFE4-8DA5F515E5C7}" srcId="{D2D65DA0-9AE6-42CC-A741-8BB72FD9EAC4}" destId="{0074CD5D-DDA3-4D97-B180-FF9AC2979862}" srcOrd="1" destOrd="0" parTransId="{B89298B9-5A75-46ED-9208-A610FEE79A25}" sibTransId="{FD417E11-8389-4D09-B497-5594E2A2E0D8}"/>
    <dgm:cxn modelId="{FADFB5D6-D512-4A5C-A7A0-4034D6C696B7}" type="presOf" srcId="{AE4BA2E6-4EDD-46A0-A0A5-CC325458884F}" destId="{4CD86093-90DD-4C41-BDED-2477572BA0A4}" srcOrd="1" destOrd="0" presId="urn:microsoft.com/office/officeart/2005/8/layout/orgChart1"/>
    <dgm:cxn modelId="{1C5B7939-E482-43CA-891B-53537984EB89}" type="presOf" srcId="{DE74D0BA-7B9E-4485-9C26-FC2B14702F26}" destId="{7728640E-9C9A-41D2-8B88-48B03F58F72C}" srcOrd="0" destOrd="0" presId="urn:microsoft.com/office/officeart/2005/8/layout/orgChart1"/>
    <dgm:cxn modelId="{E6AC3E27-89D2-4D23-AA3F-D83DB28BDABB}" type="presOf" srcId="{04917344-5781-4D2A-87D2-EA2386E56122}" destId="{F45B4771-1A7D-4D31-816C-CDF4F4F70D51}" srcOrd="1" destOrd="0" presId="urn:microsoft.com/office/officeart/2005/8/layout/orgChart1"/>
    <dgm:cxn modelId="{47BF687D-8D14-4889-8110-0935F6A7FF52}" type="presOf" srcId="{3AED530B-33D4-4E62-885A-134E1465DA15}" destId="{C93C32CB-B9E4-4D28-A8A2-94C492E93A97}" srcOrd="1" destOrd="0" presId="urn:microsoft.com/office/officeart/2005/8/layout/orgChart1"/>
    <dgm:cxn modelId="{AD880B1C-E118-4D5C-83CF-738982C0DF9E}" type="presOf" srcId="{E9E6AB01-312A-410D-92D7-0E6E1C56EC6F}" destId="{9886F72D-828B-4A24-9E34-3C8624FD6E26}" srcOrd="0" destOrd="0" presId="urn:microsoft.com/office/officeart/2005/8/layout/orgChart1"/>
    <dgm:cxn modelId="{7BDBC10B-C92A-445C-A259-DCC032C6A827}" srcId="{9F0D57FE-58CD-441E-8189-15B5BBC6117E}" destId="{DFB3405B-D179-4D92-AAD9-437F389D112C}" srcOrd="0" destOrd="0" parTransId="{DF14B425-8BC0-4F88-9494-954C0AF1BA90}" sibTransId="{2F8E6B92-89EE-4C77-937F-5D9FA6ED1CA0}"/>
    <dgm:cxn modelId="{950B1C52-E3F5-44C8-9BD0-E656DFB7D5EA}" type="presOf" srcId="{2770CB5B-B632-4638-BA98-8B83981A5BF1}" destId="{11EE5D6A-C912-4DC3-9F83-972BA53EA5FB}" srcOrd="1" destOrd="0" presId="urn:microsoft.com/office/officeart/2005/8/layout/orgChart1"/>
    <dgm:cxn modelId="{6CA447CC-CA6F-422D-A08E-BC5736FA1C88}" srcId="{DFB3405B-D179-4D92-AAD9-437F389D112C}" destId="{AE4BA2E6-4EDD-46A0-A0A5-CC325458884F}" srcOrd="1" destOrd="0" parTransId="{8A8B83E6-3D67-4A59-A308-BC811F19B4D9}" sibTransId="{3814C9E4-2F31-48A2-A12B-90FDD707F661}"/>
    <dgm:cxn modelId="{79296720-1E11-4D37-A7B1-092369F7A6BB}" type="presOf" srcId="{D7728D60-510A-4B6F-9709-AD8869B5AC90}" destId="{9C9C373B-56D7-4619-B859-261586511EEB}" srcOrd="0" destOrd="0" presId="urn:microsoft.com/office/officeart/2005/8/layout/orgChart1"/>
    <dgm:cxn modelId="{0AC985F2-AC47-4809-A5D1-293940F3FEDA}" srcId="{DFB3405B-D179-4D92-AAD9-437F389D112C}" destId="{DE74D0BA-7B9E-4485-9C26-FC2B14702F26}" srcOrd="0" destOrd="0" parTransId="{1D1382A1-EDEF-4699-AA37-28D890B9B165}" sibTransId="{46D043A8-9052-4A87-9D3E-F779E912F2FB}"/>
    <dgm:cxn modelId="{F0A4FA7D-3A3E-4BF8-B7A0-17AEF315D111}" type="presOf" srcId="{757A7E11-CF60-44FD-AB25-183FA1FB90E7}" destId="{70DE2CAC-073B-41AA-A76C-5B0F58B57FB3}" srcOrd="1" destOrd="0" presId="urn:microsoft.com/office/officeart/2005/8/layout/orgChart1"/>
    <dgm:cxn modelId="{B77D8587-C900-46CA-9254-73B4E7E9CB83}" type="presOf" srcId="{395F6431-4151-4C8B-944C-D4B317CFBDA9}" destId="{6DF63675-599F-4642-8A94-F29D24ADD572}" srcOrd="1" destOrd="0" presId="urn:microsoft.com/office/officeart/2005/8/layout/orgChart1"/>
    <dgm:cxn modelId="{D9307C7F-9B34-426D-BFED-61993FAAF0EB}" srcId="{E18A16EF-3AE1-44DE-98BB-FB34D5C0724B}" destId="{FBF410C8-F190-4E7B-A5B8-F329B92082A5}" srcOrd="0" destOrd="0" parTransId="{EB4E4849-35B8-4C97-A7FC-C36BB1DA9F6D}" sibTransId="{468D652B-A74A-4669-BDD8-800E47C9DFF8}"/>
    <dgm:cxn modelId="{D36D9EA5-911C-4A89-83BF-11459CFC52A9}" type="presOf" srcId="{8BC5E1ED-8D45-40CD-949D-ADCEB258B0BF}" destId="{1F3E0726-246E-42EC-BD19-61A2FFDB7244}" srcOrd="0" destOrd="0" presId="urn:microsoft.com/office/officeart/2005/8/layout/orgChart1"/>
    <dgm:cxn modelId="{87B4815A-18C6-4946-94CC-85D04F9F58BA}" type="presOf" srcId="{B3923BD3-F2A6-4E0A-9ABF-AD6B77E381DF}" destId="{5499C901-E744-4B6F-8F7F-EC24B26467B2}" srcOrd="0" destOrd="0" presId="urn:microsoft.com/office/officeart/2005/8/layout/orgChart1"/>
    <dgm:cxn modelId="{C075D12E-16D8-4166-A437-9431A4645B57}" type="presOf" srcId="{D7728D60-510A-4B6F-9709-AD8869B5AC90}" destId="{C92E9DA3-5BAB-4FB7-B7BF-2AE93CABDAE7}" srcOrd="1" destOrd="0" presId="urn:microsoft.com/office/officeart/2005/8/layout/orgChart1"/>
    <dgm:cxn modelId="{B8FA45EB-171D-4AD0-AB78-09778B2D2590}" type="presOf" srcId="{BF5657B0-1F63-4B9A-8F46-771DB7A550A7}" destId="{CD83FDA4-1474-4A7B-8A3C-393DA10D6D86}" srcOrd="1" destOrd="0" presId="urn:microsoft.com/office/officeart/2005/8/layout/orgChart1"/>
    <dgm:cxn modelId="{69420438-A43C-4188-8CE5-29AEB152393F}" type="presOf" srcId="{F77319EE-D362-4BFA-A399-20D9E064C853}" destId="{FC24E1F2-452C-4452-A4ED-A392531D2EBA}" srcOrd="0" destOrd="0" presId="urn:microsoft.com/office/officeart/2005/8/layout/orgChart1"/>
    <dgm:cxn modelId="{6AF1B1F1-ED6A-4A61-AA81-633B18CEA7B8}" srcId="{620AFB18-E7D5-496B-A60A-7CAB8E0B3339}" destId="{2770CB5B-B632-4638-BA98-8B83981A5BF1}" srcOrd="2" destOrd="0" parTransId="{044A9258-DF36-4CA3-980D-F20FB69D2E69}" sibTransId="{4CAAEDCA-B802-4723-A430-0DD206F5F033}"/>
    <dgm:cxn modelId="{F5F72B2C-5A09-431E-9D68-82EF8EE4D81A}" type="presOf" srcId="{E9E6AB01-312A-410D-92D7-0E6E1C56EC6F}" destId="{A1C6712C-209F-437E-8388-B6F414A007F2}" srcOrd="1" destOrd="0" presId="urn:microsoft.com/office/officeart/2005/8/layout/orgChart1"/>
    <dgm:cxn modelId="{B5B12B2F-B4ED-49DE-8278-0433D4DAEB97}" type="presOf" srcId="{DE74D0BA-7B9E-4485-9C26-FC2B14702F26}" destId="{78DFDFCE-7913-4264-AB64-0F421918F63B}" srcOrd="1" destOrd="0" presId="urn:microsoft.com/office/officeart/2005/8/layout/orgChart1"/>
    <dgm:cxn modelId="{EB19F992-1AC8-4079-A92C-D826A7C8B45C}" type="presOf" srcId="{F682947A-19EA-4D83-A517-73C1134D0E9B}" destId="{630270DF-6872-4059-A864-D0E4EF245FEB}" srcOrd="0" destOrd="0" presId="urn:microsoft.com/office/officeart/2005/8/layout/orgChart1"/>
    <dgm:cxn modelId="{CB706B53-9F35-4C86-BA7B-735F5DD1D7A0}" srcId="{538AA1A4-CCE2-4DAC-BF29-F325E4042E5E}" destId="{8BC5E1ED-8D45-40CD-949D-ADCEB258B0BF}" srcOrd="1" destOrd="0" parTransId="{D8590C4E-AB74-436A-BE81-2023E3DACD73}" sibTransId="{AD9B6637-D4AB-4FED-B287-F1FBC8CBF283}"/>
    <dgm:cxn modelId="{8D4F53AF-1CBA-43D2-8AF6-0ED3FB949DA2}" type="presOf" srcId="{538AA1A4-CCE2-4DAC-BF29-F325E4042E5E}" destId="{1A1E65FA-04F5-49AC-870B-9D4C96C662B1}" srcOrd="1" destOrd="0" presId="urn:microsoft.com/office/officeart/2005/8/layout/orgChart1"/>
    <dgm:cxn modelId="{D0AB78A9-C68F-4728-9A1E-28317DE8DFB1}" type="presOf" srcId="{6F90B8DD-4281-4190-B571-CB5FA5976EDE}" destId="{4FEB4786-20ED-4D42-B02A-DA2A2A06D295}" srcOrd="0" destOrd="0" presId="urn:microsoft.com/office/officeart/2005/8/layout/orgChart1"/>
    <dgm:cxn modelId="{5E1C1B15-BCC3-4684-8A7A-0E9ED3911647}" srcId="{57C7DAAF-6496-4D59-9F75-D52BE35292CB}" destId="{2EF8120F-CE4F-40BD-81C8-B2839689BF38}" srcOrd="1" destOrd="0" parTransId="{3AE4BEDB-ED0B-4725-ADD8-39662D9990A3}" sibTransId="{42AA6DCC-F0BC-4AB6-B7D6-D3B31CD5E696}"/>
    <dgm:cxn modelId="{07ABB570-F527-41CD-A443-747B9535F708}" type="presOf" srcId="{DFB3405B-D179-4D92-AAD9-437F389D112C}" destId="{766E7449-63FD-48C5-B56D-0919F5C4AA5F}" srcOrd="0" destOrd="0" presId="urn:microsoft.com/office/officeart/2005/8/layout/orgChart1"/>
    <dgm:cxn modelId="{AE486A64-F63E-463F-A957-168B32424822}" type="presOf" srcId="{9F0D57FE-58CD-441E-8189-15B5BBC6117E}" destId="{EF777283-8736-4DDD-97F5-F0C3859F3295}" srcOrd="1" destOrd="0" presId="urn:microsoft.com/office/officeart/2005/8/layout/orgChart1"/>
    <dgm:cxn modelId="{60B75379-110F-4F2B-88D4-0C2BF9477DEF}" type="presOf" srcId="{8BC5E1ED-8D45-40CD-949D-ADCEB258B0BF}" destId="{A0C00104-CF7D-4630-AA9A-A676C27D9311}" srcOrd="1" destOrd="0" presId="urn:microsoft.com/office/officeart/2005/8/layout/orgChart1"/>
    <dgm:cxn modelId="{9AB0225B-C36C-4E89-886E-2E7F1472439B}" type="presOf" srcId="{FBF410C8-F190-4E7B-A5B8-F329B92082A5}" destId="{54D30128-3B9F-4611-A046-E2549F5FFEF0}" srcOrd="1" destOrd="0" presId="urn:microsoft.com/office/officeart/2005/8/layout/orgChart1"/>
    <dgm:cxn modelId="{DCC7DA3A-C994-4139-B8D9-C06F504FA35A}" type="presOf" srcId="{2770CB5B-B632-4638-BA98-8B83981A5BF1}" destId="{498E1131-DDA8-4630-A7A5-2099BA0C4106}" srcOrd="0" destOrd="0" presId="urn:microsoft.com/office/officeart/2005/8/layout/orgChart1"/>
    <dgm:cxn modelId="{9D8B48C9-5EAB-4840-BFCA-F45B592B4ECA}" srcId="{620AFB18-E7D5-496B-A60A-7CAB8E0B3339}" destId="{485231B6-7DFD-4B64-842B-FE23B1D00B83}" srcOrd="1" destOrd="0" parTransId="{F25B572E-68AA-4823-9DB8-6F4EBA29AAEE}" sibTransId="{971DE22F-6EE8-40D6-A41F-D0610EC8CA68}"/>
    <dgm:cxn modelId="{625D939F-91C8-4649-8401-200641F51261}" srcId="{620AFB18-E7D5-496B-A60A-7CAB8E0B3339}" destId="{C011E921-98A8-488F-9827-539F2C990BB3}" srcOrd="0" destOrd="0" parTransId="{2A5BD611-911D-40B4-BC02-9CAE6BFD6503}" sibTransId="{2074162B-991A-413E-A208-C7D7C41EA1C2}"/>
    <dgm:cxn modelId="{1ABEFD9E-0368-4497-9C2D-2EA58C0FA6B0}" type="presOf" srcId="{538AA1A4-CCE2-4DAC-BF29-F325E4042E5E}" destId="{EA12B355-F40D-4CF5-BD3A-6E4E9101CB02}" srcOrd="0" destOrd="0" presId="urn:microsoft.com/office/officeart/2005/8/layout/orgChart1"/>
    <dgm:cxn modelId="{F203E16A-707B-487C-ACB0-FF8DB8EAE689}" srcId="{538AA1A4-CCE2-4DAC-BF29-F325E4042E5E}" destId="{E9E6AB01-312A-410D-92D7-0E6E1C56EC6F}" srcOrd="2" destOrd="0" parTransId="{6D9B348E-9371-4901-819E-BD26424467CC}" sibTransId="{A02841F3-DB80-496C-8E3B-405A5CBEED91}"/>
    <dgm:cxn modelId="{FA6F8B77-C3D8-494F-A555-81B588B70E5E}" type="presOf" srcId="{A16202ED-A584-40D8-AE4F-24A646F981FB}" destId="{7BEB0625-E8DD-477D-86AA-F4CF333C1191}" srcOrd="0" destOrd="0" presId="urn:microsoft.com/office/officeart/2005/8/layout/orgChart1"/>
    <dgm:cxn modelId="{98B13C24-F7EC-40ED-ADF6-6A8F1A029B46}" type="presParOf" srcId="{AB05D4CA-0CA9-458A-A5FB-B5B96DD29F83}" destId="{85D7E262-8CE6-462B-977F-50B1CFE53E76}" srcOrd="0" destOrd="0" presId="urn:microsoft.com/office/officeart/2005/8/layout/orgChart1"/>
    <dgm:cxn modelId="{8BBBE9D3-8C47-4D4E-B52E-07DD3432A074}" type="presParOf" srcId="{85D7E262-8CE6-462B-977F-50B1CFE53E76}" destId="{9D545FF3-F5BB-4D2E-AC81-0FC1FAD87B46}" srcOrd="0" destOrd="0" presId="urn:microsoft.com/office/officeart/2005/8/layout/orgChart1"/>
    <dgm:cxn modelId="{50DE1D09-7AB2-48D6-B55D-280825FF4C57}" type="presParOf" srcId="{9D545FF3-F5BB-4D2E-AC81-0FC1FAD87B46}" destId="{F08CF62B-97F5-480D-B410-FE1680C47B92}" srcOrd="0" destOrd="0" presId="urn:microsoft.com/office/officeart/2005/8/layout/orgChart1"/>
    <dgm:cxn modelId="{A9FC56E8-5174-4551-A15B-140E387496F4}" type="presParOf" srcId="{9D545FF3-F5BB-4D2E-AC81-0FC1FAD87B46}" destId="{9A3CF4AD-789E-4944-8B3D-E4A45CD04C36}" srcOrd="1" destOrd="0" presId="urn:microsoft.com/office/officeart/2005/8/layout/orgChart1"/>
    <dgm:cxn modelId="{142DF8BC-8019-4DF4-A37A-D1DA0C0A58D7}" type="presParOf" srcId="{85D7E262-8CE6-462B-977F-50B1CFE53E76}" destId="{2AF5D27E-192C-4577-9B90-BF170BE7C983}" srcOrd="1" destOrd="0" presId="urn:microsoft.com/office/officeart/2005/8/layout/orgChart1"/>
    <dgm:cxn modelId="{237CEDEA-B9AC-4DBD-9012-9B87525EBED3}" type="presParOf" srcId="{2AF5D27E-192C-4577-9B90-BF170BE7C983}" destId="{7CB431A8-75C6-4C63-968D-007CB3F39A97}" srcOrd="0" destOrd="0" presId="urn:microsoft.com/office/officeart/2005/8/layout/orgChart1"/>
    <dgm:cxn modelId="{AE146ACA-0975-49D4-BC19-8798BE21E3C4}" type="presParOf" srcId="{2AF5D27E-192C-4577-9B90-BF170BE7C983}" destId="{42F71C30-5614-41B1-B331-2B4984C1F2FB}" srcOrd="1" destOrd="0" presId="urn:microsoft.com/office/officeart/2005/8/layout/orgChart1"/>
    <dgm:cxn modelId="{F45A5E89-E94F-41FE-8F66-2CC565F55511}" type="presParOf" srcId="{42F71C30-5614-41B1-B331-2B4984C1F2FB}" destId="{72AF9BE6-8CCE-40C8-A21D-44DD11417357}" srcOrd="0" destOrd="0" presId="urn:microsoft.com/office/officeart/2005/8/layout/orgChart1"/>
    <dgm:cxn modelId="{BD45B3EB-87D5-41AB-AB91-7C3D01794AA4}" type="presParOf" srcId="{72AF9BE6-8CCE-40C8-A21D-44DD11417357}" destId="{BDC69384-1AA5-4068-B930-9904E4C56F4F}" srcOrd="0" destOrd="0" presId="urn:microsoft.com/office/officeart/2005/8/layout/orgChart1"/>
    <dgm:cxn modelId="{4C20EFDE-3240-406B-8CFF-6091EB483B5E}" type="presParOf" srcId="{72AF9BE6-8CCE-40C8-A21D-44DD11417357}" destId="{6F223CF9-3CBF-478C-AE08-9AFF76F3E94E}" srcOrd="1" destOrd="0" presId="urn:microsoft.com/office/officeart/2005/8/layout/orgChart1"/>
    <dgm:cxn modelId="{A043D4BA-FF07-4409-9395-9A538FD168CD}" type="presParOf" srcId="{42F71C30-5614-41B1-B331-2B4984C1F2FB}" destId="{82D18DD9-F096-4109-8F5E-0794078DEBED}" srcOrd="1" destOrd="0" presId="urn:microsoft.com/office/officeart/2005/8/layout/orgChart1"/>
    <dgm:cxn modelId="{A509F3C1-CE80-4359-B10C-9E20304DCEC6}" type="presParOf" srcId="{82D18DD9-F096-4109-8F5E-0794078DEBED}" destId="{537064DD-07FF-4B11-B73C-05EED5E04081}" srcOrd="0" destOrd="0" presId="urn:microsoft.com/office/officeart/2005/8/layout/orgChart1"/>
    <dgm:cxn modelId="{5020F80D-D32A-48D3-9208-2FB3BA5047EE}" type="presParOf" srcId="{82D18DD9-F096-4109-8F5E-0794078DEBED}" destId="{1EBBDBAB-9803-4E22-8949-496D53BD84E5}" srcOrd="1" destOrd="0" presId="urn:microsoft.com/office/officeart/2005/8/layout/orgChart1"/>
    <dgm:cxn modelId="{5DFF2506-0BBB-44F7-9BE6-E15592AC10CA}" type="presParOf" srcId="{1EBBDBAB-9803-4E22-8949-496D53BD84E5}" destId="{7D7E8CC0-3EDD-41B7-8641-4E78EFF361AF}" srcOrd="0" destOrd="0" presId="urn:microsoft.com/office/officeart/2005/8/layout/orgChart1"/>
    <dgm:cxn modelId="{7AC06433-2BEC-434E-B8F2-EFA52AACEAFC}" type="presParOf" srcId="{7D7E8CC0-3EDD-41B7-8641-4E78EFF361AF}" destId="{EA12B355-F40D-4CF5-BD3A-6E4E9101CB02}" srcOrd="0" destOrd="0" presId="urn:microsoft.com/office/officeart/2005/8/layout/orgChart1"/>
    <dgm:cxn modelId="{CED3055E-4EEF-4A01-9AE1-076F1D857F2F}" type="presParOf" srcId="{7D7E8CC0-3EDD-41B7-8641-4E78EFF361AF}" destId="{1A1E65FA-04F5-49AC-870B-9D4C96C662B1}" srcOrd="1" destOrd="0" presId="urn:microsoft.com/office/officeart/2005/8/layout/orgChart1"/>
    <dgm:cxn modelId="{CBFE7F65-3350-46AD-957E-86020301BED9}" type="presParOf" srcId="{1EBBDBAB-9803-4E22-8949-496D53BD84E5}" destId="{8A7E0C09-D40B-4496-AF9C-C31F70C8E031}" srcOrd="1" destOrd="0" presId="urn:microsoft.com/office/officeart/2005/8/layout/orgChart1"/>
    <dgm:cxn modelId="{C468020A-4AA7-47B2-83A5-04851072DF81}" type="presParOf" srcId="{8A7E0C09-D40B-4496-AF9C-C31F70C8E031}" destId="{FC24E1F2-452C-4452-A4ED-A392531D2EBA}" srcOrd="0" destOrd="0" presId="urn:microsoft.com/office/officeart/2005/8/layout/orgChart1"/>
    <dgm:cxn modelId="{EEDB9AD6-B128-48F9-9C17-538FEABB0E4B}" type="presParOf" srcId="{8A7E0C09-D40B-4496-AF9C-C31F70C8E031}" destId="{D61BCC9E-D11D-4D25-9800-D0F5E0E50A09}" srcOrd="1" destOrd="0" presId="urn:microsoft.com/office/officeart/2005/8/layout/orgChart1"/>
    <dgm:cxn modelId="{4A4CAF5E-3F12-4F0C-B671-D0D421EDE9CC}" type="presParOf" srcId="{D61BCC9E-D11D-4D25-9800-D0F5E0E50A09}" destId="{7851392C-580B-42AE-BC9E-F175A9089ADB}" srcOrd="0" destOrd="0" presId="urn:microsoft.com/office/officeart/2005/8/layout/orgChart1"/>
    <dgm:cxn modelId="{E919DB50-A7DF-41AE-A1E6-67714A893795}" type="presParOf" srcId="{7851392C-580B-42AE-BC9E-F175A9089ADB}" destId="{31FF9552-4CC2-47FB-9588-804C94B6272D}" srcOrd="0" destOrd="0" presId="urn:microsoft.com/office/officeart/2005/8/layout/orgChart1"/>
    <dgm:cxn modelId="{05BA35A7-14B3-4AC1-BD7D-4C0FBBC48585}" type="presParOf" srcId="{7851392C-580B-42AE-BC9E-F175A9089ADB}" destId="{70DE2CAC-073B-41AA-A76C-5B0F58B57FB3}" srcOrd="1" destOrd="0" presId="urn:microsoft.com/office/officeart/2005/8/layout/orgChart1"/>
    <dgm:cxn modelId="{C0504D7C-07E7-408C-8980-D2BEAA54612C}" type="presParOf" srcId="{D61BCC9E-D11D-4D25-9800-D0F5E0E50A09}" destId="{26F7D7A0-E07A-4D6B-9FDC-D54BC23EEC35}" srcOrd="1" destOrd="0" presId="urn:microsoft.com/office/officeart/2005/8/layout/orgChart1"/>
    <dgm:cxn modelId="{A3CC5400-1A63-4BEA-9DF0-31411D4CB915}" type="presParOf" srcId="{D61BCC9E-D11D-4D25-9800-D0F5E0E50A09}" destId="{C9BCA4AD-F3C4-4595-ACFC-6CC7D1231650}" srcOrd="2" destOrd="0" presId="urn:microsoft.com/office/officeart/2005/8/layout/orgChart1"/>
    <dgm:cxn modelId="{BED69F29-1AF7-41E0-97D3-6C0E9E229F8A}" type="presParOf" srcId="{8A7E0C09-D40B-4496-AF9C-C31F70C8E031}" destId="{67518804-C8D9-4102-ABE8-F1DD40224623}" srcOrd="2" destOrd="0" presId="urn:microsoft.com/office/officeart/2005/8/layout/orgChart1"/>
    <dgm:cxn modelId="{4E88FC9F-FD3A-4B7C-B9A4-E84CABD72200}" type="presParOf" srcId="{8A7E0C09-D40B-4496-AF9C-C31F70C8E031}" destId="{40CF4574-A084-4B8E-A65A-7B0CCC4ED22E}" srcOrd="3" destOrd="0" presId="urn:microsoft.com/office/officeart/2005/8/layout/orgChart1"/>
    <dgm:cxn modelId="{CA6E7943-0CF1-4862-984B-FE5EC58F2E53}" type="presParOf" srcId="{40CF4574-A084-4B8E-A65A-7B0CCC4ED22E}" destId="{E0626F82-F759-4D8F-9862-B2407E3044EC}" srcOrd="0" destOrd="0" presId="urn:microsoft.com/office/officeart/2005/8/layout/orgChart1"/>
    <dgm:cxn modelId="{226CFAB5-F2B9-428D-AC67-F856380AEA52}" type="presParOf" srcId="{E0626F82-F759-4D8F-9862-B2407E3044EC}" destId="{1F3E0726-246E-42EC-BD19-61A2FFDB7244}" srcOrd="0" destOrd="0" presId="urn:microsoft.com/office/officeart/2005/8/layout/orgChart1"/>
    <dgm:cxn modelId="{5A49D3BB-790F-44E6-BEC7-20822A83D2E0}" type="presParOf" srcId="{E0626F82-F759-4D8F-9862-B2407E3044EC}" destId="{A0C00104-CF7D-4630-AA9A-A676C27D9311}" srcOrd="1" destOrd="0" presId="urn:microsoft.com/office/officeart/2005/8/layout/orgChart1"/>
    <dgm:cxn modelId="{4A51FF7B-9CE3-48F0-9233-0F4656F10E86}" type="presParOf" srcId="{40CF4574-A084-4B8E-A65A-7B0CCC4ED22E}" destId="{B6CAC7CD-32B5-4FA5-ACB8-7B266B2C853A}" srcOrd="1" destOrd="0" presId="urn:microsoft.com/office/officeart/2005/8/layout/orgChart1"/>
    <dgm:cxn modelId="{D5D9B330-27DF-4441-A8DF-86F6B74E8789}" type="presParOf" srcId="{40CF4574-A084-4B8E-A65A-7B0CCC4ED22E}" destId="{AD39E5D1-F558-4318-9F3A-AC730CB8B56C}" srcOrd="2" destOrd="0" presId="urn:microsoft.com/office/officeart/2005/8/layout/orgChart1"/>
    <dgm:cxn modelId="{FD88FF0C-7EE1-4DB4-837E-EDDA74BBDF6C}" type="presParOf" srcId="{8A7E0C09-D40B-4496-AF9C-C31F70C8E031}" destId="{2A3573B8-E6F1-4484-9CA5-6AD363A9F623}" srcOrd="4" destOrd="0" presId="urn:microsoft.com/office/officeart/2005/8/layout/orgChart1"/>
    <dgm:cxn modelId="{313BC805-6180-40DE-95CD-7095D7DB2DE7}" type="presParOf" srcId="{8A7E0C09-D40B-4496-AF9C-C31F70C8E031}" destId="{BCD04404-EDC2-4C90-999A-90847CC62D71}" srcOrd="5" destOrd="0" presId="urn:microsoft.com/office/officeart/2005/8/layout/orgChart1"/>
    <dgm:cxn modelId="{31991BC1-55FA-4F66-B8B7-A6124761B274}" type="presParOf" srcId="{BCD04404-EDC2-4C90-999A-90847CC62D71}" destId="{DBF556F6-7D26-41C8-A20A-0C4F136C5ACF}" srcOrd="0" destOrd="0" presId="urn:microsoft.com/office/officeart/2005/8/layout/orgChart1"/>
    <dgm:cxn modelId="{A1C88491-43BC-4A91-B922-DC32FB0CB829}" type="presParOf" srcId="{DBF556F6-7D26-41C8-A20A-0C4F136C5ACF}" destId="{9886F72D-828B-4A24-9E34-3C8624FD6E26}" srcOrd="0" destOrd="0" presId="urn:microsoft.com/office/officeart/2005/8/layout/orgChart1"/>
    <dgm:cxn modelId="{62B689C6-FE2E-46A2-99EB-908BE3552D29}" type="presParOf" srcId="{DBF556F6-7D26-41C8-A20A-0C4F136C5ACF}" destId="{A1C6712C-209F-437E-8388-B6F414A007F2}" srcOrd="1" destOrd="0" presId="urn:microsoft.com/office/officeart/2005/8/layout/orgChart1"/>
    <dgm:cxn modelId="{7D40BBB7-BEA2-4857-9C25-CC4EBBD1F1BE}" type="presParOf" srcId="{BCD04404-EDC2-4C90-999A-90847CC62D71}" destId="{DB4EF68C-2F8E-4527-9508-317F07F8CF35}" srcOrd="1" destOrd="0" presId="urn:microsoft.com/office/officeart/2005/8/layout/orgChart1"/>
    <dgm:cxn modelId="{AC6E5BC6-35AE-4A2B-B1F9-2476E3E373EA}" type="presParOf" srcId="{BCD04404-EDC2-4C90-999A-90847CC62D71}" destId="{5C9DEEDB-9317-4715-8C5B-B8BBDAA0794C}" srcOrd="2" destOrd="0" presId="urn:microsoft.com/office/officeart/2005/8/layout/orgChart1"/>
    <dgm:cxn modelId="{FC7C7176-9306-4EDF-A378-6DD907FF0A26}" type="presParOf" srcId="{1EBBDBAB-9803-4E22-8949-496D53BD84E5}" destId="{451D179F-EAFB-4341-B39C-5DA3B54A91A7}" srcOrd="2" destOrd="0" presId="urn:microsoft.com/office/officeart/2005/8/layout/orgChart1"/>
    <dgm:cxn modelId="{7F4C2789-ED30-4A8F-8952-A4DD993AF73D}" type="presParOf" srcId="{82D18DD9-F096-4109-8F5E-0794078DEBED}" destId="{56DFF7E7-2F17-4B1C-85AE-EB9C862575FB}" srcOrd="2" destOrd="0" presId="urn:microsoft.com/office/officeart/2005/8/layout/orgChart1"/>
    <dgm:cxn modelId="{0D06F525-AB48-4A0C-9AEB-CBECF0187F97}" type="presParOf" srcId="{82D18DD9-F096-4109-8F5E-0794078DEBED}" destId="{91C643C8-2799-40BA-ABDE-A3BFF10B8E28}" srcOrd="3" destOrd="0" presId="urn:microsoft.com/office/officeart/2005/8/layout/orgChart1"/>
    <dgm:cxn modelId="{C81DC668-5C24-4D72-B39C-CF3E9493202C}" type="presParOf" srcId="{91C643C8-2799-40BA-ABDE-A3BFF10B8E28}" destId="{1E8CD67B-C26A-4CD7-90DC-BDBB8E3FD730}" srcOrd="0" destOrd="0" presId="urn:microsoft.com/office/officeart/2005/8/layout/orgChart1"/>
    <dgm:cxn modelId="{142E53BC-F9E9-45BD-AC20-3F12500CE1F3}" type="presParOf" srcId="{1E8CD67B-C26A-4CD7-90DC-BDBB8E3FD730}" destId="{9516296B-DE1B-4078-85DA-EF5BDD414901}" srcOrd="0" destOrd="0" presId="urn:microsoft.com/office/officeart/2005/8/layout/orgChart1"/>
    <dgm:cxn modelId="{AD019C37-DD0A-4495-AD36-E6F63C1837F2}" type="presParOf" srcId="{1E8CD67B-C26A-4CD7-90DC-BDBB8E3FD730}" destId="{CDB6D160-C6EE-43BA-AFBB-97292CB765DE}" srcOrd="1" destOrd="0" presId="urn:microsoft.com/office/officeart/2005/8/layout/orgChart1"/>
    <dgm:cxn modelId="{C4244ACA-7EA7-4843-ADDA-C4879D675781}" type="presParOf" srcId="{91C643C8-2799-40BA-ABDE-A3BFF10B8E28}" destId="{94C3D918-A822-4F16-95CE-6640CA92972A}" srcOrd="1" destOrd="0" presId="urn:microsoft.com/office/officeart/2005/8/layout/orgChart1"/>
    <dgm:cxn modelId="{752AA0ED-5BF2-4197-A60C-E1461263A74B}" type="presParOf" srcId="{94C3D918-A822-4F16-95CE-6640CA92972A}" destId="{72660997-184B-4017-92DB-9B0DB43A8073}" srcOrd="0" destOrd="0" presId="urn:microsoft.com/office/officeart/2005/8/layout/orgChart1"/>
    <dgm:cxn modelId="{239E0E8A-5ED1-466D-BD3F-D480A354D42E}" type="presParOf" srcId="{94C3D918-A822-4F16-95CE-6640CA92972A}" destId="{27F46D95-8659-4895-9E7B-89B0FCF1E084}" srcOrd="1" destOrd="0" presId="urn:microsoft.com/office/officeart/2005/8/layout/orgChart1"/>
    <dgm:cxn modelId="{E2BE0BEC-DB2D-4694-B449-AA2FCB28F79D}" type="presParOf" srcId="{27F46D95-8659-4895-9E7B-89B0FCF1E084}" destId="{F73FFD44-32D5-4EEC-AC1B-2DDD060121A1}" srcOrd="0" destOrd="0" presId="urn:microsoft.com/office/officeart/2005/8/layout/orgChart1"/>
    <dgm:cxn modelId="{F6F4D3E0-DE8A-4F2F-B1C4-9D2D9D190A44}" type="presParOf" srcId="{F73FFD44-32D5-4EEC-AC1B-2DDD060121A1}" destId="{04B3588C-B34B-47D0-B401-4B6AE347F604}" srcOrd="0" destOrd="0" presId="urn:microsoft.com/office/officeart/2005/8/layout/orgChart1"/>
    <dgm:cxn modelId="{6531829F-05FE-4BCE-86ED-B02A617C3A32}" type="presParOf" srcId="{F73FFD44-32D5-4EEC-AC1B-2DDD060121A1}" destId="{54D30128-3B9F-4611-A046-E2549F5FFEF0}" srcOrd="1" destOrd="0" presId="urn:microsoft.com/office/officeart/2005/8/layout/orgChart1"/>
    <dgm:cxn modelId="{188FE3E9-D949-4537-A656-40698F700585}" type="presParOf" srcId="{27F46D95-8659-4895-9E7B-89B0FCF1E084}" destId="{22C66F0D-10BA-4FF7-BB0F-1C745778B293}" srcOrd="1" destOrd="0" presId="urn:microsoft.com/office/officeart/2005/8/layout/orgChart1"/>
    <dgm:cxn modelId="{AE03F9F0-E991-4741-9F9D-8E1505916648}" type="presParOf" srcId="{27F46D95-8659-4895-9E7B-89B0FCF1E084}" destId="{DD1E9229-E8A2-44E4-980B-C4570DCED8FF}" srcOrd="2" destOrd="0" presId="urn:microsoft.com/office/officeart/2005/8/layout/orgChart1"/>
    <dgm:cxn modelId="{5757ADCB-E27C-4C0A-BAF4-325BCBE87707}" type="presParOf" srcId="{94C3D918-A822-4F16-95CE-6640CA92972A}" destId="{4FEB4786-20ED-4D42-B02A-DA2A2A06D295}" srcOrd="2" destOrd="0" presId="urn:microsoft.com/office/officeart/2005/8/layout/orgChart1"/>
    <dgm:cxn modelId="{B6D89FDE-21D5-48DA-9CAA-F9135366551B}" type="presParOf" srcId="{94C3D918-A822-4F16-95CE-6640CA92972A}" destId="{05AE5D83-B0B8-419E-9E09-0A24278F03F0}" srcOrd="3" destOrd="0" presId="urn:microsoft.com/office/officeart/2005/8/layout/orgChart1"/>
    <dgm:cxn modelId="{7F873734-E8DA-4347-BC00-057FD2416B92}" type="presParOf" srcId="{05AE5D83-B0B8-419E-9E09-0A24278F03F0}" destId="{2D81DE19-FAD0-4939-80C2-577E81AA8E01}" srcOrd="0" destOrd="0" presId="urn:microsoft.com/office/officeart/2005/8/layout/orgChart1"/>
    <dgm:cxn modelId="{EAA2D228-C6D7-43E7-9F7D-694449C1C765}" type="presParOf" srcId="{2D81DE19-FAD0-4939-80C2-577E81AA8E01}" destId="{40B7FC14-D314-4125-B645-AC57560F3548}" srcOrd="0" destOrd="0" presId="urn:microsoft.com/office/officeart/2005/8/layout/orgChart1"/>
    <dgm:cxn modelId="{F9E15C77-DF52-475C-A7B3-22750759249F}" type="presParOf" srcId="{2D81DE19-FAD0-4939-80C2-577E81AA8E01}" destId="{C93C32CB-B9E4-4D28-A8A2-94C492E93A97}" srcOrd="1" destOrd="0" presId="urn:microsoft.com/office/officeart/2005/8/layout/orgChart1"/>
    <dgm:cxn modelId="{A1392B6F-F081-43E8-AF04-93A07B0B60B1}" type="presParOf" srcId="{05AE5D83-B0B8-419E-9E09-0A24278F03F0}" destId="{61817E6E-F1FE-4517-8931-83B00DB65D57}" srcOrd="1" destOrd="0" presId="urn:microsoft.com/office/officeart/2005/8/layout/orgChart1"/>
    <dgm:cxn modelId="{D2CFAB12-397F-4082-A740-E519DF967368}" type="presParOf" srcId="{05AE5D83-B0B8-419E-9E09-0A24278F03F0}" destId="{2131E0D5-973F-4F7E-9392-1FD4780343CD}" srcOrd="2" destOrd="0" presId="urn:microsoft.com/office/officeart/2005/8/layout/orgChart1"/>
    <dgm:cxn modelId="{BD63B156-2329-44A5-A1B4-FA452E061BD1}" type="presParOf" srcId="{94C3D918-A822-4F16-95CE-6640CA92972A}" destId="{48ECE38A-BF59-4931-8546-5000363819D6}" srcOrd="4" destOrd="0" presId="urn:microsoft.com/office/officeart/2005/8/layout/orgChart1"/>
    <dgm:cxn modelId="{D070BD76-9A68-4A31-B73E-B9C6DA254676}" type="presParOf" srcId="{94C3D918-A822-4F16-95CE-6640CA92972A}" destId="{D7686B61-F75E-47CA-982D-E84B1C3AE626}" srcOrd="5" destOrd="0" presId="urn:microsoft.com/office/officeart/2005/8/layout/orgChart1"/>
    <dgm:cxn modelId="{BFDD089D-5162-4C30-9D37-0180B551A0F4}" type="presParOf" srcId="{D7686B61-F75E-47CA-982D-E84B1C3AE626}" destId="{61F647AC-22C3-425F-9980-3DBD506322C1}" srcOrd="0" destOrd="0" presId="urn:microsoft.com/office/officeart/2005/8/layout/orgChart1"/>
    <dgm:cxn modelId="{E5F25247-30CA-47E4-96F8-A77B936635F1}" type="presParOf" srcId="{61F647AC-22C3-425F-9980-3DBD506322C1}" destId="{83542DCE-43D3-4A8C-ACD5-F5C232ECDDCD}" srcOrd="0" destOrd="0" presId="urn:microsoft.com/office/officeart/2005/8/layout/orgChart1"/>
    <dgm:cxn modelId="{5066D5AD-24F9-4043-BA33-BBF0284358CC}" type="presParOf" srcId="{61F647AC-22C3-425F-9980-3DBD506322C1}" destId="{3ADBE9A2-1C94-4EDD-B51E-A7111D3ED0C5}" srcOrd="1" destOrd="0" presId="urn:microsoft.com/office/officeart/2005/8/layout/orgChart1"/>
    <dgm:cxn modelId="{A5F0AC0D-04B2-4A85-9815-64236DC823F6}" type="presParOf" srcId="{D7686B61-F75E-47CA-982D-E84B1C3AE626}" destId="{B7287D36-2C4C-4039-AB3C-46301072C206}" srcOrd="1" destOrd="0" presId="urn:microsoft.com/office/officeart/2005/8/layout/orgChart1"/>
    <dgm:cxn modelId="{936E7150-E2F4-4CF7-B1CC-CCFEF4F07B7E}" type="presParOf" srcId="{D7686B61-F75E-47CA-982D-E84B1C3AE626}" destId="{1220093B-FF06-404B-A262-20D898B33CC2}" srcOrd="2" destOrd="0" presId="urn:microsoft.com/office/officeart/2005/8/layout/orgChart1"/>
    <dgm:cxn modelId="{83660D1B-6936-4727-9AD8-E06B3E03E849}" type="presParOf" srcId="{91C643C8-2799-40BA-ABDE-A3BFF10B8E28}" destId="{FD5C91FF-0595-4C07-9B75-F582A5E64557}" srcOrd="2" destOrd="0" presId="urn:microsoft.com/office/officeart/2005/8/layout/orgChart1"/>
    <dgm:cxn modelId="{92C94379-D5D9-4CAC-AD47-B85167EC8E4C}" type="presParOf" srcId="{42F71C30-5614-41B1-B331-2B4984C1F2FB}" destId="{108246B9-E4A0-498F-B223-E0BA4CC9AB0E}" srcOrd="2" destOrd="0" presId="urn:microsoft.com/office/officeart/2005/8/layout/orgChart1"/>
    <dgm:cxn modelId="{80759DB9-7F9F-4FCA-8FE2-F80ACB9905E0}" type="presParOf" srcId="{2AF5D27E-192C-4577-9B90-BF170BE7C983}" destId="{F1260742-BF6F-4C58-AC65-2A4098EBBD06}" srcOrd="2" destOrd="0" presId="urn:microsoft.com/office/officeart/2005/8/layout/orgChart1"/>
    <dgm:cxn modelId="{94D134D3-5E55-4887-8202-EE2C7BD053DE}" type="presParOf" srcId="{2AF5D27E-192C-4577-9B90-BF170BE7C983}" destId="{A26307C9-489E-43A2-B5EE-96EB05985665}" srcOrd="3" destOrd="0" presId="urn:microsoft.com/office/officeart/2005/8/layout/orgChart1"/>
    <dgm:cxn modelId="{3A76BA70-987C-4BF7-9C5A-E97E2092E504}" type="presParOf" srcId="{A26307C9-489E-43A2-B5EE-96EB05985665}" destId="{92404B6B-4FEC-417B-815B-45AC96319A4D}" srcOrd="0" destOrd="0" presId="urn:microsoft.com/office/officeart/2005/8/layout/orgChart1"/>
    <dgm:cxn modelId="{2C2F4DAA-AF73-471A-B15A-3D316A27F979}" type="presParOf" srcId="{92404B6B-4FEC-417B-815B-45AC96319A4D}" destId="{3A21835B-2009-4FFB-8C53-250979E2057F}" srcOrd="0" destOrd="0" presId="urn:microsoft.com/office/officeart/2005/8/layout/orgChart1"/>
    <dgm:cxn modelId="{6BD838F7-693B-4460-A6DD-63CF96DED797}" type="presParOf" srcId="{92404B6B-4FEC-417B-815B-45AC96319A4D}" destId="{7B157E2E-CB04-4E7F-9CC2-6E63887C4C4A}" srcOrd="1" destOrd="0" presId="urn:microsoft.com/office/officeart/2005/8/layout/orgChart1"/>
    <dgm:cxn modelId="{6CEF08E5-1CFB-4E8F-8DAE-549BEC8D9DDB}" type="presParOf" srcId="{A26307C9-489E-43A2-B5EE-96EB05985665}" destId="{22D0224B-6FFD-4A88-9749-3DD998AD792F}" srcOrd="1" destOrd="0" presId="urn:microsoft.com/office/officeart/2005/8/layout/orgChart1"/>
    <dgm:cxn modelId="{16D43BFF-72AA-4E67-A648-8C94807C7789}" type="presParOf" srcId="{22D0224B-6FFD-4A88-9749-3DD998AD792F}" destId="{A14F4216-09A7-4198-9636-43C3C6761BD4}" srcOrd="0" destOrd="0" presId="urn:microsoft.com/office/officeart/2005/8/layout/orgChart1"/>
    <dgm:cxn modelId="{B1DC054B-00ED-4457-8DF1-2008BCD8B83B}" type="presParOf" srcId="{22D0224B-6FFD-4A88-9749-3DD998AD792F}" destId="{E7E19F3E-966E-4A0C-9F1D-9C8B630491C0}" srcOrd="1" destOrd="0" presId="urn:microsoft.com/office/officeart/2005/8/layout/orgChart1"/>
    <dgm:cxn modelId="{8C525A9B-8FB4-4365-9336-65717D8BA50C}" type="presParOf" srcId="{E7E19F3E-966E-4A0C-9F1D-9C8B630491C0}" destId="{DA8A330F-120E-405D-9573-DFD1EC40E50F}" srcOrd="0" destOrd="0" presId="urn:microsoft.com/office/officeart/2005/8/layout/orgChart1"/>
    <dgm:cxn modelId="{8A4F9ED6-78E7-46F9-8EAA-1C1BADFAB9C4}" type="presParOf" srcId="{DA8A330F-120E-405D-9573-DFD1EC40E50F}" destId="{034684D4-0DBD-4447-ACE5-0AF3CFADF4A6}" srcOrd="0" destOrd="0" presId="urn:microsoft.com/office/officeart/2005/8/layout/orgChart1"/>
    <dgm:cxn modelId="{ECA2E493-DADC-4C0A-AAA3-9E415601A4B9}" type="presParOf" srcId="{DA8A330F-120E-405D-9573-DFD1EC40E50F}" destId="{065EE6B3-A1C3-47BD-B614-8D602A9C982F}" srcOrd="1" destOrd="0" presId="urn:microsoft.com/office/officeart/2005/8/layout/orgChart1"/>
    <dgm:cxn modelId="{CE29A216-FA77-47AF-8B7E-1BAC4B4D0A88}" type="presParOf" srcId="{E7E19F3E-966E-4A0C-9F1D-9C8B630491C0}" destId="{5DB1C308-0424-4AEB-8A1B-725176240644}" srcOrd="1" destOrd="0" presId="urn:microsoft.com/office/officeart/2005/8/layout/orgChart1"/>
    <dgm:cxn modelId="{AD733324-A36F-4068-BE40-1B2C39C44073}" type="presParOf" srcId="{E7E19F3E-966E-4A0C-9F1D-9C8B630491C0}" destId="{A701CEA6-A1AE-47CD-8BAE-724DF706FDF6}" srcOrd="2" destOrd="0" presId="urn:microsoft.com/office/officeart/2005/8/layout/orgChart1"/>
    <dgm:cxn modelId="{E57E9BAD-7C7D-4C31-A21A-D2D31A6E8AD2}" type="presParOf" srcId="{22D0224B-6FFD-4A88-9749-3DD998AD792F}" destId="{723389C0-3B87-45B6-8858-64DE40A3250D}" srcOrd="2" destOrd="0" presId="urn:microsoft.com/office/officeart/2005/8/layout/orgChart1"/>
    <dgm:cxn modelId="{FFB4A090-AB16-45F0-B8D8-CF6892B82BCF}" type="presParOf" srcId="{22D0224B-6FFD-4A88-9749-3DD998AD792F}" destId="{25517264-6677-4843-9494-CBFBA145E0AA}" srcOrd="3" destOrd="0" presId="urn:microsoft.com/office/officeart/2005/8/layout/orgChart1"/>
    <dgm:cxn modelId="{2439CE9C-BAF5-468B-BCFE-1C7EAE009AE6}" type="presParOf" srcId="{25517264-6677-4843-9494-CBFBA145E0AA}" destId="{D1D35D3E-C37B-4003-9BB7-D3AE4B7A2B44}" srcOrd="0" destOrd="0" presId="urn:microsoft.com/office/officeart/2005/8/layout/orgChart1"/>
    <dgm:cxn modelId="{E4ED1665-28F6-4F4F-A412-571AE851388E}" type="presParOf" srcId="{D1D35D3E-C37B-4003-9BB7-D3AE4B7A2B44}" destId="{F1F8ACDE-7C17-4E74-A8E1-58DFCCC17BC6}" srcOrd="0" destOrd="0" presId="urn:microsoft.com/office/officeart/2005/8/layout/orgChart1"/>
    <dgm:cxn modelId="{66A00510-9B52-45BA-AFC3-FFEB02E211AF}" type="presParOf" srcId="{D1D35D3E-C37B-4003-9BB7-D3AE4B7A2B44}" destId="{352ACB77-75A7-4808-8866-5523489CDE40}" srcOrd="1" destOrd="0" presId="urn:microsoft.com/office/officeart/2005/8/layout/orgChart1"/>
    <dgm:cxn modelId="{E7CDDCE1-3AB4-49D0-9D98-AF5270EFEC0C}" type="presParOf" srcId="{25517264-6677-4843-9494-CBFBA145E0AA}" destId="{CFB2C343-32ED-4FED-9D03-37F1F8F31A7B}" srcOrd="1" destOrd="0" presId="urn:microsoft.com/office/officeart/2005/8/layout/orgChart1"/>
    <dgm:cxn modelId="{C09877AC-9FA6-45C4-8737-4C2BD6BA993E}" type="presParOf" srcId="{25517264-6677-4843-9494-CBFBA145E0AA}" destId="{EDB8E4B9-6E20-40C0-A98B-BA0933638948}" srcOrd="2" destOrd="0" presId="urn:microsoft.com/office/officeart/2005/8/layout/orgChart1"/>
    <dgm:cxn modelId="{13659874-80B1-494D-B08F-4C7FFB6C8CBE}" type="presParOf" srcId="{22D0224B-6FFD-4A88-9749-3DD998AD792F}" destId="{40DEC2A1-B10B-4E87-81ED-09034EBE1E4A}" srcOrd="4" destOrd="0" presId="urn:microsoft.com/office/officeart/2005/8/layout/orgChart1"/>
    <dgm:cxn modelId="{4D465ABC-2D81-421E-8D58-5222FAF75DC4}" type="presParOf" srcId="{22D0224B-6FFD-4A88-9749-3DD998AD792F}" destId="{211AFA70-0BB7-4B33-A5C6-2558DFB3FE00}" srcOrd="5" destOrd="0" presId="urn:microsoft.com/office/officeart/2005/8/layout/orgChart1"/>
    <dgm:cxn modelId="{A88B6C5A-9849-4A75-A1A9-70A6D39E8374}" type="presParOf" srcId="{211AFA70-0BB7-4B33-A5C6-2558DFB3FE00}" destId="{3285F5E2-EE19-4668-9BEA-34A1AC9912A9}" srcOrd="0" destOrd="0" presId="urn:microsoft.com/office/officeart/2005/8/layout/orgChart1"/>
    <dgm:cxn modelId="{B4612EE7-584A-4C5B-8AE6-180382D0AC5E}" type="presParOf" srcId="{3285F5E2-EE19-4668-9BEA-34A1AC9912A9}" destId="{498E1131-DDA8-4630-A7A5-2099BA0C4106}" srcOrd="0" destOrd="0" presId="urn:microsoft.com/office/officeart/2005/8/layout/orgChart1"/>
    <dgm:cxn modelId="{73EF9412-446F-4FDB-A4CC-B2076A1BF180}" type="presParOf" srcId="{3285F5E2-EE19-4668-9BEA-34A1AC9912A9}" destId="{11EE5D6A-C912-4DC3-9F83-972BA53EA5FB}" srcOrd="1" destOrd="0" presId="urn:microsoft.com/office/officeart/2005/8/layout/orgChart1"/>
    <dgm:cxn modelId="{E4B08F1B-2CAF-411F-B667-6437EF052E83}" type="presParOf" srcId="{211AFA70-0BB7-4B33-A5C6-2558DFB3FE00}" destId="{F68894FE-A1F3-4A75-873C-FE029A0BF4E1}" srcOrd="1" destOrd="0" presId="urn:microsoft.com/office/officeart/2005/8/layout/orgChart1"/>
    <dgm:cxn modelId="{9E851969-8985-4585-A19E-4453FB3C8901}" type="presParOf" srcId="{211AFA70-0BB7-4B33-A5C6-2558DFB3FE00}" destId="{FAE5B8B6-D9ED-4584-BF8B-CA24224BF97C}" srcOrd="2" destOrd="0" presId="urn:microsoft.com/office/officeart/2005/8/layout/orgChart1"/>
    <dgm:cxn modelId="{29ACDB3A-9512-4183-AB37-4CD3B0B21A4D}" type="presParOf" srcId="{A26307C9-489E-43A2-B5EE-96EB05985665}" destId="{B67EA2A2-9180-4A3D-B835-38423387445B}" srcOrd="2" destOrd="0" presId="urn:microsoft.com/office/officeart/2005/8/layout/orgChart1"/>
    <dgm:cxn modelId="{B0579B35-29C5-4F65-BFB5-1B9875225A21}" type="presParOf" srcId="{2AF5D27E-192C-4577-9B90-BF170BE7C983}" destId="{D51656AE-C1BE-4061-93F6-9064ADE339B8}" srcOrd="4" destOrd="0" presId="urn:microsoft.com/office/officeart/2005/8/layout/orgChart1"/>
    <dgm:cxn modelId="{7326FFEE-C80A-496D-849F-517BA104B34B}" type="presParOf" srcId="{2AF5D27E-192C-4577-9B90-BF170BE7C983}" destId="{C2E3E9F1-0178-43E3-9155-BCD07D21952B}" srcOrd="5" destOrd="0" presId="urn:microsoft.com/office/officeart/2005/8/layout/orgChart1"/>
    <dgm:cxn modelId="{8B9C4462-007E-480C-95BA-80B336053136}" type="presParOf" srcId="{C2E3E9F1-0178-43E3-9155-BCD07D21952B}" destId="{485F0626-13A7-48B5-B5A1-C46A7C37F5EB}" srcOrd="0" destOrd="0" presId="urn:microsoft.com/office/officeart/2005/8/layout/orgChart1"/>
    <dgm:cxn modelId="{F6FB7927-3881-4E4B-9AD6-91556573BA28}" type="presParOf" srcId="{485F0626-13A7-48B5-B5A1-C46A7C37F5EB}" destId="{ECE84A1D-55AD-4E81-ABD8-4E7AA3955750}" srcOrd="0" destOrd="0" presId="urn:microsoft.com/office/officeart/2005/8/layout/orgChart1"/>
    <dgm:cxn modelId="{2B874CF9-4582-4C97-9C8E-A87F19686E80}" type="presParOf" srcId="{485F0626-13A7-48B5-B5A1-C46A7C37F5EB}" destId="{EF777283-8736-4DDD-97F5-F0C3859F3295}" srcOrd="1" destOrd="0" presId="urn:microsoft.com/office/officeart/2005/8/layout/orgChart1"/>
    <dgm:cxn modelId="{7F13DDE6-FFC2-4B3D-A0B6-17FDBB130126}" type="presParOf" srcId="{C2E3E9F1-0178-43E3-9155-BCD07D21952B}" destId="{55D4494F-D1D7-4041-8255-6B751A6B68EF}" srcOrd="1" destOrd="0" presId="urn:microsoft.com/office/officeart/2005/8/layout/orgChart1"/>
    <dgm:cxn modelId="{0DB72E18-4365-4BEB-9A2E-C92E09FAC913}" type="presParOf" srcId="{55D4494F-D1D7-4041-8255-6B751A6B68EF}" destId="{E2077162-95E5-48DE-A46C-47A89603A2D1}" srcOrd="0" destOrd="0" presId="urn:microsoft.com/office/officeart/2005/8/layout/orgChart1"/>
    <dgm:cxn modelId="{6979AC8B-3A99-49D8-9D09-C5C0C7D14B04}" type="presParOf" srcId="{55D4494F-D1D7-4041-8255-6B751A6B68EF}" destId="{C20E2690-CB79-4C1B-B2AD-B7D313B8A134}" srcOrd="1" destOrd="0" presId="urn:microsoft.com/office/officeart/2005/8/layout/orgChart1"/>
    <dgm:cxn modelId="{678497BE-07B6-4090-9667-58B457E5BCC5}" type="presParOf" srcId="{C20E2690-CB79-4C1B-B2AD-B7D313B8A134}" destId="{A0EAEFC9-6E2C-458D-8DEE-595E20D923D5}" srcOrd="0" destOrd="0" presId="urn:microsoft.com/office/officeart/2005/8/layout/orgChart1"/>
    <dgm:cxn modelId="{CFAD5B7D-7A30-49A1-8131-81A34D89C69B}" type="presParOf" srcId="{A0EAEFC9-6E2C-458D-8DEE-595E20D923D5}" destId="{766E7449-63FD-48C5-B56D-0919F5C4AA5F}" srcOrd="0" destOrd="0" presId="urn:microsoft.com/office/officeart/2005/8/layout/orgChart1"/>
    <dgm:cxn modelId="{DC015ECB-4E4F-4BE2-9F4B-3B537897CF42}" type="presParOf" srcId="{A0EAEFC9-6E2C-458D-8DEE-595E20D923D5}" destId="{25CEEF94-21FB-46D8-AF07-765556A1C350}" srcOrd="1" destOrd="0" presId="urn:microsoft.com/office/officeart/2005/8/layout/orgChart1"/>
    <dgm:cxn modelId="{D0B5915E-FF85-4F5D-B84F-27958B075C37}" type="presParOf" srcId="{C20E2690-CB79-4C1B-B2AD-B7D313B8A134}" destId="{7E8B0203-D0B7-4689-8427-477524011A04}" srcOrd="1" destOrd="0" presId="urn:microsoft.com/office/officeart/2005/8/layout/orgChart1"/>
    <dgm:cxn modelId="{7F52BD35-B965-4974-BB3C-71A902937BC1}" type="presParOf" srcId="{7E8B0203-D0B7-4689-8427-477524011A04}" destId="{D76C2339-8418-4081-8752-3B1992E65876}" srcOrd="0" destOrd="0" presId="urn:microsoft.com/office/officeart/2005/8/layout/orgChart1"/>
    <dgm:cxn modelId="{34272D4E-09EF-4CA7-8D66-40C3A5E18396}" type="presParOf" srcId="{7E8B0203-D0B7-4689-8427-477524011A04}" destId="{F982E51A-7B6D-4205-942E-BB1FCEA5F578}" srcOrd="1" destOrd="0" presId="urn:microsoft.com/office/officeart/2005/8/layout/orgChart1"/>
    <dgm:cxn modelId="{0C1B1583-797C-4CFD-916E-71413D23A016}" type="presParOf" srcId="{F982E51A-7B6D-4205-942E-BB1FCEA5F578}" destId="{28D1E1EF-21BF-453C-B3E3-AB7B29A4A00E}" srcOrd="0" destOrd="0" presId="urn:microsoft.com/office/officeart/2005/8/layout/orgChart1"/>
    <dgm:cxn modelId="{0AA29FB7-C833-47D3-8301-751E680CC239}" type="presParOf" srcId="{28D1E1EF-21BF-453C-B3E3-AB7B29A4A00E}" destId="{7728640E-9C9A-41D2-8B88-48B03F58F72C}" srcOrd="0" destOrd="0" presId="urn:microsoft.com/office/officeart/2005/8/layout/orgChart1"/>
    <dgm:cxn modelId="{F74A7830-AFFC-4BA2-9B06-D72969C95DDB}" type="presParOf" srcId="{28D1E1EF-21BF-453C-B3E3-AB7B29A4A00E}" destId="{78DFDFCE-7913-4264-AB64-0F421918F63B}" srcOrd="1" destOrd="0" presId="urn:microsoft.com/office/officeart/2005/8/layout/orgChart1"/>
    <dgm:cxn modelId="{8CE5E22D-9ABD-4CB8-8114-A3AD1EBFD1B4}" type="presParOf" srcId="{F982E51A-7B6D-4205-942E-BB1FCEA5F578}" destId="{1683C595-DF33-4AE6-BA68-28A2D212DB5B}" srcOrd="1" destOrd="0" presId="urn:microsoft.com/office/officeart/2005/8/layout/orgChart1"/>
    <dgm:cxn modelId="{012671A6-62AF-4C7A-875B-1A28F2DD6BB1}" type="presParOf" srcId="{F982E51A-7B6D-4205-942E-BB1FCEA5F578}" destId="{E894FC88-FC46-4A39-A6A9-03F384DCD245}" srcOrd="2" destOrd="0" presId="urn:microsoft.com/office/officeart/2005/8/layout/orgChart1"/>
    <dgm:cxn modelId="{97469322-0022-4457-8640-8C4EBA3DA076}" type="presParOf" srcId="{7E8B0203-D0B7-4689-8427-477524011A04}" destId="{57827914-E833-4241-948F-524FC2A6A9D6}" srcOrd="2" destOrd="0" presId="urn:microsoft.com/office/officeart/2005/8/layout/orgChart1"/>
    <dgm:cxn modelId="{094A5846-0322-4CE2-AEBE-1E131B2EBA1A}" type="presParOf" srcId="{7E8B0203-D0B7-4689-8427-477524011A04}" destId="{45230F34-FC9B-477D-AC44-8E352E6A0378}" srcOrd="3" destOrd="0" presId="urn:microsoft.com/office/officeart/2005/8/layout/orgChart1"/>
    <dgm:cxn modelId="{525D0918-9AC6-4206-9D6E-6A60DFD3EF09}" type="presParOf" srcId="{45230F34-FC9B-477D-AC44-8E352E6A0378}" destId="{EF9D25B3-E488-4895-91E9-FA1684CB7642}" srcOrd="0" destOrd="0" presId="urn:microsoft.com/office/officeart/2005/8/layout/orgChart1"/>
    <dgm:cxn modelId="{09E121E4-E3EF-4867-AD45-0F9E3A1BDB9E}" type="presParOf" srcId="{EF9D25B3-E488-4895-91E9-FA1684CB7642}" destId="{F0C9AC52-0366-4A2A-A6C1-152C895F0E8E}" srcOrd="0" destOrd="0" presId="urn:microsoft.com/office/officeart/2005/8/layout/orgChart1"/>
    <dgm:cxn modelId="{77483133-6B2D-499C-BA8A-7CE9C5A0CE64}" type="presParOf" srcId="{EF9D25B3-E488-4895-91E9-FA1684CB7642}" destId="{4CD86093-90DD-4C41-BDED-2477572BA0A4}" srcOrd="1" destOrd="0" presId="urn:microsoft.com/office/officeart/2005/8/layout/orgChart1"/>
    <dgm:cxn modelId="{B0B5C4E0-87C2-45B7-BA70-8C190BCAEC78}" type="presParOf" srcId="{45230F34-FC9B-477D-AC44-8E352E6A0378}" destId="{FE05E1FF-60E1-41D3-A894-427F0A3E9AB0}" srcOrd="1" destOrd="0" presId="urn:microsoft.com/office/officeart/2005/8/layout/orgChart1"/>
    <dgm:cxn modelId="{C962E9CB-6342-4A70-BC1C-68683145F96A}" type="presParOf" srcId="{45230F34-FC9B-477D-AC44-8E352E6A0378}" destId="{2A44B6DC-7E49-4775-BAE9-BCF0F28111A0}" srcOrd="2" destOrd="0" presId="urn:microsoft.com/office/officeart/2005/8/layout/orgChart1"/>
    <dgm:cxn modelId="{BA233CEE-40DB-4CD5-AB9C-1657D9A4DA61}" type="presParOf" srcId="{7E8B0203-D0B7-4689-8427-477524011A04}" destId="{F751C57F-CAA7-4F5B-93C4-9DC4D5C3E653}" srcOrd="4" destOrd="0" presId="urn:microsoft.com/office/officeart/2005/8/layout/orgChart1"/>
    <dgm:cxn modelId="{02F4CDB7-D9D4-4B1D-8F53-FF7697B034AE}" type="presParOf" srcId="{7E8B0203-D0B7-4689-8427-477524011A04}" destId="{E67F0E91-688A-4505-9120-5C20322C401C}" srcOrd="5" destOrd="0" presId="urn:microsoft.com/office/officeart/2005/8/layout/orgChart1"/>
    <dgm:cxn modelId="{81D89C14-009E-477D-9AE9-42E4FC735CFA}" type="presParOf" srcId="{E67F0E91-688A-4505-9120-5C20322C401C}" destId="{1DFE1281-7EF2-412F-91D0-67F129CAB21D}" srcOrd="0" destOrd="0" presId="urn:microsoft.com/office/officeart/2005/8/layout/orgChart1"/>
    <dgm:cxn modelId="{48912B91-C363-4884-B259-54F0EF2C312D}" type="presParOf" srcId="{1DFE1281-7EF2-412F-91D0-67F129CAB21D}" destId="{9C9C373B-56D7-4619-B859-261586511EEB}" srcOrd="0" destOrd="0" presId="urn:microsoft.com/office/officeart/2005/8/layout/orgChart1"/>
    <dgm:cxn modelId="{888B505F-E247-46B6-82C6-D89D422078DA}" type="presParOf" srcId="{1DFE1281-7EF2-412F-91D0-67F129CAB21D}" destId="{C92E9DA3-5BAB-4FB7-B7BF-2AE93CABDAE7}" srcOrd="1" destOrd="0" presId="urn:microsoft.com/office/officeart/2005/8/layout/orgChart1"/>
    <dgm:cxn modelId="{A2540D8B-9F33-494D-8A47-B75831FFB46D}" type="presParOf" srcId="{E67F0E91-688A-4505-9120-5C20322C401C}" destId="{3D47104E-6B51-48C2-85B4-9495A4DD89E3}" srcOrd="1" destOrd="0" presId="urn:microsoft.com/office/officeart/2005/8/layout/orgChart1"/>
    <dgm:cxn modelId="{3A0CC4A4-0FE4-4678-BA89-1D3CFEA9F001}" type="presParOf" srcId="{E67F0E91-688A-4505-9120-5C20322C401C}" destId="{3A9C1E33-CA8D-4914-BBDD-07498E897AEE}" srcOrd="2" destOrd="0" presId="urn:microsoft.com/office/officeart/2005/8/layout/orgChart1"/>
    <dgm:cxn modelId="{31081855-D701-4011-9B14-46889E65FDB7}" type="presParOf" srcId="{7E8B0203-D0B7-4689-8427-477524011A04}" destId="{AB7C4077-32C4-4362-AF65-770DCF6663BB}" srcOrd="6" destOrd="0" presId="urn:microsoft.com/office/officeart/2005/8/layout/orgChart1"/>
    <dgm:cxn modelId="{F32BBF1E-9FA9-4A62-BCD7-D34D2B58770C}" type="presParOf" srcId="{7E8B0203-D0B7-4689-8427-477524011A04}" destId="{BE0CF997-87DE-4C2C-94CD-0C7BA61606F1}" srcOrd="7" destOrd="0" presId="urn:microsoft.com/office/officeart/2005/8/layout/orgChart1"/>
    <dgm:cxn modelId="{C5A718FC-B00B-4DF3-A7D3-3F33FA6A6542}" type="presParOf" srcId="{BE0CF997-87DE-4C2C-94CD-0C7BA61606F1}" destId="{39A1BD37-2BB9-46C4-B913-2AC55C2516B2}" srcOrd="0" destOrd="0" presId="urn:microsoft.com/office/officeart/2005/8/layout/orgChart1"/>
    <dgm:cxn modelId="{8C891C13-B198-4C2E-B27B-14693A7FC916}" type="presParOf" srcId="{39A1BD37-2BB9-46C4-B913-2AC55C2516B2}" destId="{A448C7FF-7414-4638-8708-8F499891DABA}" srcOrd="0" destOrd="0" presId="urn:microsoft.com/office/officeart/2005/8/layout/orgChart1"/>
    <dgm:cxn modelId="{63913356-27BF-427A-BDEF-6E134A6C3B46}" type="presParOf" srcId="{39A1BD37-2BB9-46C4-B913-2AC55C2516B2}" destId="{7F286B36-A3D7-480C-A45A-07DF212CC2A2}" srcOrd="1" destOrd="0" presId="urn:microsoft.com/office/officeart/2005/8/layout/orgChart1"/>
    <dgm:cxn modelId="{D0D5422B-0EDB-4ACA-A387-C1145EC5A852}" type="presParOf" srcId="{BE0CF997-87DE-4C2C-94CD-0C7BA61606F1}" destId="{9DBDD570-03F5-493D-B81E-BE4A6C14B9DF}" srcOrd="1" destOrd="0" presId="urn:microsoft.com/office/officeart/2005/8/layout/orgChart1"/>
    <dgm:cxn modelId="{A2A0FA02-D30E-4CE6-B107-CFF2263B02F8}" type="presParOf" srcId="{BE0CF997-87DE-4C2C-94CD-0C7BA61606F1}" destId="{EA219244-FBFE-4BDF-80F9-08560D03F82B}" srcOrd="2" destOrd="0" presId="urn:microsoft.com/office/officeart/2005/8/layout/orgChart1"/>
    <dgm:cxn modelId="{BB3B44EC-0047-4CFC-918C-5AABC7379381}" type="presParOf" srcId="{7E8B0203-D0B7-4689-8427-477524011A04}" destId="{065E111F-35F4-4D0F-9E75-B7C3AFF85766}" srcOrd="8" destOrd="0" presId="urn:microsoft.com/office/officeart/2005/8/layout/orgChart1"/>
    <dgm:cxn modelId="{FACABFD7-5715-434A-9961-1F588ED72901}" type="presParOf" srcId="{7E8B0203-D0B7-4689-8427-477524011A04}" destId="{1B2F1555-813D-4DC3-ACCD-CDD93E2708FA}" srcOrd="9" destOrd="0" presId="urn:microsoft.com/office/officeart/2005/8/layout/orgChart1"/>
    <dgm:cxn modelId="{7174725E-A7A1-4E1A-95C0-B49F035C2211}" type="presParOf" srcId="{1B2F1555-813D-4DC3-ACCD-CDD93E2708FA}" destId="{006E450E-381E-4264-939B-3A69A0373AEA}" srcOrd="0" destOrd="0" presId="urn:microsoft.com/office/officeart/2005/8/layout/orgChart1"/>
    <dgm:cxn modelId="{FD6D70F7-D513-434C-B053-88DFDFEF0FF1}" type="presParOf" srcId="{006E450E-381E-4264-939B-3A69A0373AEA}" destId="{5C561399-0AC2-4FFB-A562-F1C2C68C4818}" srcOrd="0" destOrd="0" presId="urn:microsoft.com/office/officeart/2005/8/layout/orgChart1"/>
    <dgm:cxn modelId="{21E559AB-08C0-496F-8FDF-3F69F46502EB}" type="presParOf" srcId="{006E450E-381E-4264-939B-3A69A0373AEA}" destId="{CD83FDA4-1474-4A7B-8A3C-393DA10D6D86}" srcOrd="1" destOrd="0" presId="urn:microsoft.com/office/officeart/2005/8/layout/orgChart1"/>
    <dgm:cxn modelId="{FADCB750-1A41-4149-8E7C-2B89A64B5334}" type="presParOf" srcId="{1B2F1555-813D-4DC3-ACCD-CDD93E2708FA}" destId="{F29A7843-222B-4388-96DF-006388C59B8F}" srcOrd="1" destOrd="0" presId="urn:microsoft.com/office/officeart/2005/8/layout/orgChart1"/>
    <dgm:cxn modelId="{0F95AB14-D118-442E-92DC-DD63895792B8}" type="presParOf" srcId="{1B2F1555-813D-4DC3-ACCD-CDD93E2708FA}" destId="{A892FCA0-3FAE-4115-A135-23FBE119CD68}" srcOrd="2" destOrd="0" presId="urn:microsoft.com/office/officeart/2005/8/layout/orgChart1"/>
    <dgm:cxn modelId="{992987BE-95BF-4C24-929C-0E38B49DBCA0}" type="presParOf" srcId="{C20E2690-CB79-4C1B-B2AD-B7D313B8A134}" destId="{CE03275B-2C5F-4271-9B3A-939087083B2C}" srcOrd="2" destOrd="0" presId="urn:microsoft.com/office/officeart/2005/8/layout/orgChart1"/>
    <dgm:cxn modelId="{5D4AAA84-C1B9-40BF-BAB8-B07AF4538942}" type="presParOf" srcId="{55D4494F-D1D7-4041-8255-6B751A6B68EF}" destId="{7BEB0625-E8DD-477D-86AA-F4CF333C1191}" srcOrd="2" destOrd="0" presId="urn:microsoft.com/office/officeart/2005/8/layout/orgChart1"/>
    <dgm:cxn modelId="{AB04D461-BC1C-440D-8B80-0F75A50365AC}" type="presParOf" srcId="{55D4494F-D1D7-4041-8255-6B751A6B68EF}" destId="{3EE7D691-79A0-4362-8E44-763370184134}" srcOrd="3" destOrd="0" presId="urn:microsoft.com/office/officeart/2005/8/layout/orgChart1"/>
    <dgm:cxn modelId="{BFD640A3-C234-49E0-A9A8-C19C96635BFA}" type="presParOf" srcId="{3EE7D691-79A0-4362-8E44-763370184134}" destId="{FCF53992-7A12-49E7-8210-B4BC2B1961AD}" srcOrd="0" destOrd="0" presId="urn:microsoft.com/office/officeart/2005/8/layout/orgChart1"/>
    <dgm:cxn modelId="{A386EA2A-E366-4320-BC79-271E4DA87988}" type="presParOf" srcId="{FCF53992-7A12-49E7-8210-B4BC2B1961AD}" destId="{65955E61-ED2A-4C61-9C5B-6989976217FA}" srcOrd="0" destOrd="0" presId="urn:microsoft.com/office/officeart/2005/8/layout/orgChart1"/>
    <dgm:cxn modelId="{F46882D7-ED95-44B1-95CF-123CCA830B8F}" type="presParOf" srcId="{FCF53992-7A12-49E7-8210-B4BC2B1961AD}" destId="{AB55267A-D6DD-413F-8B0F-2426615ED8E1}" srcOrd="1" destOrd="0" presId="urn:microsoft.com/office/officeart/2005/8/layout/orgChart1"/>
    <dgm:cxn modelId="{6CC6BFBA-03D5-4750-83C8-C536AC81920B}" type="presParOf" srcId="{3EE7D691-79A0-4362-8E44-763370184134}" destId="{EC8A8F6C-EFCC-4C4F-8526-8178D690B5BB}" srcOrd="1" destOrd="0" presId="urn:microsoft.com/office/officeart/2005/8/layout/orgChart1"/>
    <dgm:cxn modelId="{7624B437-3AB2-42FE-BECD-38A2596911ED}" type="presParOf" srcId="{EC8A8F6C-EFCC-4C4F-8526-8178D690B5BB}" destId="{F401B888-C89F-4184-A2F4-830A90BE923E}" srcOrd="0" destOrd="0" presId="urn:microsoft.com/office/officeart/2005/8/layout/orgChart1"/>
    <dgm:cxn modelId="{442D3792-6CB3-48A0-A5AA-31CFBDE36917}" type="presParOf" srcId="{EC8A8F6C-EFCC-4C4F-8526-8178D690B5BB}" destId="{884C54C3-3200-48A3-AAE4-E8860BFA5481}" srcOrd="1" destOrd="0" presId="urn:microsoft.com/office/officeart/2005/8/layout/orgChart1"/>
    <dgm:cxn modelId="{0A1D3D60-7538-4BE4-84B8-5DC67CF7FADB}" type="presParOf" srcId="{884C54C3-3200-48A3-AAE4-E8860BFA5481}" destId="{7A0EB1A1-7F9D-436C-B3B7-6871CBC61C00}" srcOrd="0" destOrd="0" presId="urn:microsoft.com/office/officeart/2005/8/layout/orgChart1"/>
    <dgm:cxn modelId="{5D2C8469-773A-40A5-9C16-28EFB2459237}" type="presParOf" srcId="{7A0EB1A1-7F9D-436C-B3B7-6871CBC61C00}" destId="{FB8FD1E3-116A-4DD9-924B-8529B9A723E0}" srcOrd="0" destOrd="0" presId="urn:microsoft.com/office/officeart/2005/8/layout/orgChart1"/>
    <dgm:cxn modelId="{6B5515B4-4192-4C69-9DD2-6E97F845FDFB}" type="presParOf" srcId="{7A0EB1A1-7F9D-436C-B3B7-6871CBC61C00}" destId="{7A6DBE26-54B6-4570-ABD6-F547E7E6BC3C}" srcOrd="1" destOrd="0" presId="urn:microsoft.com/office/officeart/2005/8/layout/orgChart1"/>
    <dgm:cxn modelId="{0899D235-0CC8-4439-B1AB-D38FDA65B501}" type="presParOf" srcId="{884C54C3-3200-48A3-AAE4-E8860BFA5481}" destId="{CEA4E3AB-AE2B-462A-B305-03EB985D2159}" srcOrd="1" destOrd="0" presId="urn:microsoft.com/office/officeart/2005/8/layout/orgChart1"/>
    <dgm:cxn modelId="{4A177C2D-8284-43CE-8EE8-854959684BE8}" type="presParOf" srcId="{884C54C3-3200-48A3-AAE4-E8860BFA5481}" destId="{66241183-4401-44F0-8BCC-1A61538CEAE1}" srcOrd="2" destOrd="0" presId="urn:microsoft.com/office/officeart/2005/8/layout/orgChart1"/>
    <dgm:cxn modelId="{C062A381-D6CA-426E-99AF-165962E5F512}" type="presParOf" srcId="{EC8A8F6C-EFCC-4C4F-8526-8178D690B5BB}" destId="{5499C901-E744-4B6F-8F7F-EC24B26467B2}" srcOrd="2" destOrd="0" presId="urn:microsoft.com/office/officeart/2005/8/layout/orgChart1"/>
    <dgm:cxn modelId="{68C621C0-D2DA-4CE4-9B12-08769D118378}" type="presParOf" srcId="{EC8A8F6C-EFCC-4C4F-8526-8178D690B5BB}" destId="{1AA09587-8B6B-46DF-8DE1-A8C3A048F810}" srcOrd="3" destOrd="0" presId="urn:microsoft.com/office/officeart/2005/8/layout/orgChart1"/>
    <dgm:cxn modelId="{6634C35D-927B-4084-AD65-6943E6B4A273}" type="presParOf" srcId="{1AA09587-8B6B-46DF-8DE1-A8C3A048F810}" destId="{94ACD760-2625-4C9D-9E85-E11CE3C427EA}" srcOrd="0" destOrd="0" presId="urn:microsoft.com/office/officeart/2005/8/layout/orgChart1"/>
    <dgm:cxn modelId="{ADE12B8D-5838-449E-9756-FD7D06EB8CD2}" type="presParOf" srcId="{94ACD760-2625-4C9D-9E85-E11CE3C427EA}" destId="{AD28C4F0-1F66-45B4-8667-C1C3436D2E11}" srcOrd="0" destOrd="0" presId="urn:microsoft.com/office/officeart/2005/8/layout/orgChart1"/>
    <dgm:cxn modelId="{22478302-76A2-4D31-988D-73872EC4EF86}" type="presParOf" srcId="{94ACD760-2625-4C9D-9E85-E11CE3C427EA}" destId="{F45B4771-1A7D-4D31-816C-CDF4F4F70D51}" srcOrd="1" destOrd="0" presId="urn:microsoft.com/office/officeart/2005/8/layout/orgChart1"/>
    <dgm:cxn modelId="{624DBF92-9BBB-4F44-9CF7-DB43A0F38C97}" type="presParOf" srcId="{1AA09587-8B6B-46DF-8DE1-A8C3A048F810}" destId="{2D51ECAA-48FC-4B2D-B7A6-51991AF70529}" srcOrd="1" destOrd="0" presId="urn:microsoft.com/office/officeart/2005/8/layout/orgChart1"/>
    <dgm:cxn modelId="{00836339-F4CF-4642-BEDC-EA4399BF6F83}" type="presParOf" srcId="{1AA09587-8B6B-46DF-8DE1-A8C3A048F810}" destId="{4EA80145-408F-446C-97A1-02D9B6AA9332}" srcOrd="2" destOrd="0" presId="urn:microsoft.com/office/officeart/2005/8/layout/orgChart1"/>
    <dgm:cxn modelId="{3BABC477-8754-4784-B025-1E95F3FDC1DE}" type="presParOf" srcId="{EC8A8F6C-EFCC-4C4F-8526-8178D690B5BB}" destId="{69AFBAFF-C6D6-429B-8BCA-D69ACB4C2679}" srcOrd="4" destOrd="0" presId="urn:microsoft.com/office/officeart/2005/8/layout/orgChart1"/>
    <dgm:cxn modelId="{0B09206C-3D0B-488C-A935-F1AF225398AA}" type="presParOf" srcId="{EC8A8F6C-EFCC-4C4F-8526-8178D690B5BB}" destId="{0A85BAFD-F55E-43B8-B5B4-83772A3D2C1A}" srcOrd="5" destOrd="0" presId="urn:microsoft.com/office/officeart/2005/8/layout/orgChart1"/>
    <dgm:cxn modelId="{500A1F3A-D907-4E72-B640-441B6DB23F6A}" type="presParOf" srcId="{0A85BAFD-F55E-43B8-B5B4-83772A3D2C1A}" destId="{9154EC3B-0342-446F-BAF2-062B62228788}" srcOrd="0" destOrd="0" presId="urn:microsoft.com/office/officeart/2005/8/layout/orgChart1"/>
    <dgm:cxn modelId="{B2709302-F625-4A01-A3FA-FB01A7898DE3}" type="presParOf" srcId="{9154EC3B-0342-446F-BAF2-062B62228788}" destId="{630270DF-6872-4059-A864-D0E4EF245FEB}" srcOrd="0" destOrd="0" presId="urn:microsoft.com/office/officeart/2005/8/layout/orgChart1"/>
    <dgm:cxn modelId="{BE795E42-7B6C-4956-B610-AEAC8DDA1331}" type="presParOf" srcId="{9154EC3B-0342-446F-BAF2-062B62228788}" destId="{D9D69469-3E0E-41CA-B508-271A811E0C70}" srcOrd="1" destOrd="0" presId="urn:microsoft.com/office/officeart/2005/8/layout/orgChart1"/>
    <dgm:cxn modelId="{F4D37A4E-F99D-4C3D-BB61-696A84287605}" type="presParOf" srcId="{0A85BAFD-F55E-43B8-B5B4-83772A3D2C1A}" destId="{3B054727-74EF-4EDF-B589-DFA866D89C76}" srcOrd="1" destOrd="0" presId="urn:microsoft.com/office/officeart/2005/8/layout/orgChart1"/>
    <dgm:cxn modelId="{67EED040-1D6D-449E-935A-8537574D39E4}" type="presParOf" srcId="{0A85BAFD-F55E-43B8-B5B4-83772A3D2C1A}" destId="{A7EBE98E-FB85-4CC5-A663-842A30FD8779}" srcOrd="2" destOrd="0" presId="urn:microsoft.com/office/officeart/2005/8/layout/orgChart1"/>
    <dgm:cxn modelId="{61B8C415-B81D-4928-BAD9-BC764775E9E3}" type="presParOf" srcId="{3EE7D691-79A0-4362-8E44-763370184134}" destId="{F8057B8C-CACA-4C7E-9EE7-C65DE4438FD6}" srcOrd="2" destOrd="0" presId="urn:microsoft.com/office/officeart/2005/8/layout/orgChart1"/>
    <dgm:cxn modelId="{EAF57772-8D3D-4273-9DEA-D890B3EB0089}" type="presParOf" srcId="{C2E3E9F1-0178-43E3-9155-BCD07D21952B}" destId="{E3E19352-D0A9-4FFF-A62E-24F80CDC1E0B}" srcOrd="2" destOrd="0" presId="urn:microsoft.com/office/officeart/2005/8/layout/orgChart1"/>
    <dgm:cxn modelId="{2B27E1D4-D4C6-4589-85AA-BD83A30D7DEC}" type="presParOf" srcId="{2AF5D27E-192C-4577-9B90-BF170BE7C983}" destId="{2D7E0BDE-E397-4B7A-B395-98AC86BEA386}" srcOrd="6" destOrd="0" presId="urn:microsoft.com/office/officeart/2005/8/layout/orgChart1"/>
    <dgm:cxn modelId="{56E35B23-772B-4B4B-9B62-E2743A0A7E88}" type="presParOf" srcId="{2AF5D27E-192C-4577-9B90-BF170BE7C983}" destId="{3194DBD7-299A-47A5-A092-F8CE3AF1F29D}" srcOrd="7" destOrd="0" presId="urn:microsoft.com/office/officeart/2005/8/layout/orgChart1"/>
    <dgm:cxn modelId="{3F6289B0-7F06-4199-B318-5D5C5424373F}" type="presParOf" srcId="{3194DBD7-299A-47A5-A092-F8CE3AF1F29D}" destId="{B7BD1846-B976-44FD-B9FF-7520747FAAD7}" srcOrd="0" destOrd="0" presId="urn:microsoft.com/office/officeart/2005/8/layout/orgChart1"/>
    <dgm:cxn modelId="{8C17DB8D-7545-4CE3-87E1-17D27E86D299}" type="presParOf" srcId="{B7BD1846-B976-44FD-B9FF-7520747FAAD7}" destId="{8AAD2E76-9DC3-4E8A-93EF-D2298C0FBDA8}" srcOrd="0" destOrd="0" presId="urn:microsoft.com/office/officeart/2005/8/layout/orgChart1"/>
    <dgm:cxn modelId="{DDF121DA-AF5F-4417-B5C2-B91AB8731418}" type="presParOf" srcId="{B7BD1846-B976-44FD-B9FF-7520747FAAD7}" destId="{EA100E8A-7BAA-461B-93C2-5C97111756B1}" srcOrd="1" destOrd="0" presId="urn:microsoft.com/office/officeart/2005/8/layout/orgChart1"/>
    <dgm:cxn modelId="{855C8B3D-39B5-4529-879B-E260C1E06E2A}" type="presParOf" srcId="{3194DBD7-299A-47A5-A092-F8CE3AF1F29D}" destId="{56336A83-7FBC-476C-A4A5-2B68C33D9977}" srcOrd="1" destOrd="0" presId="urn:microsoft.com/office/officeart/2005/8/layout/orgChart1"/>
    <dgm:cxn modelId="{3AD096EA-E5AC-4CC9-8B68-23E2DD067D4B}" type="presParOf" srcId="{56336A83-7FBC-476C-A4A5-2B68C33D9977}" destId="{28721F8A-F565-4520-981D-0C46E8E9785D}" srcOrd="0" destOrd="0" presId="urn:microsoft.com/office/officeart/2005/8/layout/orgChart1"/>
    <dgm:cxn modelId="{98336EB8-C60B-4660-AF4C-0F178716ED5B}" type="presParOf" srcId="{56336A83-7FBC-476C-A4A5-2B68C33D9977}" destId="{C6F96B06-04A0-4DA7-AFC7-ECAB015BD84F}" srcOrd="1" destOrd="0" presId="urn:microsoft.com/office/officeart/2005/8/layout/orgChart1"/>
    <dgm:cxn modelId="{46C87362-CDC8-4BCE-835D-0296E901A539}" type="presParOf" srcId="{C6F96B06-04A0-4DA7-AFC7-ECAB015BD84F}" destId="{19CA6AAF-22A5-43F1-8084-23EEC72E4284}" srcOrd="0" destOrd="0" presId="urn:microsoft.com/office/officeart/2005/8/layout/orgChart1"/>
    <dgm:cxn modelId="{CA5E14DB-9F30-4775-92D5-4847AE7F49F8}" type="presParOf" srcId="{19CA6AAF-22A5-43F1-8084-23EEC72E4284}" destId="{7F494602-5394-49A7-AC3E-6BB827FD6548}" srcOrd="0" destOrd="0" presId="urn:microsoft.com/office/officeart/2005/8/layout/orgChart1"/>
    <dgm:cxn modelId="{47C545DB-5355-42D1-AA94-5742B8B59BCB}" type="presParOf" srcId="{19CA6AAF-22A5-43F1-8084-23EEC72E4284}" destId="{6DF63675-599F-4642-8A94-F29D24ADD572}" srcOrd="1" destOrd="0" presId="urn:microsoft.com/office/officeart/2005/8/layout/orgChart1"/>
    <dgm:cxn modelId="{3CEDA680-C790-4E77-BF22-41C4D531C413}" type="presParOf" srcId="{C6F96B06-04A0-4DA7-AFC7-ECAB015BD84F}" destId="{1D6AA6B5-8F77-4D31-83C8-F63963B531B1}" srcOrd="1" destOrd="0" presId="urn:microsoft.com/office/officeart/2005/8/layout/orgChart1"/>
    <dgm:cxn modelId="{153D8BE1-FF33-45F1-ACEE-544DE84D3234}" type="presParOf" srcId="{C6F96B06-04A0-4DA7-AFC7-ECAB015BD84F}" destId="{31408909-6DC3-4373-97A5-6DC26FA83E65}" srcOrd="2" destOrd="0" presId="urn:microsoft.com/office/officeart/2005/8/layout/orgChart1"/>
    <dgm:cxn modelId="{9D0BB126-16A7-445C-A2DC-D594D6653B0E}" type="presParOf" srcId="{56336A83-7FBC-476C-A4A5-2B68C33D9977}" destId="{73F1B58B-DD53-48FF-9A3F-D379B26EA5DD}" srcOrd="2" destOrd="0" presId="urn:microsoft.com/office/officeart/2005/8/layout/orgChart1"/>
    <dgm:cxn modelId="{9CD7DCE3-6FE3-4A8D-8651-DC10CFDEBC4D}" type="presParOf" srcId="{56336A83-7FBC-476C-A4A5-2B68C33D9977}" destId="{DE5E1EFB-4742-4E23-AA70-2E077D151A93}" srcOrd="3" destOrd="0" presId="urn:microsoft.com/office/officeart/2005/8/layout/orgChart1"/>
    <dgm:cxn modelId="{DD40286C-A452-4E0A-B302-BC6FA21570DA}" type="presParOf" srcId="{DE5E1EFB-4742-4E23-AA70-2E077D151A93}" destId="{B37DC05F-C263-46A4-A598-F32579EF0D81}" srcOrd="0" destOrd="0" presId="urn:microsoft.com/office/officeart/2005/8/layout/orgChart1"/>
    <dgm:cxn modelId="{D63661DA-8D34-45D1-BE5A-796F80FD31CF}" type="presParOf" srcId="{B37DC05F-C263-46A4-A598-F32579EF0D81}" destId="{E1A09EC0-D100-4987-81F4-B3081118CEAC}" srcOrd="0" destOrd="0" presId="urn:microsoft.com/office/officeart/2005/8/layout/orgChart1"/>
    <dgm:cxn modelId="{EAAE5E0C-7097-407F-ADC6-D8280FE51C78}" type="presParOf" srcId="{B37DC05F-C263-46A4-A598-F32579EF0D81}" destId="{DD60090C-EB3C-4A74-B76E-27E35A0B49B7}" srcOrd="1" destOrd="0" presId="urn:microsoft.com/office/officeart/2005/8/layout/orgChart1"/>
    <dgm:cxn modelId="{B1ED4E61-3453-4925-8F79-6E0EAEC924CE}" type="presParOf" srcId="{DE5E1EFB-4742-4E23-AA70-2E077D151A93}" destId="{F0C6146C-ADE5-4094-AD07-1098FCE63C48}" srcOrd="1" destOrd="0" presId="urn:microsoft.com/office/officeart/2005/8/layout/orgChart1"/>
    <dgm:cxn modelId="{BE854862-8062-477C-98A4-D21A95C0224C}" type="presParOf" srcId="{DE5E1EFB-4742-4E23-AA70-2E077D151A93}" destId="{6CE118AB-830A-47CA-BD4B-4F676F346A64}" srcOrd="2" destOrd="0" presId="urn:microsoft.com/office/officeart/2005/8/layout/orgChart1"/>
    <dgm:cxn modelId="{14197142-0B67-4ABF-A8C8-BA7BFC3D48DE}" type="presParOf" srcId="{3194DBD7-299A-47A5-A092-F8CE3AF1F29D}" destId="{A47DAD18-C1E2-4159-8230-CF4921CBD12D}" srcOrd="2" destOrd="0" presId="urn:microsoft.com/office/officeart/2005/8/layout/orgChart1"/>
    <dgm:cxn modelId="{F44071A4-55E0-4A83-98C7-E8424ADE7771}" type="presParOf" srcId="{85D7E262-8CE6-462B-977F-50B1CFE53E76}" destId="{D44E9877-3E6C-42F4-B159-395F30182EFE}" srcOrd="2" destOrd="0" presId="urn:microsoft.com/office/officeart/2005/8/layout/orgChart1"/>
    <dgm:cxn modelId="{02731A84-25ED-4AF3-9935-091F46DEF0DE}" type="presParOf" srcId="{D44E9877-3E6C-42F4-B159-395F30182EFE}" destId="{2EA7D4A7-1496-456D-9F85-4BF89F52AE4F}" srcOrd="0" destOrd="0" presId="urn:microsoft.com/office/officeart/2005/8/layout/orgChart1"/>
    <dgm:cxn modelId="{E04131F5-7D40-46C1-9689-4879630E0243}" type="presParOf" srcId="{D44E9877-3E6C-42F4-B159-395F30182EFE}" destId="{984FEA12-A1FF-4BBE-9883-87F0AF122D54}" srcOrd="1" destOrd="0" presId="urn:microsoft.com/office/officeart/2005/8/layout/orgChart1"/>
    <dgm:cxn modelId="{4D1D8AB8-2860-451D-B71A-50595ECF94A5}" type="presParOf" srcId="{984FEA12-A1FF-4BBE-9883-87F0AF122D54}" destId="{22C0CDE9-A4BA-4496-8098-91CD9CBC2E79}" srcOrd="0" destOrd="0" presId="urn:microsoft.com/office/officeart/2005/8/layout/orgChart1"/>
    <dgm:cxn modelId="{94414204-DDBD-4E3C-AA24-ABCD71E4D7A0}" type="presParOf" srcId="{22C0CDE9-A4BA-4496-8098-91CD9CBC2E79}" destId="{7E79752B-A666-453D-BC5A-6F50528A76FC}" srcOrd="0" destOrd="0" presId="urn:microsoft.com/office/officeart/2005/8/layout/orgChart1"/>
    <dgm:cxn modelId="{63095BC9-5F29-4610-A3DA-ED814B0CCC3B}" type="presParOf" srcId="{22C0CDE9-A4BA-4496-8098-91CD9CBC2E79}" destId="{4834A5DB-11F5-4C3E-AF3B-F2635B62EB6C}" srcOrd="1" destOrd="0" presId="urn:microsoft.com/office/officeart/2005/8/layout/orgChart1"/>
    <dgm:cxn modelId="{CA0FE30D-0B2A-46D1-96A9-8EE87E0FF72C}" type="presParOf" srcId="{984FEA12-A1FF-4BBE-9883-87F0AF122D54}" destId="{A548F866-521E-4C0A-A41E-D09D1D0E7CF6}" srcOrd="1" destOrd="0" presId="urn:microsoft.com/office/officeart/2005/8/layout/orgChart1"/>
    <dgm:cxn modelId="{4DB73C9B-FB09-418A-B5F7-DFC80202F1B6}" type="presParOf" srcId="{984FEA12-A1FF-4BBE-9883-87F0AF122D54}" destId="{31C8D51F-24B4-49A0-8929-322456D8ABBF}" srcOrd="2" destOrd="0" presId="urn:microsoft.com/office/officeart/2005/8/layout/orgChart1"/>
  </dgm:cxnLst>
  <dgm:bg>
    <a:solidFill>
      <a:schemeClr val="bg1"/>
    </a:solidFill>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4">
  <dgm:title val=""/>
  <dgm:desc val=""/>
  <dgm:catLst>
    <dgm:cat type="simple" pri="104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3">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parChTrans2D4">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parCh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2">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47626</xdr:colOff>
      <xdr:row>0</xdr:row>
      <xdr:rowOff>95249</xdr:rowOff>
    </xdr:from>
    <xdr:to>
      <xdr:col>55</xdr:col>
      <xdr:colOff>190500</xdr:colOff>
      <xdr:row>107</xdr:row>
      <xdr:rowOff>142874</xdr:rowOff>
    </xdr:to>
    <xdr:graphicFrame macro="">
      <xdr:nvGraphicFramePr>
        <xdr:cNvPr id="3" name="Diagram 2"/>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9</xdr:col>
      <xdr:colOff>31750</xdr:colOff>
      <xdr:row>60</xdr:row>
      <xdr:rowOff>0</xdr:rowOff>
    </xdr:from>
    <xdr:to>
      <xdr:col>14</xdr:col>
      <xdr:colOff>95250</xdr:colOff>
      <xdr:row>68</xdr:row>
      <xdr:rowOff>95250</xdr:rowOff>
    </xdr:to>
    <xdr:cxnSp macro="">
      <xdr:nvCxnSpPr>
        <xdr:cNvPr id="5" name="Elbow Connector 4"/>
        <xdr:cNvCxnSpPr/>
      </xdr:nvCxnSpPr>
      <xdr:spPr>
        <a:xfrm>
          <a:off x="5461000" y="11430000"/>
          <a:ext cx="3079750" cy="1619250"/>
        </a:xfrm>
        <a:prstGeom prst="bentConnector3">
          <a:avLst>
            <a:gd name="adj1" fmla="val -515"/>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25400</xdr:colOff>
      <xdr:row>66</xdr:row>
      <xdr:rowOff>152400</xdr:rowOff>
    </xdr:from>
    <xdr:to>
      <xdr:col>14</xdr:col>
      <xdr:colOff>88900</xdr:colOff>
      <xdr:row>75</xdr:row>
      <xdr:rowOff>57150</xdr:rowOff>
    </xdr:to>
    <xdr:cxnSp macro="">
      <xdr:nvCxnSpPr>
        <xdr:cNvPr id="12" name="Elbow Connector 11"/>
        <xdr:cNvCxnSpPr/>
      </xdr:nvCxnSpPr>
      <xdr:spPr>
        <a:xfrm>
          <a:off x="5454650" y="12725400"/>
          <a:ext cx="3079750" cy="1619250"/>
        </a:xfrm>
        <a:prstGeom prst="bentConnector3">
          <a:avLst>
            <a:gd name="adj1" fmla="val -515"/>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pageSetUpPr fitToPage="1"/>
  </sheetPr>
  <dimension ref="N2"/>
  <sheetViews>
    <sheetView showGridLines="0" showRowColHeaders="0" topLeftCell="A7" zoomScale="30" zoomScaleNormal="30" workbookViewId="0">
      <selection activeCell="AB48" sqref="AB48"/>
    </sheetView>
  </sheetViews>
  <sheetFormatPr defaultRowHeight="15"/>
  <sheetData>
    <row r="2" spans="14:14">
      <c r="N2" s="133"/>
    </row>
  </sheetData>
  <pageMargins left="0.7" right="0.7" top="0.75" bottom="0.75" header="0.3" footer="0.3"/>
  <pageSetup paperSize="9" scale="1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M92"/>
  <sheetViews>
    <sheetView tabSelected="1" view="pageBreakPreview" zoomScale="78" zoomScaleNormal="100" zoomScaleSheetLayoutView="100" workbookViewId="0">
      <selection activeCell="I4" sqref="I4:J7"/>
    </sheetView>
  </sheetViews>
  <sheetFormatPr defaultColWidth="9.140625" defaultRowHeight="12"/>
  <cols>
    <col min="1" max="1" width="4" style="2" bestFit="1" customWidth="1"/>
    <col min="2" max="2" width="39.5703125" style="2" customWidth="1"/>
    <col min="3" max="3" width="14.7109375" style="2" customWidth="1"/>
    <col min="4" max="4" width="17.28515625" style="2" customWidth="1"/>
    <col min="5" max="5" width="15.7109375" style="2" customWidth="1"/>
    <col min="6" max="6" width="17.5703125" style="2" customWidth="1"/>
    <col min="7" max="7" width="22.28515625" style="2" customWidth="1"/>
    <col min="8" max="8" width="19.85546875" style="2" customWidth="1"/>
    <col min="9" max="9" width="19.5703125" style="2" bestFit="1" customWidth="1"/>
    <col min="10" max="16384" width="9.140625" style="2"/>
  </cols>
  <sheetData>
    <row r="1" spans="1:13" ht="63.75" customHeight="1">
      <c r="A1" s="188" t="s">
        <v>27</v>
      </c>
      <c r="B1" s="189"/>
      <c r="C1" s="189"/>
      <c r="D1" s="189"/>
      <c r="E1" s="189"/>
      <c r="F1" s="189"/>
      <c r="G1" s="189"/>
      <c r="H1" s="189"/>
    </row>
    <row r="2" spans="1:13" s="5" customFormat="1" ht="96" customHeight="1">
      <c r="A2" s="3" t="s">
        <v>0</v>
      </c>
      <c r="B2" s="4" t="s">
        <v>28</v>
      </c>
      <c r="C2" s="4" t="s">
        <v>29</v>
      </c>
      <c r="D2" s="4" t="s">
        <v>30</v>
      </c>
      <c r="E2" s="4" t="s">
        <v>31</v>
      </c>
      <c r="F2" s="4" t="s">
        <v>32</v>
      </c>
      <c r="G2" s="4" t="s">
        <v>33</v>
      </c>
      <c r="H2" s="4" t="s">
        <v>34</v>
      </c>
      <c r="K2" s="61"/>
      <c r="M2" s="61"/>
    </row>
    <row r="3" spans="1:13" s="5" customFormat="1" ht="38.25" customHeight="1">
      <c r="A3" s="3"/>
      <c r="B3" s="4" t="s">
        <v>22</v>
      </c>
      <c r="C3" s="6">
        <f>C5+C10+C20+C33+C47+C66+C78</f>
        <v>178</v>
      </c>
      <c r="D3" s="3"/>
      <c r="E3" s="3"/>
      <c r="F3" s="7">
        <f>F5+F10+F33+F20+F66+F78+F47</f>
        <v>366100</v>
      </c>
      <c r="G3" s="7">
        <f>G5+G10+G20+G33+G47+G66+G78</f>
        <v>4393200</v>
      </c>
      <c r="H3" s="58">
        <f>G3</f>
        <v>4393200</v>
      </c>
      <c r="I3" s="169">
        <f>H3-G4</f>
        <v>1657200</v>
      </c>
      <c r="J3" s="184">
        <f>C3-C4</f>
        <v>58</v>
      </c>
    </row>
    <row r="4" spans="1:13" s="5" customFormat="1" ht="38.25" customHeight="1">
      <c r="A4" s="3"/>
      <c r="B4" s="156" t="s">
        <v>37</v>
      </c>
      <c r="C4" s="157">
        <f>C37+C38+C41+C42+C45+C46+C51+C52+C55+C56+C59+C60+C64+C65</f>
        <v>120</v>
      </c>
      <c r="D4" s="158"/>
      <c r="E4" s="158"/>
      <c r="F4" s="159">
        <f>F37+F38+F41+F42+F45+F46+F51+F52+F55+F56+F59+F60+F64+F65</f>
        <v>228000</v>
      </c>
      <c r="G4" s="159">
        <f>F4*12</f>
        <v>2736000</v>
      </c>
      <c r="H4" s="155"/>
      <c r="I4" s="186"/>
      <c r="J4" s="61"/>
    </row>
    <row r="5" spans="1:13" s="5" customFormat="1" ht="22.5" customHeight="1">
      <c r="A5" s="8"/>
      <c r="B5" s="8" t="s">
        <v>35</v>
      </c>
      <c r="C5" s="9">
        <f>C6+C7+C9+C8</f>
        <v>4</v>
      </c>
      <c r="D5" s="8"/>
      <c r="E5" s="8"/>
      <c r="F5" s="9">
        <f>F6+F7+F9+F8</f>
        <v>17800</v>
      </c>
      <c r="G5" s="9">
        <f>G6+G7+G9+G8</f>
        <v>213600</v>
      </c>
      <c r="H5" s="59"/>
    </row>
    <row r="6" spans="1:13" ht="15" customHeight="1">
      <c r="A6" s="10"/>
      <c r="B6" s="11" t="s">
        <v>16</v>
      </c>
      <c r="C6" s="12">
        <v>1</v>
      </c>
      <c r="D6" s="12">
        <v>0</v>
      </c>
      <c r="E6" s="13">
        <v>5600</v>
      </c>
      <c r="F6" s="14">
        <f>C6*E6</f>
        <v>5600</v>
      </c>
      <c r="G6" s="14">
        <f t="shared" ref="G6:G9" si="0">F6*12</f>
        <v>67200</v>
      </c>
      <c r="H6" s="60"/>
      <c r="J6" s="185"/>
    </row>
    <row r="7" spans="1:13" s="39" customFormat="1" ht="15" customHeight="1">
      <c r="A7" s="50"/>
      <c r="B7" s="62" t="s">
        <v>17</v>
      </c>
      <c r="C7" s="36">
        <v>1</v>
      </c>
      <c r="D7" s="12">
        <v>0</v>
      </c>
      <c r="E7" s="14">
        <v>3300</v>
      </c>
      <c r="F7" s="14">
        <f>C7*E7</f>
        <v>3300</v>
      </c>
      <c r="G7" s="14">
        <f>F7*12</f>
        <v>39600</v>
      </c>
      <c r="H7" s="153"/>
    </row>
    <row r="8" spans="1:13" s="39" customFormat="1" ht="15" customHeight="1">
      <c r="A8" s="50"/>
      <c r="B8" s="62" t="s">
        <v>692</v>
      </c>
      <c r="C8" s="36">
        <v>1</v>
      </c>
      <c r="D8" s="12">
        <v>0</v>
      </c>
      <c r="E8" s="14">
        <v>4500</v>
      </c>
      <c r="F8" s="14">
        <f>C8*E8</f>
        <v>4500</v>
      </c>
      <c r="G8" s="14">
        <f t="shared" si="0"/>
        <v>54000</v>
      </c>
      <c r="H8" s="153"/>
    </row>
    <row r="9" spans="1:13" ht="15" customHeight="1">
      <c r="A9" s="10"/>
      <c r="B9" s="11" t="s">
        <v>26</v>
      </c>
      <c r="C9" s="12">
        <v>1</v>
      </c>
      <c r="D9" s="12">
        <v>0</v>
      </c>
      <c r="E9" s="13">
        <v>4400</v>
      </c>
      <c r="F9" s="14">
        <f>C9*E9</f>
        <v>4400</v>
      </c>
      <c r="G9" s="14">
        <f t="shared" si="0"/>
        <v>52800</v>
      </c>
      <c r="H9" s="60"/>
    </row>
    <row r="10" spans="1:13" ht="30" customHeight="1">
      <c r="A10" s="15" t="s">
        <v>36</v>
      </c>
      <c r="B10" s="15" t="s">
        <v>43</v>
      </c>
      <c r="C10" s="16">
        <f>C11+C12+C16</f>
        <v>9</v>
      </c>
      <c r="D10" s="16"/>
      <c r="E10" s="15"/>
      <c r="F10" s="16">
        <f>F11+F12+F16</f>
        <v>19400</v>
      </c>
      <c r="G10" s="16">
        <f>G11+G12+G16</f>
        <v>232800</v>
      </c>
      <c r="H10" s="60"/>
    </row>
    <row r="11" spans="1:13" ht="15" customHeight="1">
      <c r="A11" s="10"/>
      <c r="B11" s="35" t="s">
        <v>18</v>
      </c>
      <c r="C11" s="12">
        <v>1</v>
      </c>
      <c r="D11" s="18">
        <v>4.2</v>
      </c>
      <c r="E11" s="22">
        <f>D11*1000</f>
        <v>4200</v>
      </c>
      <c r="F11" s="36">
        <f>C11*E11</f>
        <v>4200</v>
      </c>
      <c r="G11" s="36">
        <f>F11*12</f>
        <v>50400</v>
      </c>
      <c r="H11" s="60"/>
    </row>
    <row r="12" spans="1:13" ht="60" customHeight="1">
      <c r="A12" s="10"/>
      <c r="B12" s="20" t="s">
        <v>716</v>
      </c>
      <c r="C12" s="53">
        <f>C13+C14+C15</f>
        <v>5</v>
      </c>
      <c r="D12" s="52"/>
      <c r="E12" s="51"/>
      <c r="F12" s="51">
        <f>F13+F14+F15</f>
        <v>9300</v>
      </c>
      <c r="G12" s="51">
        <f>G13+G14+G15</f>
        <v>111600</v>
      </c>
      <c r="H12" s="60"/>
    </row>
    <row r="13" spans="1:13" ht="15" customHeight="1">
      <c r="A13" s="10"/>
      <c r="B13" s="35" t="s">
        <v>19</v>
      </c>
      <c r="C13" s="22">
        <v>1</v>
      </c>
      <c r="D13" s="23">
        <v>2.5</v>
      </c>
      <c r="E13" s="22">
        <f>D13*1000</f>
        <v>2500</v>
      </c>
      <c r="F13" s="22">
        <f>C13*E13</f>
        <v>2500</v>
      </c>
      <c r="G13" s="22">
        <f>F13*12</f>
        <v>30000</v>
      </c>
      <c r="H13" s="60"/>
    </row>
    <row r="14" spans="1:13" ht="15" customHeight="1">
      <c r="A14" s="10"/>
      <c r="B14" s="35" t="s">
        <v>20</v>
      </c>
      <c r="C14" s="22">
        <v>2</v>
      </c>
      <c r="D14" s="23">
        <v>1.8</v>
      </c>
      <c r="E14" s="22">
        <f t="shared" ref="E14:E15" si="1">D14*1000</f>
        <v>1800</v>
      </c>
      <c r="F14" s="22">
        <f t="shared" ref="F14:F15" si="2">C14*E14</f>
        <v>3600</v>
      </c>
      <c r="G14" s="22">
        <f>F14*12</f>
        <v>43200</v>
      </c>
      <c r="H14" s="60"/>
    </row>
    <row r="15" spans="1:13" ht="15">
      <c r="A15" s="10"/>
      <c r="B15" s="35" t="s">
        <v>21</v>
      </c>
      <c r="C15" s="22">
        <v>2</v>
      </c>
      <c r="D15" s="23">
        <v>1.6</v>
      </c>
      <c r="E15" s="22">
        <f t="shared" si="1"/>
        <v>1600</v>
      </c>
      <c r="F15" s="22">
        <f t="shared" si="2"/>
        <v>3200</v>
      </c>
      <c r="G15" s="22">
        <f>F15*12</f>
        <v>38400</v>
      </c>
      <c r="H15" s="60"/>
    </row>
    <row r="16" spans="1:13" ht="60" customHeight="1">
      <c r="A16" s="10"/>
      <c r="B16" s="20" t="s">
        <v>53</v>
      </c>
      <c r="C16" s="37">
        <f>C17+C18+C19</f>
        <v>3</v>
      </c>
      <c r="D16" s="20"/>
      <c r="E16" s="20"/>
      <c r="F16" s="37">
        <f>F17+F18+F19</f>
        <v>5900</v>
      </c>
      <c r="G16" s="37">
        <f>G17+G18+G19</f>
        <v>70800</v>
      </c>
      <c r="H16" s="60"/>
    </row>
    <row r="17" spans="1:8" ht="15" customHeight="1">
      <c r="A17" s="10"/>
      <c r="B17" s="35" t="s">
        <v>19</v>
      </c>
      <c r="C17" s="13">
        <v>1</v>
      </c>
      <c r="D17" s="23">
        <v>2.5</v>
      </c>
      <c r="E17" s="22">
        <f>D17*1000</f>
        <v>2500</v>
      </c>
      <c r="F17" s="22">
        <f>C17*E17</f>
        <v>2500</v>
      </c>
      <c r="G17" s="22">
        <f t="shared" ref="G17:G19" si="3">F17*12</f>
        <v>30000</v>
      </c>
      <c r="H17" s="60"/>
    </row>
    <row r="18" spans="1:8" ht="15" customHeight="1">
      <c r="A18" s="10"/>
      <c r="B18" s="35" t="s">
        <v>20</v>
      </c>
      <c r="C18" s="13">
        <v>1</v>
      </c>
      <c r="D18" s="23">
        <v>1.8</v>
      </c>
      <c r="E18" s="22">
        <f>D18*1000</f>
        <v>1800</v>
      </c>
      <c r="F18" s="22">
        <f>C18*E18</f>
        <v>1800</v>
      </c>
      <c r="G18" s="22">
        <f t="shared" si="3"/>
        <v>21600</v>
      </c>
      <c r="H18" s="60"/>
    </row>
    <row r="19" spans="1:8" ht="15">
      <c r="A19" s="10" t="s">
        <v>706</v>
      </c>
      <c r="B19" s="35" t="s">
        <v>21</v>
      </c>
      <c r="C19" s="13">
        <v>1</v>
      </c>
      <c r="D19" s="23">
        <v>1.6</v>
      </c>
      <c r="E19" s="22">
        <f>D19*1000</f>
        <v>1600</v>
      </c>
      <c r="F19" s="22">
        <f>C19*E19</f>
        <v>1600</v>
      </c>
      <c r="G19" s="22">
        <f t="shared" si="3"/>
        <v>19200</v>
      </c>
      <c r="H19" s="60"/>
    </row>
    <row r="20" spans="1:8" ht="30" customHeight="1">
      <c r="A20" s="15" t="s">
        <v>38</v>
      </c>
      <c r="B20" s="15" t="s">
        <v>41</v>
      </c>
      <c r="C20" s="16">
        <f>C21+C22+C30+C26</f>
        <v>9</v>
      </c>
      <c r="D20" s="16"/>
      <c r="E20" s="15"/>
      <c r="F20" s="16">
        <f>F21+F22+F26+F30</f>
        <v>20100</v>
      </c>
      <c r="G20" s="16">
        <f>G21+G22+G26+G30</f>
        <v>241200</v>
      </c>
      <c r="H20" s="60"/>
    </row>
    <row r="21" spans="1:8" ht="15" customHeight="1">
      <c r="A21" s="34"/>
      <c r="B21" s="35" t="s">
        <v>18</v>
      </c>
      <c r="C21" s="12">
        <v>1</v>
      </c>
      <c r="D21" s="18">
        <v>4.2</v>
      </c>
      <c r="E21" s="22">
        <f>D21*1000</f>
        <v>4200</v>
      </c>
      <c r="F21" s="36">
        <f>C21*E21</f>
        <v>4200</v>
      </c>
      <c r="G21" s="36">
        <f>F21*12</f>
        <v>50400</v>
      </c>
      <c r="H21" s="60"/>
    </row>
    <row r="22" spans="1:8" ht="45" customHeight="1">
      <c r="A22" s="34"/>
      <c r="B22" s="20" t="s">
        <v>52</v>
      </c>
      <c r="C22" s="51">
        <f>C23+C24+C25</f>
        <v>3</v>
      </c>
      <c r="D22" s="31"/>
      <c r="E22" s="30"/>
      <c r="F22" s="51">
        <f>F23+F24+F25</f>
        <v>5900</v>
      </c>
      <c r="G22" s="32">
        <f>G23+G24+G25</f>
        <v>70800</v>
      </c>
      <c r="H22" s="60"/>
    </row>
    <row r="23" spans="1:8" ht="15" customHeight="1">
      <c r="A23" s="34"/>
      <c r="B23" s="35" t="s">
        <v>19</v>
      </c>
      <c r="C23" s="22">
        <v>1</v>
      </c>
      <c r="D23" s="23">
        <v>2.5</v>
      </c>
      <c r="E23" s="22">
        <f>D23*1000</f>
        <v>2500</v>
      </c>
      <c r="F23" s="22">
        <f>C23*E23</f>
        <v>2500</v>
      </c>
      <c r="G23" s="22">
        <f t="shared" ref="G23:G29" si="4">F23*12</f>
        <v>30000</v>
      </c>
      <c r="H23" s="60"/>
    </row>
    <row r="24" spans="1:8" ht="15" customHeight="1">
      <c r="A24" s="34"/>
      <c r="B24" s="35" t="s">
        <v>20</v>
      </c>
      <c r="C24" s="22">
        <v>1</v>
      </c>
      <c r="D24" s="23">
        <v>1.8</v>
      </c>
      <c r="E24" s="22">
        <f>D24*1000</f>
        <v>1800</v>
      </c>
      <c r="F24" s="22">
        <f>C24*E24</f>
        <v>1800</v>
      </c>
      <c r="G24" s="22">
        <f t="shared" si="4"/>
        <v>21600</v>
      </c>
      <c r="H24" s="60"/>
    </row>
    <row r="25" spans="1:8" ht="15">
      <c r="A25" s="34"/>
      <c r="B25" s="35" t="s">
        <v>21</v>
      </c>
      <c r="C25" s="22">
        <v>1</v>
      </c>
      <c r="D25" s="23">
        <v>1.6</v>
      </c>
      <c r="E25" s="22">
        <f>D25*1000</f>
        <v>1600</v>
      </c>
      <c r="F25" s="22">
        <f>C25*E25</f>
        <v>1600</v>
      </c>
      <c r="G25" s="22">
        <f t="shared" si="4"/>
        <v>19200</v>
      </c>
      <c r="H25" s="60"/>
    </row>
    <row r="26" spans="1:8" ht="45" customHeight="1">
      <c r="A26" s="34"/>
      <c r="B26" s="20" t="s">
        <v>51</v>
      </c>
      <c r="C26" s="51">
        <f>C27+C28+C29</f>
        <v>3</v>
      </c>
      <c r="D26" s="31"/>
      <c r="E26" s="30"/>
      <c r="F26" s="51">
        <f>F27+F28+F29</f>
        <v>5900</v>
      </c>
      <c r="G26" s="32">
        <f>G27+G28+G29</f>
        <v>70800</v>
      </c>
      <c r="H26" s="60"/>
    </row>
    <row r="27" spans="1:8" ht="15" customHeight="1">
      <c r="A27" s="34"/>
      <c r="B27" s="35" t="s">
        <v>19</v>
      </c>
      <c r="C27" s="22">
        <v>1</v>
      </c>
      <c r="D27" s="23">
        <v>2.5</v>
      </c>
      <c r="E27" s="22">
        <f>D27*1000</f>
        <v>2500</v>
      </c>
      <c r="F27" s="22">
        <f>C27*E27</f>
        <v>2500</v>
      </c>
      <c r="G27" s="22">
        <f t="shared" si="4"/>
        <v>30000</v>
      </c>
      <c r="H27" s="60"/>
    </row>
    <row r="28" spans="1:8" ht="15" customHeight="1">
      <c r="A28" s="34"/>
      <c r="B28" s="35" t="s">
        <v>20</v>
      </c>
      <c r="C28" s="22">
        <v>1</v>
      </c>
      <c r="D28" s="23">
        <v>1.8</v>
      </c>
      <c r="E28" s="22">
        <f>D28*1000</f>
        <v>1800</v>
      </c>
      <c r="F28" s="22">
        <f>C28*E28</f>
        <v>1800</v>
      </c>
      <c r="G28" s="22">
        <f t="shared" si="4"/>
        <v>21600</v>
      </c>
      <c r="H28" s="60"/>
    </row>
    <row r="29" spans="1:8" ht="15">
      <c r="A29" s="34"/>
      <c r="B29" s="35" t="s">
        <v>21</v>
      </c>
      <c r="C29" s="22">
        <v>1</v>
      </c>
      <c r="D29" s="23">
        <v>1.6</v>
      </c>
      <c r="E29" s="22">
        <f>D29*1000</f>
        <v>1600</v>
      </c>
      <c r="F29" s="22">
        <f>C29*E29</f>
        <v>1600</v>
      </c>
      <c r="G29" s="22">
        <f t="shared" si="4"/>
        <v>19200</v>
      </c>
      <c r="H29" s="60"/>
    </row>
    <row r="30" spans="1:8" ht="45" customHeight="1">
      <c r="A30" s="34"/>
      <c r="B30" s="173" t="s">
        <v>734</v>
      </c>
      <c r="C30" s="174">
        <f>C31+C32</f>
        <v>2</v>
      </c>
      <c r="D30" s="175"/>
      <c r="E30" s="176"/>
      <c r="F30" s="174">
        <f>F31+F32</f>
        <v>4100</v>
      </c>
      <c r="G30" s="177">
        <f>G31+G32</f>
        <v>49200</v>
      </c>
      <c r="H30" s="60"/>
    </row>
    <row r="31" spans="1:8" ht="15" customHeight="1">
      <c r="A31" s="34"/>
      <c r="B31" s="35" t="s">
        <v>735</v>
      </c>
      <c r="C31" s="22">
        <v>1</v>
      </c>
      <c r="D31" s="23">
        <v>2.2999999999999998</v>
      </c>
      <c r="E31" s="22">
        <f>D31*1000</f>
        <v>2300</v>
      </c>
      <c r="F31" s="22">
        <f>C31*E31</f>
        <v>2300</v>
      </c>
      <c r="G31" s="22">
        <f>F31*12</f>
        <v>27600</v>
      </c>
      <c r="H31" s="60"/>
    </row>
    <row r="32" spans="1:8" ht="15" customHeight="1">
      <c r="A32" s="34"/>
      <c r="B32" s="35" t="s">
        <v>20</v>
      </c>
      <c r="C32" s="22">
        <v>1</v>
      </c>
      <c r="D32" s="23">
        <v>1.8</v>
      </c>
      <c r="E32" s="22">
        <f>D32*1000</f>
        <v>1800</v>
      </c>
      <c r="F32" s="22">
        <f>C32*E32</f>
        <v>1800</v>
      </c>
      <c r="G32" s="22">
        <f>F32*12</f>
        <v>21600</v>
      </c>
      <c r="H32" s="60"/>
    </row>
    <row r="33" spans="1:10" s="17" customFormat="1" ht="30" customHeight="1">
      <c r="A33" s="15" t="s">
        <v>39</v>
      </c>
      <c r="B33" s="15" t="s">
        <v>707</v>
      </c>
      <c r="C33" s="16">
        <f>C34+C35+C39+C43+C61</f>
        <v>94</v>
      </c>
      <c r="D33" s="16"/>
      <c r="E33" s="16"/>
      <c r="F33" s="16">
        <f>F34+F35+F39+F43+F61</f>
        <v>182700</v>
      </c>
      <c r="G33" s="16">
        <f>G34+G35+G39+G43+G61</f>
        <v>2192400</v>
      </c>
      <c r="H33" s="60"/>
    </row>
    <row r="34" spans="1:10" ht="15" customHeight="1">
      <c r="A34" s="10"/>
      <c r="B34" s="11" t="s">
        <v>18</v>
      </c>
      <c r="C34" s="12">
        <v>1</v>
      </c>
      <c r="D34" s="18">
        <v>4.2</v>
      </c>
      <c r="E34" s="22">
        <f>D34*1000</f>
        <v>4200</v>
      </c>
      <c r="F34" s="14">
        <f>C34*E34</f>
        <v>4200</v>
      </c>
      <c r="G34" s="14">
        <f t="shared" ref="G34" si="5">F34*12</f>
        <v>50400</v>
      </c>
      <c r="H34" s="60"/>
    </row>
    <row r="35" spans="1:10" ht="30" customHeight="1">
      <c r="A35" s="19"/>
      <c r="B35" s="20" t="s">
        <v>708</v>
      </c>
      <c r="C35" s="37">
        <f>C36+C37+C38</f>
        <v>25</v>
      </c>
      <c r="D35" s="20"/>
      <c r="E35" s="20"/>
      <c r="F35" s="37">
        <f>F36+F37+F38</f>
        <v>48100</v>
      </c>
      <c r="G35" s="37">
        <f>G36+G37+G38</f>
        <v>577200</v>
      </c>
      <c r="H35" s="60"/>
    </row>
    <row r="36" spans="1:10" ht="15" customHeight="1">
      <c r="A36" s="19"/>
      <c r="B36" s="35" t="s">
        <v>19</v>
      </c>
      <c r="C36" s="22">
        <v>1</v>
      </c>
      <c r="D36" s="23">
        <v>2.5</v>
      </c>
      <c r="E36" s="22">
        <f>D36*1000</f>
        <v>2500</v>
      </c>
      <c r="F36" s="13">
        <f>C36*E36</f>
        <v>2500</v>
      </c>
      <c r="G36" s="13">
        <f t="shared" ref="G36:G42" si="6">F36*12</f>
        <v>30000</v>
      </c>
      <c r="H36" s="60"/>
    </row>
    <row r="37" spans="1:10" ht="15" customHeight="1">
      <c r="A37" s="24"/>
      <c r="B37" s="57" t="s">
        <v>37</v>
      </c>
      <c r="C37" s="25">
        <v>12</v>
      </c>
      <c r="D37" s="26">
        <v>2</v>
      </c>
      <c r="E37" s="26">
        <f>D37*1000</f>
        <v>2000</v>
      </c>
      <c r="F37" s="27">
        <f t="shared" ref="F37:F38" si="7">C37*E37</f>
        <v>24000</v>
      </c>
      <c r="G37" s="27">
        <f t="shared" si="6"/>
        <v>288000</v>
      </c>
      <c r="H37" s="60"/>
    </row>
    <row r="38" spans="1:10" ht="15" customHeight="1">
      <c r="A38" s="24"/>
      <c r="B38" s="57" t="s">
        <v>37</v>
      </c>
      <c r="C38" s="25">
        <v>12</v>
      </c>
      <c r="D38" s="26">
        <v>1.8</v>
      </c>
      <c r="E38" s="26">
        <f>D38*1000</f>
        <v>1800</v>
      </c>
      <c r="F38" s="27">
        <f t="shared" si="7"/>
        <v>21600</v>
      </c>
      <c r="G38" s="27">
        <f t="shared" si="6"/>
        <v>259200</v>
      </c>
      <c r="H38" s="60"/>
    </row>
    <row r="39" spans="1:10" ht="45" customHeight="1">
      <c r="A39" s="19"/>
      <c r="B39" s="20" t="s">
        <v>709</v>
      </c>
      <c r="C39" s="37">
        <f>C40+C41+C42</f>
        <v>17</v>
      </c>
      <c r="D39" s="20"/>
      <c r="E39" s="20"/>
      <c r="F39" s="37">
        <f>F40+F41+F42</f>
        <v>32900</v>
      </c>
      <c r="G39" s="37">
        <f>G40+G41+G42</f>
        <v>394800</v>
      </c>
      <c r="H39" s="60"/>
    </row>
    <row r="40" spans="1:10" s="21" customFormat="1" ht="15" customHeight="1">
      <c r="A40" s="19"/>
      <c r="B40" s="35" t="s">
        <v>19</v>
      </c>
      <c r="C40" s="22">
        <v>1</v>
      </c>
      <c r="D40" s="23">
        <v>2.5</v>
      </c>
      <c r="E40" s="22">
        <f>D40*1000</f>
        <v>2500</v>
      </c>
      <c r="F40" s="13">
        <f>C40*E40</f>
        <v>2500</v>
      </c>
      <c r="G40" s="13">
        <f t="shared" si="6"/>
        <v>30000</v>
      </c>
      <c r="H40" s="60"/>
    </row>
    <row r="41" spans="1:10" s="21" customFormat="1" ht="15" customHeight="1">
      <c r="A41" s="24"/>
      <c r="B41" s="57" t="s">
        <v>37</v>
      </c>
      <c r="C41" s="25">
        <v>8</v>
      </c>
      <c r="D41" s="26">
        <v>2</v>
      </c>
      <c r="E41" s="26">
        <f>D41*1000</f>
        <v>2000</v>
      </c>
      <c r="F41" s="27">
        <f t="shared" ref="F41:F42" si="8">C41*E41</f>
        <v>16000</v>
      </c>
      <c r="G41" s="27">
        <f t="shared" si="6"/>
        <v>192000</v>
      </c>
      <c r="H41" s="60"/>
    </row>
    <row r="42" spans="1:10" s="28" customFormat="1" ht="15" customHeight="1">
      <c r="A42" s="24"/>
      <c r="B42" s="57" t="s">
        <v>37</v>
      </c>
      <c r="C42" s="25">
        <v>8</v>
      </c>
      <c r="D42" s="26">
        <v>1.8</v>
      </c>
      <c r="E42" s="26">
        <f>D42*1000</f>
        <v>1800</v>
      </c>
      <c r="F42" s="27">
        <f t="shared" si="8"/>
        <v>14400</v>
      </c>
      <c r="G42" s="27">
        <f t="shared" si="6"/>
        <v>172800</v>
      </c>
      <c r="H42" s="60"/>
    </row>
    <row r="43" spans="1:10" s="28" customFormat="1" ht="45" customHeight="1">
      <c r="A43" s="19"/>
      <c r="B43" s="20" t="s">
        <v>710</v>
      </c>
      <c r="C43" s="37">
        <f>C44+C45+C46</f>
        <v>21</v>
      </c>
      <c r="D43" s="20"/>
      <c r="E43" s="20"/>
      <c r="F43" s="37">
        <f>F44+F45+F46</f>
        <v>40500</v>
      </c>
      <c r="G43" s="37">
        <f>G44+G45+G46</f>
        <v>486000</v>
      </c>
      <c r="H43" s="60"/>
    </row>
    <row r="44" spans="1:10" s="21" customFormat="1" ht="15" customHeight="1">
      <c r="A44" s="19"/>
      <c r="B44" s="35" t="s">
        <v>19</v>
      </c>
      <c r="C44" s="22">
        <v>1</v>
      </c>
      <c r="D44" s="23">
        <v>2.5</v>
      </c>
      <c r="E44" s="22">
        <f>D44*1000</f>
        <v>2500</v>
      </c>
      <c r="F44" s="13">
        <f>C44*E44</f>
        <v>2500</v>
      </c>
      <c r="G44" s="13">
        <f t="shared" ref="G44:G46" si="9">F44*12</f>
        <v>30000</v>
      </c>
      <c r="H44" s="60" t="s">
        <v>706</v>
      </c>
      <c r="I44" s="63"/>
      <c r="J44" s="64"/>
    </row>
    <row r="45" spans="1:10" s="21" customFormat="1" ht="15" customHeight="1">
      <c r="A45" s="24"/>
      <c r="B45" s="57" t="s">
        <v>37</v>
      </c>
      <c r="C45" s="25">
        <v>10</v>
      </c>
      <c r="D45" s="26">
        <v>2</v>
      </c>
      <c r="E45" s="29">
        <f>D45*1000</f>
        <v>2000</v>
      </c>
      <c r="F45" s="27">
        <f t="shared" ref="F45:F46" si="10">C45*E45</f>
        <v>20000</v>
      </c>
      <c r="G45" s="27">
        <f t="shared" si="9"/>
        <v>240000</v>
      </c>
      <c r="H45" s="60"/>
    </row>
    <row r="46" spans="1:10" s="28" customFormat="1" ht="15" customHeight="1">
      <c r="A46" s="24"/>
      <c r="B46" s="57" t="s">
        <v>37</v>
      </c>
      <c r="C46" s="25">
        <v>10</v>
      </c>
      <c r="D46" s="26">
        <v>1.8</v>
      </c>
      <c r="E46" s="29">
        <f>D46*1000</f>
        <v>1800</v>
      </c>
      <c r="F46" s="27">
        <f t="shared" si="10"/>
        <v>18000</v>
      </c>
      <c r="G46" s="27">
        <f t="shared" si="9"/>
        <v>216000</v>
      </c>
      <c r="H46" s="60"/>
    </row>
    <row r="47" spans="1:10" s="28" customFormat="1" ht="30" customHeight="1">
      <c r="A47" s="15" t="s">
        <v>40</v>
      </c>
      <c r="B47" s="15" t="s">
        <v>713</v>
      </c>
      <c r="C47" s="16">
        <f>C48+C49+C53+C57</f>
        <v>40</v>
      </c>
      <c r="D47" s="16"/>
      <c r="E47" s="16"/>
      <c r="F47" s="16">
        <f>F48+F49+F53+F57</f>
        <v>79500</v>
      </c>
      <c r="G47" s="16">
        <f>G48+G49+G53+G57</f>
        <v>954000</v>
      </c>
      <c r="H47" s="60"/>
    </row>
    <row r="48" spans="1:10" s="21" customFormat="1" ht="15" customHeight="1">
      <c r="A48" s="50"/>
      <c r="B48" s="62" t="s">
        <v>18</v>
      </c>
      <c r="C48" s="36">
        <v>1</v>
      </c>
      <c r="D48" s="18">
        <v>4.2</v>
      </c>
      <c r="E48" s="22">
        <f>D48*1000</f>
        <v>4200</v>
      </c>
      <c r="F48" s="14">
        <f>C48*E48</f>
        <v>4200</v>
      </c>
      <c r="G48" s="14">
        <f t="shared" ref="G48" si="11">F48*12</f>
        <v>50400</v>
      </c>
      <c r="H48" s="60"/>
    </row>
    <row r="49" spans="1:8" s="21" customFormat="1" ht="60" customHeight="1">
      <c r="A49" s="50"/>
      <c r="B49" s="173" t="s">
        <v>736</v>
      </c>
      <c r="C49" s="178">
        <f>C50+C51+C52</f>
        <v>9</v>
      </c>
      <c r="D49" s="173"/>
      <c r="E49" s="173"/>
      <c r="F49" s="178">
        <f>F50+F51+F52</f>
        <v>17500</v>
      </c>
      <c r="G49" s="178">
        <f>G50+G51+G52</f>
        <v>210000</v>
      </c>
      <c r="H49" s="60"/>
    </row>
    <row r="50" spans="1:8" s="21" customFormat="1" ht="15" customHeight="1">
      <c r="A50" s="50"/>
      <c r="B50" s="35" t="s">
        <v>735</v>
      </c>
      <c r="C50" s="22">
        <v>1</v>
      </c>
      <c r="D50" s="23">
        <v>2.2999999999999998</v>
      </c>
      <c r="E50" s="22">
        <f>D50*1000</f>
        <v>2300</v>
      </c>
      <c r="F50" s="22">
        <f>C50*E50</f>
        <v>2300</v>
      </c>
      <c r="G50" s="22">
        <f>F50*12</f>
        <v>27600</v>
      </c>
      <c r="H50" s="60"/>
    </row>
    <row r="51" spans="1:8" s="21" customFormat="1" ht="15" customHeight="1">
      <c r="A51" s="50"/>
      <c r="B51" s="57" t="s">
        <v>37</v>
      </c>
      <c r="C51" s="25">
        <v>4</v>
      </c>
      <c r="D51" s="26">
        <v>2</v>
      </c>
      <c r="E51" s="29">
        <f>D51*1000</f>
        <v>2000</v>
      </c>
      <c r="F51" s="27">
        <f t="shared" ref="F51:F52" si="12">C51*E51</f>
        <v>8000</v>
      </c>
      <c r="G51" s="27">
        <f t="shared" ref="G51:G52" si="13">F51*12</f>
        <v>96000</v>
      </c>
      <c r="H51" s="60"/>
    </row>
    <row r="52" spans="1:8" s="21" customFormat="1" ht="15" customHeight="1">
      <c r="A52" s="50"/>
      <c r="B52" s="57" t="s">
        <v>37</v>
      </c>
      <c r="C52" s="25">
        <v>4</v>
      </c>
      <c r="D52" s="26">
        <v>1.8</v>
      </c>
      <c r="E52" s="29">
        <f>D52*1000</f>
        <v>1800</v>
      </c>
      <c r="F52" s="27">
        <f t="shared" si="12"/>
        <v>7200</v>
      </c>
      <c r="G52" s="27">
        <f t="shared" si="13"/>
        <v>86400</v>
      </c>
      <c r="H52" s="60"/>
    </row>
    <row r="53" spans="1:8" s="21" customFormat="1" ht="90" customHeight="1">
      <c r="A53" s="50"/>
      <c r="B53" s="173" t="s">
        <v>737</v>
      </c>
      <c r="C53" s="178">
        <f>C54+C55+C56</f>
        <v>13</v>
      </c>
      <c r="D53" s="173"/>
      <c r="E53" s="173"/>
      <c r="F53" s="178">
        <f>F54+F55+F56</f>
        <v>25100</v>
      </c>
      <c r="G53" s="178">
        <f>G54+G55+G56</f>
        <v>301200</v>
      </c>
      <c r="H53" s="60"/>
    </row>
    <row r="54" spans="1:8" s="21" customFormat="1" ht="15" customHeight="1">
      <c r="A54" s="50"/>
      <c r="B54" s="35" t="s">
        <v>735</v>
      </c>
      <c r="C54" s="22">
        <v>1</v>
      </c>
      <c r="D54" s="23">
        <v>2.2999999999999998</v>
      </c>
      <c r="E54" s="22">
        <f>D54*1000</f>
        <v>2300</v>
      </c>
      <c r="F54" s="22">
        <f>C54*E54</f>
        <v>2300</v>
      </c>
      <c r="G54" s="22">
        <f>F54*12</f>
        <v>27600</v>
      </c>
      <c r="H54" s="60"/>
    </row>
    <row r="55" spans="1:8" s="21" customFormat="1" ht="15" customHeight="1">
      <c r="A55" s="50"/>
      <c r="B55" s="57" t="s">
        <v>37</v>
      </c>
      <c r="C55" s="25">
        <v>6</v>
      </c>
      <c r="D55" s="26">
        <v>2</v>
      </c>
      <c r="E55" s="29">
        <f>D55*1000</f>
        <v>2000</v>
      </c>
      <c r="F55" s="27">
        <f t="shared" ref="F55:F56" si="14">C55*E55</f>
        <v>12000</v>
      </c>
      <c r="G55" s="27">
        <f t="shared" ref="G55:G56" si="15">F55*12</f>
        <v>144000</v>
      </c>
      <c r="H55" s="60"/>
    </row>
    <row r="56" spans="1:8" s="21" customFormat="1" ht="15" customHeight="1">
      <c r="A56" s="50"/>
      <c r="B56" s="57" t="s">
        <v>37</v>
      </c>
      <c r="C56" s="25">
        <v>6</v>
      </c>
      <c r="D56" s="26">
        <v>1.8</v>
      </c>
      <c r="E56" s="29">
        <f>D56*1000</f>
        <v>1800</v>
      </c>
      <c r="F56" s="27">
        <f t="shared" si="14"/>
        <v>10800</v>
      </c>
      <c r="G56" s="27">
        <f t="shared" si="15"/>
        <v>129600</v>
      </c>
      <c r="H56" s="60"/>
    </row>
    <row r="57" spans="1:8" s="21" customFormat="1" ht="30" customHeight="1">
      <c r="A57" s="50"/>
      <c r="B57" s="173" t="s">
        <v>738</v>
      </c>
      <c r="C57" s="178">
        <f>C58+C59+C60</f>
        <v>17</v>
      </c>
      <c r="D57" s="173"/>
      <c r="E57" s="173"/>
      <c r="F57" s="178">
        <f>F58+F59+F60</f>
        <v>32700</v>
      </c>
      <c r="G57" s="178">
        <f>G58+G59+G60</f>
        <v>392400</v>
      </c>
      <c r="H57" s="60"/>
    </row>
    <row r="58" spans="1:8" s="21" customFormat="1" ht="15" customHeight="1">
      <c r="A58" s="50"/>
      <c r="B58" s="35" t="s">
        <v>735</v>
      </c>
      <c r="C58" s="22">
        <v>1</v>
      </c>
      <c r="D58" s="23">
        <v>2.2999999999999998</v>
      </c>
      <c r="E58" s="22">
        <f>D58*1000</f>
        <v>2300</v>
      </c>
      <c r="F58" s="22">
        <f>C58*E58</f>
        <v>2300</v>
      </c>
      <c r="G58" s="22">
        <f>F58*12</f>
        <v>27600</v>
      </c>
      <c r="H58" s="60"/>
    </row>
    <row r="59" spans="1:8" s="28" customFormat="1" ht="15" customHeight="1">
      <c r="A59" s="24"/>
      <c r="B59" s="57" t="s">
        <v>37</v>
      </c>
      <c r="C59" s="25">
        <v>8</v>
      </c>
      <c r="D59" s="26">
        <v>2</v>
      </c>
      <c r="E59" s="29">
        <f>D59*1000</f>
        <v>2000</v>
      </c>
      <c r="F59" s="27">
        <f t="shared" ref="F59:F60" si="16">C59*E59</f>
        <v>16000</v>
      </c>
      <c r="G59" s="27">
        <f t="shared" ref="G59:G60" si="17">F59*12</f>
        <v>192000</v>
      </c>
      <c r="H59" s="60"/>
    </row>
    <row r="60" spans="1:8" s="28" customFormat="1" ht="15" customHeight="1">
      <c r="A60" s="24"/>
      <c r="B60" s="57" t="s">
        <v>37</v>
      </c>
      <c r="C60" s="25">
        <v>8</v>
      </c>
      <c r="D60" s="26">
        <v>1.8</v>
      </c>
      <c r="E60" s="29">
        <f>D60*1000</f>
        <v>1800</v>
      </c>
      <c r="F60" s="27">
        <f t="shared" si="16"/>
        <v>14400</v>
      </c>
      <c r="G60" s="27">
        <f t="shared" si="17"/>
        <v>172800</v>
      </c>
      <c r="H60" s="60"/>
    </row>
    <row r="61" spans="1:8" s="28" customFormat="1" ht="30" customHeight="1">
      <c r="A61" s="150"/>
      <c r="B61" s="151" t="s">
        <v>726</v>
      </c>
      <c r="C61" s="152">
        <f>C62+C64+C65+C63</f>
        <v>30</v>
      </c>
      <c r="D61" s="151"/>
      <c r="E61" s="151"/>
      <c r="F61" s="152">
        <f>F63+F62+F64+F65</f>
        <v>57000</v>
      </c>
      <c r="G61" s="152">
        <f>G62+G63+G64+G65</f>
        <v>684000</v>
      </c>
      <c r="H61" s="60"/>
    </row>
    <row r="62" spans="1:8" s="28" customFormat="1" ht="15" customHeight="1">
      <c r="A62" s="10"/>
      <c r="B62" s="62" t="s">
        <v>19</v>
      </c>
      <c r="C62" s="36">
        <v>2</v>
      </c>
      <c r="D62" s="23">
        <v>2.5</v>
      </c>
      <c r="E62" s="22">
        <f>D62*1000</f>
        <v>2500</v>
      </c>
      <c r="F62" s="14">
        <f>C62*E62</f>
        <v>5000</v>
      </c>
      <c r="G62" s="14">
        <f>F62*12</f>
        <v>60000</v>
      </c>
      <c r="H62" s="60"/>
    </row>
    <row r="63" spans="1:8" s="28" customFormat="1" ht="15" customHeight="1">
      <c r="A63" s="10"/>
      <c r="B63" s="62" t="s">
        <v>20</v>
      </c>
      <c r="C63" s="36">
        <v>4</v>
      </c>
      <c r="D63" s="23">
        <v>1.6</v>
      </c>
      <c r="E63" s="22">
        <f>D63*1000</f>
        <v>1600</v>
      </c>
      <c r="F63" s="14">
        <f t="shared" ref="F63:F65" si="18">C63*E63</f>
        <v>6400</v>
      </c>
      <c r="G63" s="14">
        <f t="shared" ref="G63:G65" si="19">F63*12</f>
        <v>76800</v>
      </c>
      <c r="H63" s="60"/>
    </row>
    <row r="64" spans="1:8" s="28" customFormat="1" ht="15" customHeight="1">
      <c r="A64" s="10"/>
      <c r="B64" s="57" t="s">
        <v>37</v>
      </c>
      <c r="C64" s="25">
        <v>12</v>
      </c>
      <c r="D64" s="26">
        <v>2</v>
      </c>
      <c r="E64" s="29">
        <f>D64*1000</f>
        <v>2000</v>
      </c>
      <c r="F64" s="27">
        <f t="shared" si="18"/>
        <v>24000</v>
      </c>
      <c r="G64" s="27">
        <f t="shared" si="19"/>
        <v>288000</v>
      </c>
      <c r="H64" s="60"/>
    </row>
    <row r="65" spans="1:8" s="28" customFormat="1" ht="15" customHeight="1">
      <c r="A65" s="10"/>
      <c r="B65" s="57" t="s">
        <v>37</v>
      </c>
      <c r="C65" s="25">
        <v>12</v>
      </c>
      <c r="D65" s="26">
        <v>1.8</v>
      </c>
      <c r="E65" s="29">
        <f>D65*1000</f>
        <v>1800</v>
      </c>
      <c r="F65" s="27">
        <f t="shared" si="18"/>
        <v>21600</v>
      </c>
      <c r="G65" s="27">
        <f t="shared" si="19"/>
        <v>259200</v>
      </c>
      <c r="H65" s="60"/>
    </row>
    <row r="66" spans="1:8" s="17" customFormat="1" ht="15" customHeight="1">
      <c r="A66" s="15" t="s">
        <v>42</v>
      </c>
      <c r="B66" s="15" t="s">
        <v>44</v>
      </c>
      <c r="C66" s="16">
        <f>C67+C68+C72+C75</f>
        <v>12</v>
      </c>
      <c r="D66" s="16"/>
      <c r="E66" s="15"/>
      <c r="F66" s="16">
        <f>F67+F68+F72+F75</f>
        <v>25500</v>
      </c>
      <c r="G66" s="16">
        <f>G67+G68+G72+G75</f>
        <v>306000</v>
      </c>
      <c r="H66" s="60"/>
    </row>
    <row r="67" spans="1:8" s="21" customFormat="1" ht="15" customHeight="1">
      <c r="A67" s="33"/>
      <c r="B67" s="35" t="s">
        <v>18</v>
      </c>
      <c r="C67" s="12">
        <v>1</v>
      </c>
      <c r="D67" s="18">
        <v>4.2</v>
      </c>
      <c r="E67" s="22">
        <f>D67*1000</f>
        <v>4200</v>
      </c>
      <c r="F67" s="36">
        <f>C67*E67</f>
        <v>4200</v>
      </c>
      <c r="G67" s="36">
        <f>F67*12</f>
        <v>50400</v>
      </c>
      <c r="H67" s="60"/>
    </row>
    <row r="68" spans="1:8" s="21" customFormat="1" ht="45" customHeight="1">
      <c r="A68" s="33"/>
      <c r="B68" s="20" t="s">
        <v>739</v>
      </c>
      <c r="C68" s="37">
        <f>C69+C70+C71</f>
        <v>5</v>
      </c>
      <c r="D68" s="20"/>
      <c r="E68" s="20"/>
      <c r="F68" s="37">
        <f>F69+F70+F71</f>
        <v>9300</v>
      </c>
      <c r="G68" s="37">
        <f>G69+G70+G71</f>
        <v>111600</v>
      </c>
      <c r="H68" s="60"/>
    </row>
    <row r="69" spans="1:8" s="21" customFormat="1" ht="15" customHeight="1">
      <c r="A69" s="33"/>
      <c r="B69" s="35" t="s">
        <v>19</v>
      </c>
      <c r="C69" s="38">
        <v>1</v>
      </c>
      <c r="D69" s="23">
        <v>2.5</v>
      </c>
      <c r="E69" s="22">
        <f>D69*1000</f>
        <v>2500</v>
      </c>
      <c r="F69" s="36">
        <f>C69*E69</f>
        <v>2500</v>
      </c>
      <c r="G69" s="36">
        <f>F69*12</f>
        <v>30000</v>
      </c>
      <c r="H69" s="60"/>
    </row>
    <row r="70" spans="1:8" s="21" customFormat="1" ht="15" customHeight="1">
      <c r="A70" s="33"/>
      <c r="B70" s="35" t="s">
        <v>20</v>
      </c>
      <c r="C70" s="40">
        <v>2</v>
      </c>
      <c r="D70" s="23">
        <v>1.8</v>
      </c>
      <c r="E70" s="22">
        <f>D70*1000</f>
        <v>1800</v>
      </c>
      <c r="F70" s="36">
        <f t="shared" ref="F70:F71" si="20">C70*E70</f>
        <v>3600</v>
      </c>
      <c r="G70" s="36">
        <f t="shared" ref="G70:G71" si="21">F70*12</f>
        <v>43200</v>
      </c>
      <c r="H70" s="60"/>
    </row>
    <row r="71" spans="1:8" s="21" customFormat="1" ht="15">
      <c r="A71" s="33"/>
      <c r="B71" s="35" t="s">
        <v>21</v>
      </c>
      <c r="C71" s="13">
        <v>2</v>
      </c>
      <c r="D71" s="23">
        <v>1.6</v>
      </c>
      <c r="E71" s="22">
        <f t="shared" ref="E71" si="22">D71*1000</f>
        <v>1600</v>
      </c>
      <c r="F71" s="36">
        <f t="shared" si="20"/>
        <v>3200</v>
      </c>
      <c r="G71" s="36">
        <f t="shared" si="21"/>
        <v>38400</v>
      </c>
      <c r="H71" s="60"/>
    </row>
    <row r="72" spans="1:8" s="21" customFormat="1" ht="60" customHeight="1">
      <c r="A72" s="34"/>
      <c r="B72" s="20" t="s">
        <v>54</v>
      </c>
      <c r="C72" s="37">
        <f>C73+C74</f>
        <v>3</v>
      </c>
      <c r="D72" s="20"/>
      <c r="E72" s="20"/>
      <c r="F72" s="37">
        <f>F73+F74</f>
        <v>6100</v>
      </c>
      <c r="G72" s="37">
        <f>G73+G74</f>
        <v>73200</v>
      </c>
      <c r="H72" s="60"/>
    </row>
    <row r="73" spans="1:8" s="21" customFormat="1" ht="15" customHeight="1">
      <c r="A73" s="34"/>
      <c r="B73" s="35" t="s">
        <v>19</v>
      </c>
      <c r="C73" s="13">
        <v>1</v>
      </c>
      <c r="D73" s="23">
        <v>2.5</v>
      </c>
      <c r="E73" s="22">
        <f>D73*1000</f>
        <v>2500</v>
      </c>
      <c r="F73" s="22">
        <f>C73*E73</f>
        <v>2500</v>
      </c>
      <c r="G73" s="22">
        <f>F73*12</f>
        <v>30000</v>
      </c>
      <c r="H73" s="60"/>
    </row>
    <row r="74" spans="1:8" s="21" customFormat="1" ht="15" customHeight="1">
      <c r="A74" s="34"/>
      <c r="B74" s="35" t="s">
        <v>20</v>
      </c>
      <c r="C74" s="13">
        <v>2</v>
      </c>
      <c r="D74" s="23">
        <v>1.8</v>
      </c>
      <c r="E74" s="22">
        <f>D74*1000</f>
        <v>1800</v>
      </c>
      <c r="F74" s="22">
        <f>C74*E74</f>
        <v>3600</v>
      </c>
      <c r="G74" s="22">
        <f>F74*12</f>
        <v>43200</v>
      </c>
      <c r="H74" s="60"/>
    </row>
    <row r="75" spans="1:8" s="21" customFormat="1" ht="15" customHeight="1">
      <c r="A75" s="34"/>
      <c r="B75" s="173" t="s">
        <v>740</v>
      </c>
      <c r="C75" s="178">
        <f>C76+C77</f>
        <v>3</v>
      </c>
      <c r="D75" s="173"/>
      <c r="E75" s="173"/>
      <c r="F75" s="178">
        <f>F76+F77</f>
        <v>5900</v>
      </c>
      <c r="G75" s="178">
        <f>G76+G77</f>
        <v>70800</v>
      </c>
      <c r="H75" s="60"/>
    </row>
    <row r="76" spans="1:8" s="21" customFormat="1" ht="15" customHeight="1">
      <c r="A76" s="34"/>
      <c r="B76" s="35" t="s">
        <v>735</v>
      </c>
      <c r="C76" s="13">
        <v>1</v>
      </c>
      <c r="D76" s="23">
        <v>2.2999999999999998</v>
      </c>
      <c r="E76" s="22">
        <f>D76*1000</f>
        <v>2300</v>
      </c>
      <c r="F76" s="22">
        <f>C76*E76</f>
        <v>2300</v>
      </c>
      <c r="G76" s="22">
        <f>F76*12</f>
        <v>27600</v>
      </c>
      <c r="H76" s="60"/>
    </row>
    <row r="77" spans="1:8" s="21" customFormat="1" ht="15" customHeight="1">
      <c r="A77" s="34"/>
      <c r="B77" s="35" t="s">
        <v>20</v>
      </c>
      <c r="C77" s="13">
        <v>2</v>
      </c>
      <c r="D77" s="23">
        <v>1.8</v>
      </c>
      <c r="E77" s="22">
        <f>D77*1000</f>
        <v>1800</v>
      </c>
      <c r="F77" s="22">
        <f>C77*E77</f>
        <v>3600</v>
      </c>
      <c r="G77" s="22">
        <f>F77*12</f>
        <v>43200</v>
      </c>
      <c r="H77" s="60"/>
    </row>
    <row r="78" spans="1:8" s="21" customFormat="1" ht="30" customHeight="1">
      <c r="A78" s="15" t="s">
        <v>711</v>
      </c>
      <c r="B78" s="15" t="s">
        <v>48</v>
      </c>
      <c r="C78" s="16">
        <f>C79+C80+C83+C86</f>
        <v>10</v>
      </c>
      <c r="D78" s="16"/>
      <c r="E78" s="15"/>
      <c r="F78" s="16">
        <f>F79+F80+F83+F86</f>
        <v>21100</v>
      </c>
      <c r="G78" s="16">
        <f>G79+G80+G83+G86</f>
        <v>253200</v>
      </c>
      <c r="H78" s="60"/>
    </row>
    <row r="79" spans="1:8" s="17" customFormat="1" ht="15" customHeight="1">
      <c r="A79" s="33"/>
      <c r="B79" s="35" t="s">
        <v>18</v>
      </c>
      <c r="C79" s="12">
        <v>1</v>
      </c>
      <c r="D79" s="18">
        <v>4.2</v>
      </c>
      <c r="E79" s="22">
        <f>D79*1000</f>
        <v>4200</v>
      </c>
      <c r="F79" s="36">
        <f>C79*E79</f>
        <v>4200</v>
      </c>
      <c r="G79" s="36">
        <f>F79*12</f>
        <v>50400</v>
      </c>
      <c r="H79" s="60"/>
    </row>
    <row r="80" spans="1:8" s="21" customFormat="1" ht="15" customHeight="1">
      <c r="A80" s="33"/>
      <c r="B80" s="49" t="s">
        <v>47</v>
      </c>
      <c r="C80" s="37">
        <f>C81+C82</f>
        <v>2</v>
      </c>
      <c r="D80" s="20"/>
      <c r="E80" s="20"/>
      <c r="F80" s="37">
        <f>F81+F82</f>
        <v>4300</v>
      </c>
      <c r="G80" s="37">
        <f>G81+G82</f>
        <v>51600</v>
      </c>
      <c r="H80" s="60"/>
    </row>
    <row r="81" spans="1:9" s="21" customFormat="1" ht="15" customHeight="1">
      <c r="A81" s="33"/>
      <c r="B81" s="35" t="s">
        <v>19</v>
      </c>
      <c r="C81" s="38">
        <v>1</v>
      </c>
      <c r="D81" s="23">
        <v>2.5</v>
      </c>
      <c r="E81" s="22">
        <f>D81*1000</f>
        <v>2500</v>
      </c>
      <c r="F81" s="36">
        <f>C81*E81</f>
        <v>2500</v>
      </c>
      <c r="G81" s="36">
        <f>F81*12</f>
        <v>30000</v>
      </c>
      <c r="H81" s="60"/>
    </row>
    <row r="82" spans="1:9" s="21" customFormat="1" ht="15" customHeight="1">
      <c r="A82" s="33"/>
      <c r="B82" s="35" t="s">
        <v>20</v>
      </c>
      <c r="C82" s="40">
        <v>1</v>
      </c>
      <c r="D82" s="23">
        <v>1.8</v>
      </c>
      <c r="E82" s="22">
        <f>D82*1000</f>
        <v>1800</v>
      </c>
      <c r="F82" s="36">
        <f>C82*E82</f>
        <v>1800</v>
      </c>
      <c r="G82" s="36">
        <f t="shared" ref="G82" si="23">F82*12</f>
        <v>21600</v>
      </c>
      <c r="H82" s="60"/>
    </row>
    <row r="83" spans="1:9" s="21" customFormat="1" ht="30" customHeight="1">
      <c r="A83" s="33"/>
      <c r="B83" s="20" t="s">
        <v>45</v>
      </c>
      <c r="C83" s="37">
        <f>C84+C85</f>
        <v>2</v>
      </c>
      <c r="D83" s="20"/>
      <c r="E83" s="20"/>
      <c r="F83" s="37">
        <f>F84+F85</f>
        <v>4300</v>
      </c>
      <c r="G83" s="37">
        <f>G84+G85</f>
        <v>51600</v>
      </c>
      <c r="H83" s="60"/>
    </row>
    <row r="84" spans="1:9" s="21" customFormat="1" ht="15" customHeight="1">
      <c r="A84" s="34"/>
      <c r="B84" s="35" t="s">
        <v>19</v>
      </c>
      <c r="C84" s="13">
        <v>1</v>
      </c>
      <c r="D84" s="23">
        <v>2.5</v>
      </c>
      <c r="E84" s="22">
        <f>D84*1000</f>
        <v>2500</v>
      </c>
      <c r="F84" s="22">
        <f>C84*E84</f>
        <v>2500</v>
      </c>
      <c r="G84" s="22">
        <f>F84*12</f>
        <v>30000</v>
      </c>
      <c r="H84" s="60"/>
    </row>
    <row r="85" spans="1:9" s="41" customFormat="1" ht="15" customHeight="1">
      <c r="A85" s="34"/>
      <c r="B85" s="35" t="s">
        <v>20</v>
      </c>
      <c r="C85" s="13">
        <v>1</v>
      </c>
      <c r="D85" s="23">
        <v>1.8</v>
      </c>
      <c r="E85" s="22">
        <f>D85*1000</f>
        <v>1800</v>
      </c>
      <c r="F85" s="22">
        <f>C85*E85</f>
        <v>1800</v>
      </c>
      <c r="G85" s="22">
        <f t="shared" ref="G85" si="24">F85*12</f>
        <v>21600</v>
      </c>
      <c r="H85" s="60"/>
    </row>
    <row r="86" spans="1:9" s="41" customFormat="1" ht="30" customHeight="1">
      <c r="A86" s="34"/>
      <c r="B86" s="20" t="s">
        <v>46</v>
      </c>
      <c r="C86" s="37">
        <f>C87+C88+C90+C89</f>
        <v>5</v>
      </c>
      <c r="D86" s="20"/>
      <c r="E86" s="20"/>
      <c r="F86" s="37">
        <f>F87+F88+F90+F89</f>
        <v>8300</v>
      </c>
      <c r="G86" s="37">
        <f>G87+G88+G89+G90</f>
        <v>99600</v>
      </c>
      <c r="H86" s="60"/>
    </row>
    <row r="87" spans="1:9" ht="15" customHeight="1">
      <c r="A87" s="34"/>
      <c r="B87" s="35" t="s">
        <v>19</v>
      </c>
      <c r="C87" s="13">
        <v>1</v>
      </c>
      <c r="D87" s="23">
        <v>2.5</v>
      </c>
      <c r="E87" s="22">
        <f>D87*1000</f>
        <v>2500</v>
      </c>
      <c r="F87" s="22">
        <f>C87*E87</f>
        <v>2500</v>
      </c>
      <c r="G87" s="22">
        <f>F87*12</f>
        <v>30000</v>
      </c>
      <c r="H87" s="60"/>
    </row>
    <row r="88" spans="1:9" ht="15" customHeight="1">
      <c r="A88" s="154"/>
      <c r="B88" s="35" t="s">
        <v>20</v>
      </c>
      <c r="C88" s="13">
        <v>1</v>
      </c>
      <c r="D88" s="23">
        <v>1.8</v>
      </c>
      <c r="E88" s="22">
        <f>D88*1000</f>
        <v>1800</v>
      </c>
      <c r="F88" s="22">
        <f t="shared" ref="F88:F90" si="25">C88*E88</f>
        <v>1800</v>
      </c>
      <c r="G88" s="22">
        <f>F88*12</f>
        <v>21600</v>
      </c>
      <c r="H88" s="60"/>
    </row>
    <row r="89" spans="1:9" ht="15" customHeight="1">
      <c r="A89" s="33"/>
      <c r="B89" s="35" t="s">
        <v>712</v>
      </c>
      <c r="C89" s="13">
        <v>2</v>
      </c>
      <c r="D89" s="54">
        <v>1.2</v>
      </c>
      <c r="E89" s="22">
        <f t="shared" ref="E89" si="26">D89*1000</f>
        <v>1200</v>
      </c>
      <c r="F89" s="22">
        <f t="shared" si="25"/>
        <v>2400</v>
      </c>
      <c r="G89" s="22">
        <f>F89*12</f>
        <v>28800</v>
      </c>
      <c r="H89" s="60"/>
    </row>
    <row r="90" spans="1:9" ht="15">
      <c r="A90" s="179"/>
      <c r="B90" s="35" t="s">
        <v>21</v>
      </c>
      <c r="C90" s="13">
        <v>1</v>
      </c>
      <c r="D90" s="23">
        <v>1.6</v>
      </c>
      <c r="E90" s="22">
        <f>D90*1000</f>
        <v>1600</v>
      </c>
      <c r="F90" s="22">
        <f t="shared" si="25"/>
        <v>1600</v>
      </c>
      <c r="G90" s="181">
        <f>F90*12</f>
        <v>19200</v>
      </c>
      <c r="H90" s="60"/>
    </row>
    <row r="91" spans="1:9" ht="30" customHeight="1">
      <c r="A91" s="180"/>
      <c r="G91" s="182"/>
      <c r="H91" s="183"/>
      <c r="I91" s="182"/>
    </row>
    <row r="92" spans="1:9" ht="49.5" customHeight="1">
      <c r="A92" s="42"/>
      <c r="B92" s="43"/>
      <c r="C92" s="44"/>
      <c r="D92" s="45"/>
      <c r="E92" s="46"/>
      <c r="F92" s="47"/>
      <c r="G92" s="47"/>
      <c r="H92" s="48"/>
    </row>
  </sheetData>
  <autoFilter ref="B2:E91"/>
  <mergeCells count="1">
    <mergeCell ref="A1:H1"/>
  </mergeCells>
  <pageMargins left="0.7" right="0.7" top="0.75" bottom="0.75" header="0.3" footer="0.3"/>
  <pageSetup paperSize="9"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M92"/>
  <sheetViews>
    <sheetView view="pageBreakPreview" zoomScale="78" zoomScaleNormal="100" zoomScaleSheetLayoutView="100" workbookViewId="0">
      <selection activeCell="D54" sqref="D54"/>
    </sheetView>
  </sheetViews>
  <sheetFormatPr defaultColWidth="9.140625" defaultRowHeight="12"/>
  <cols>
    <col min="1" max="1" width="4" style="2" bestFit="1" customWidth="1"/>
    <col min="2" max="2" width="39.5703125" style="2" customWidth="1"/>
    <col min="3" max="3" width="14.7109375" style="2" customWidth="1"/>
    <col min="4" max="4" width="17.28515625" style="2" customWidth="1"/>
    <col min="5" max="5" width="15.7109375" style="2" customWidth="1"/>
    <col min="6" max="6" width="17.5703125" style="2" customWidth="1"/>
    <col min="7" max="7" width="22.28515625" style="2" customWidth="1"/>
    <col min="8" max="8" width="19.85546875" style="2" customWidth="1"/>
    <col min="9" max="9" width="19.5703125" style="2" bestFit="1" customWidth="1"/>
    <col min="10" max="16384" width="9.140625" style="2"/>
  </cols>
  <sheetData>
    <row r="1" spans="1:13" ht="63.75" customHeight="1">
      <c r="A1" s="188" t="s">
        <v>27</v>
      </c>
      <c r="B1" s="189"/>
      <c r="C1" s="189"/>
      <c r="D1" s="189"/>
      <c r="E1" s="189"/>
      <c r="F1" s="189"/>
      <c r="G1" s="189"/>
      <c r="H1" s="189"/>
    </row>
    <row r="2" spans="1:13" s="5" customFormat="1" ht="96" customHeight="1">
      <c r="A2" s="3" t="s">
        <v>0</v>
      </c>
      <c r="B2" s="4" t="s">
        <v>28</v>
      </c>
      <c r="C2" s="4" t="s">
        <v>29</v>
      </c>
      <c r="D2" s="4" t="s">
        <v>30</v>
      </c>
      <c r="E2" s="4" t="s">
        <v>31</v>
      </c>
      <c r="F2" s="4" t="s">
        <v>32</v>
      </c>
      <c r="G2" s="4" t="s">
        <v>33</v>
      </c>
      <c r="H2" s="4" t="s">
        <v>34</v>
      </c>
      <c r="K2" s="61"/>
      <c r="M2" s="61"/>
    </row>
    <row r="3" spans="1:13" s="5" customFormat="1" ht="38.25" customHeight="1">
      <c r="A3" s="3"/>
      <c r="B3" s="4" t="s">
        <v>22</v>
      </c>
      <c r="C3" s="6">
        <f>C5+C10+C20+C33+C47+C66+C78</f>
        <v>208</v>
      </c>
      <c r="D3" s="3"/>
      <c r="E3" s="3"/>
      <c r="F3" s="7">
        <f>F5+F10+F33+F20+F66+F78+F47</f>
        <v>494500</v>
      </c>
      <c r="G3" s="7">
        <f>G5+G10+G20+G33+G47+G66+G78</f>
        <v>5934000</v>
      </c>
      <c r="H3" s="58">
        <f>G3</f>
        <v>5934000</v>
      </c>
      <c r="I3" s="169">
        <f>H3-G4</f>
        <v>1974000</v>
      </c>
      <c r="J3" s="184">
        <f>C3-C4</f>
        <v>58</v>
      </c>
    </row>
    <row r="4" spans="1:13" s="5" customFormat="1" ht="38.25" customHeight="1">
      <c r="A4" s="3"/>
      <c r="B4" s="156" t="s">
        <v>37</v>
      </c>
      <c r="C4" s="157">
        <f>C37+C38+C41+C42+C45+C46+C51+C52+C55+C56+C59+C60+C64+C65</f>
        <v>150</v>
      </c>
      <c r="D4" s="158"/>
      <c r="E4" s="158"/>
      <c r="F4" s="159">
        <f>F37+F38+F41+F42+F45+F46+F51+F52+F55+F56+F59+F60+F64+F65</f>
        <v>330000</v>
      </c>
      <c r="G4" s="159">
        <f>F4*12</f>
        <v>3960000</v>
      </c>
      <c r="H4" s="155"/>
    </row>
    <row r="5" spans="1:13" s="5" customFormat="1" ht="22.5" customHeight="1">
      <c r="A5" s="8"/>
      <c r="B5" s="8" t="s">
        <v>35</v>
      </c>
      <c r="C5" s="9">
        <f>C6+C7+C9+C8</f>
        <v>4</v>
      </c>
      <c r="D5" s="8"/>
      <c r="E5" s="8"/>
      <c r="F5" s="9">
        <f>F6+F7+F9+F8</f>
        <v>19800</v>
      </c>
      <c r="G5" s="9">
        <f>G6+G7+G9+G8</f>
        <v>237600</v>
      </c>
      <c r="H5" s="59"/>
    </row>
    <row r="6" spans="1:13" ht="15" customHeight="1">
      <c r="A6" s="10"/>
      <c r="B6" s="11" t="s">
        <v>16</v>
      </c>
      <c r="C6" s="12">
        <v>1</v>
      </c>
      <c r="D6" s="12">
        <v>0</v>
      </c>
      <c r="E6" s="13">
        <v>5600</v>
      </c>
      <c r="F6" s="14">
        <f>C6*E6</f>
        <v>5600</v>
      </c>
      <c r="G6" s="14">
        <f t="shared" ref="G6:G9" si="0">F6*12</f>
        <v>67200</v>
      </c>
      <c r="H6" s="60"/>
    </row>
    <row r="7" spans="1:13" s="39" customFormat="1" ht="15" customHeight="1">
      <c r="A7" s="50"/>
      <c r="B7" s="62" t="s">
        <v>17</v>
      </c>
      <c r="C7" s="36">
        <v>1</v>
      </c>
      <c r="D7" s="12">
        <v>0</v>
      </c>
      <c r="E7" s="14">
        <v>4400</v>
      </c>
      <c r="F7" s="14">
        <f>C7*E7</f>
        <v>4400</v>
      </c>
      <c r="G7" s="14">
        <f>F7*12</f>
        <v>52800</v>
      </c>
      <c r="H7" s="153"/>
    </row>
    <row r="8" spans="1:13" s="39" customFormat="1" ht="15" customHeight="1">
      <c r="A8" s="50"/>
      <c r="B8" s="62" t="s">
        <v>692</v>
      </c>
      <c r="C8" s="36">
        <v>1</v>
      </c>
      <c r="D8" s="12">
        <v>0</v>
      </c>
      <c r="E8" s="14">
        <v>5000</v>
      </c>
      <c r="F8" s="14">
        <f>C8*E8</f>
        <v>5000</v>
      </c>
      <c r="G8" s="14">
        <f t="shared" si="0"/>
        <v>60000</v>
      </c>
      <c r="H8" s="153"/>
    </row>
    <row r="9" spans="1:13" ht="15" customHeight="1">
      <c r="A9" s="10"/>
      <c r="B9" s="11" t="s">
        <v>26</v>
      </c>
      <c r="C9" s="12">
        <v>1</v>
      </c>
      <c r="D9" s="12">
        <v>0</v>
      </c>
      <c r="E9" s="13">
        <v>4800</v>
      </c>
      <c r="F9" s="14">
        <f>C9*E9</f>
        <v>4800</v>
      </c>
      <c r="G9" s="14">
        <f t="shared" si="0"/>
        <v>57600</v>
      </c>
      <c r="H9" s="60"/>
    </row>
    <row r="10" spans="1:13" ht="30" customHeight="1">
      <c r="A10" s="15" t="s">
        <v>36</v>
      </c>
      <c r="B10" s="15" t="s">
        <v>43</v>
      </c>
      <c r="C10" s="16">
        <f>C11+C12+C16</f>
        <v>9</v>
      </c>
      <c r="D10" s="16"/>
      <c r="E10" s="15"/>
      <c r="F10" s="16">
        <f>F11+F12+F16</f>
        <v>23500</v>
      </c>
      <c r="G10" s="16">
        <f>G11+G12+G16</f>
        <v>282000</v>
      </c>
      <c r="H10" s="60"/>
    </row>
    <row r="11" spans="1:13" ht="15" customHeight="1">
      <c r="A11" s="10"/>
      <c r="B11" s="35" t="s">
        <v>18</v>
      </c>
      <c r="C11" s="12">
        <v>1</v>
      </c>
      <c r="D11" s="18">
        <v>4.4000000000000004</v>
      </c>
      <c r="E11" s="22">
        <f>D11*1000</f>
        <v>4400</v>
      </c>
      <c r="F11" s="36">
        <f>C11*E11</f>
        <v>4400</v>
      </c>
      <c r="G11" s="36">
        <f>F11*12</f>
        <v>52800</v>
      </c>
      <c r="H11" s="60"/>
    </row>
    <row r="12" spans="1:13" ht="60" customHeight="1">
      <c r="A12" s="10"/>
      <c r="B12" s="20" t="s">
        <v>716</v>
      </c>
      <c r="C12" s="53">
        <f>C13+C14+C15</f>
        <v>5</v>
      </c>
      <c r="D12" s="52"/>
      <c r="E12" s="51"/>
      <c r="F12" s="51">
        <f>F13+F14+F15</f>
        <v>11700</v>
      </c>
      <c r="G12" s="51">
        <f>G13+G14+G15</f>
        <v>140400</v>
      </c>
      <c r="H12" s="60"/>
    </row>
    <row r="13" spans="1:13" ht="15" customHeight="1">
      <c r="A13" s="10"/>
      <c r="B13" s="35" t="s">
        <v>19</v>
      </c>
      <c r="C13" s="22">
        <v>1</v>
      </c>
      <c r="D13" s="23">
        <v>3.1</v>
      </c>
      <c r="E13" s="22">
        <f>D13*1000</f>
        <v>3100</v>
      </c>
      <c r="F13" s="22">
        <f>C13*E13</f>
        <v>3100</v>
      </c>
      <c r="G13" s="22">
        <f>F13*12</f>
        <v>37200</v>
      </c>
      <c r="H13" s="60"/>
    </row>
    <row r="14" spans="1:13" ht="15" customHeight="1">
      <c r="A14" s="10"/>
      <c r="B14" s="35" t="s">
        <v>20</v>
      </c>
      <c r="C14" s="22">
        <v>2</v>
      </c>
      <c r="D14" s="23">
        <v>2.2999999999999998</v>
      </c>
      <c r="E14" s="22">
        <f t="shared" ref="E14:E15" si="1">D14*1000</f>
        <v>2300</v>
      </c>
      <c r="F14" s="22">
        <f t="shared" ref="F14:F15" si="2">C14*E14</f>
        <v>4600</v>
      </c>
      <c r="G14" s="22">
        <f>F14*12</f>
        <v>55200</v>
      </c>
      <c r="H14" s="60"/>
    </row>
    <row r="15" spans="1:13" ht="15">
      <c r="A15" s="10"/>
      <c r="B15" s="35" t="s">
        <v>21</v>
      </c>
      <c r="C15" s="22">
        <v>2</v>
      </c>
      <c r="D15" s="23">
        <v>2</v>
      </c>
      <c r="E15" s="22">
        <f t="shared" si="1"/>
        <v>2000</v>
      </c>
      <c r="F15" s="22">
        <f t="shared" si="2"/>
        <v>4000</v>
      </c>
      <c r="G15" s="22">
        <f>F15*12</f>
        <v>48000</v>
      </c>
      <c r="H15" s="60"/>
    </row>
    <row r="16" spans="1:13" ht="60" customHeight="1">
      <c r="A16" s="10"/>
      <c r="B16" s="20" t="s">
        <v>53</v>
      </c>
      <c r="C16" s="37">
        <f>C17+C18+C19</f>
        <v>3</v>
      </c>
      <c r="D16" s="20"/>
      <c r="E16" s="20"/>
      <c r="F16" s="37">
        <f>F17+F18+F19</f>
        <v>7400</v>
      </c>
      <c r="G16" s="37">
        <f>G17+G18+G19</f>
        <v>88800</v>
      </c>
      <c r="H16" s="60"/>
    </row>
    <row r="17" spans="1:8" ht="15" customHeight="1">
      <c r="A17" s="10"/>
      <c r="B17" s="35" t="s">
        <v>19</v>
      </c>
      <c r="C17" s="13">
        <v>1</v>
      </c>
      <c r="D17" s="23">
        <v>3.1</v>
      </c>
      <c r="E17" s="22">
        <f>D17*1000</f>
        <v>3100</v>
      </c>
      <c r="F17" s="22">
        <f>C17*E17</f>
        <v>3100</v>
      </c>
      <c r="G17" s="22">
        <f t="shared" ref="G17:G19" si="3">F17*12</f>
        <v>37200</v>
      </c>
      <c r="H17" s="60"/>
    </row>
    <row r="18" spans="1:8" ht="15" customHeight="1">
      <c r="A18" s="10"/>
      <c r="B18" s="35" t="s">
        <v>20</v>
      </c>
      <c r="C18" s="13">
        <v>1</v>
      </c>
      <c r="D18" s="23">
        <v>2.2999999999999998</v>
      </c>
      <c r="E18" s="22">
        <f>D18*1000</f>
        <v>2300</v>
      </c>
      <c r="F18" s="22">
        <f>C18*E18</f>
        <v>2300</v>
      </c>
      <c r="G18" s="22">
        <f t="shared" si="3"/>
        <v>27600</v>
      </c>
      <c r="H18" s="60"/>
    </row>
    <row r="19" spans="1:8" ht="15">
      <c r="A19" s="10" t="s">
        <v>706</v>
      </c>
      <c r="B19" s="35" t="s">
        <v>21</v>
      </c>
      <c r="C19" s="13">
        <v>1</v>
      </c>
      <c r="D19" s="23">
        <v>2</v>
      </c>
      <c r="E19" s="22">
        <f>D19*1000</f>
        <v>2000</v>
      </c>
      <c r="F19" s="22">
        <f>C19*E19</f>
        <v>2000</v>
      </c>
      <c r="G19" s="22">
        <f t="shared" si="3"/>
        <v>24000</v>
      </c>
      <c r="H19" s="60"/>
    </row>
    <row r="20" spans="1:8" ht="30" customHeight="1">
      <c r="A20" s="15" t="s">
        <v>38</v>
      </c>
      <c r="B20" s="15" t="s">
        <v>41</v>
      </c>
      <c r="C20" s="16">
        <f>C21+C22+C30+C26</f>
        <v>9</v>
      </c>
      <c r="D20" s="16"/>
      <c r="E20" s="15"/>
      <c r="F20" s="16">
        <f>F21+F22+F26+F30</f>
        <v>24300</v>
      </c>
      <c r="G20" s="16">
        <f>G21+G22+G26+G30</f>
        <v>291600</v>
      </c>
      <c r="H20" s="60"/>
    </row>
    <row r="21" spans="1:8" ht="15" customHeight="1">
      <c r="A21" s="34"/>
      <c r="B21" s="35" t="s">
        <v>18</v>
      </c>
      <c r="C21" s="12">
        <v>1</v>
      </c>
      <c r="D21" s="18">
        <v>4.4000000000000004</v>
      </c>
      <c r="E21" s="22">
        <f>D21*1000</f>
        <v>4400</v>
      </c>
      <c r="F21" s="36">
        <f>C21*E21</f>
        <v>4400</v>
      </c>
      <c r="G21" s="36">
        <f>F21*12</f>
        <v>52800</v>
      </c>
      <c r="H21" s="60"/>
    </row>
    <row r="22" spans="1:8" ht="45" customHeight="1">
      <c r="A22" s="34"/>
      <c r="B22" s="20" t="s">
        <v>52</v>
      </c>
      <c r="C22" s="51">
        <f>C23+C24+C25</f>
        <v>3</v>
      </c>
      <c r="D22" s="31"/>
      <c r="E22" s="30"/>
      <c r="F22" s="51">
        <f>F23+F24+F25</f>
        <v>7400</v>
      </c>
      <c r="G22" s="32">
        <f>G23+G24+G25</f>
        <v>88800</v>
      </c>
      <c r="H22" s="60"/>
    </row>
    <row r="23" spans="1:8" ht="15" customHeight="1">
      <c r="A23" s="34"/>
      <c r="B23" s="35" t="s">
        <v>19</v>
      </c>
      <c r="C23" s="22">
        <v>1</v>
      </c>
      <c r="D23" s="23">
        <v>3.1</v>
      </c>
      <c r="E23" s="22">
        <f>D23*1000</f>
        <v>3100</v>
      </c>
      <c r="F23" s="22">
        <f>C23*E23</f>
        <v>3100</v>
      </c>
      <c r="G23" s="22">
        <f t="shared" ref="G23:G29" si="4">F23*12</f>
        <v>37200</v>
      </c>
      <c r="H23" s="60"/>
    </row>
    <row r="24" spans="1:8" ht="15" customHeight="1">
      <c r="A24" s="34"/>
      <c r="B24" s="35" t="s">
        <v>20</v>
      </c>
      <c r="C24" s="22">
        <v>1</v>
      </c>
      <c r="D24" s="23">
        <v>2.2999999999999998</v>
      </c>
      <c r="E24" s="22">
        <f>D24*1000</f>
        <v>2300</v>
      </c>
      <c r="F24" s="22">
        <f>C24*E24</f>
        <v>2300</v>
      </c>
      <c r="G24" s="22">
        <f t="shared" si="4"/>
        <v>27600</v>
      </c>
      <c r="H24" s="60"/>
    </row>
    <row r="25" spans="1:8" ht="15">
      <c r="A25" s="34"/>
      <c r="B25" s="35" t="s">
        <v>21</v>
      </c>
      <c r="C25" s="22">
        <v>1</v>
      </c>
      <c r="D25" s="23">
        <v>2</v>
      </c>
      <c r="E25" s="22">
        <f>D25*1000</f>
        <v>2000</v>
      </c>
      <c r="F25" s="22">
        <f>C25*E25</f>
        <v>2000</v>
      </c>
      <c r="G25" s="22">
        <f t="shared" si="4"/>
        <v>24000</v>
      </c>
      <c r="H25" s="60"/>
    </row>
    <row r="26" spans="1:8" ht="45" customHeight="1">
      <c r="A26" s="34"/>
      <c r="B26" s="20" t="s">
        <v>51</v>
      </c>
      <c r="C26" s="51">
        <f>C27+C28+C29</f>
        <v>3</v>
      </c>
      <c r="D26" s="31"/>
      <c r="E26" s="30"/>
      <c r="F26" s="51">
        <f>F27+F28+F29</f>
        <v>7400</v>
      </c>
      <c r="G26" s="32">
        <f>G27+G28+G29</f>
        <v>88800</v>
      </c>
      <c r="H26" s="60"/>
    </row>
    <row r="27" spans="1:8" ht="15" customHeight="1">
      <c r="A27" s="34"/>
      <c r="B27" s="35" t="s">
        <v>19</v>
      </c>
      <c r="C27" s="22">
        <v>1</v>
      </c>
      <c r="D27" s="23">
        <v>3.1</v>
      </c>
      <c r="E27" s="22">
        <f>D27*1000</f>
        <v>3100</v>
      </c>
      <c r="F27" s="22">
        <f>C27*E27</f>
        <v>3100</v>
      </c>
      <c r="G27" s="22">
        <f t="shared" si="4"/>
        <v>37200</v>
      </c>
      <c r="H27" s="60"/>
    </row>
    <row r="28" spans="1:8" ht="15" customHeight="1">
      <c r="A28" s="34"/>
      <c r="B28" s="35" t="s">
        <v>20</v>
      </c>
      <c r="C28" s="22">
        <v>1</v>
      </c>
      <c r="D28" s="23">
        <v>2.2999999999999998</v>
      </c>
      <c r="E28" s="22">
        <f>D28*1000</f>
        <v>2300</v>
      </c>
      <c r="F28" s="22">
        <f>C28*E28</f>
        <v>2300</v>
      </c>
      <c r="G28" s="22">
        <f t="shared" si="4"/>
        <v>27600</v>
      </c>
      <c r="H28" s="60"/>
    </row>
    <row r="29" spans="1:8" ht="15">
      <c r="A29" s="34"/>
      <c r="B29" s="35" t="s">
        <v>21</v>
      </c>
      <c r="C29" s="22">
        <v>1</v>
      </c>
      <c r="D29" s="23">
        <v>2</v>
      </c>
      <c r="E29" s="22">
        <f>D29*1000</f>
        <v>2000</v>
      </c>
      <c r="F29" s="22">
        <f>C29*E29</f>
        <v>2000</v>
      </c>
      <c r="G29" s="22">
        <f t="shared" si="4"/>
        <v>24000</v>
      </c>
      <c r="H29" s="60"/>
    </row>
    <row r="30" spans="1:8" ht="45" customHeight="1">
      <c r="A30" s="34"/>
      <c r="B30" s="173" t="s">
        <v>734</v>
      </c>
      <c r="C30" s="174">
        <f>C31+C32</f>
        <v>2</v>
      </c>
      <c r="D30" s="175"/>
      <c r="E30" s="176"/>
      <c r="F30" s="174">
        <f>F31+F32</f>
        <v>5100</v>
      </c>
      <c r="G30" s="177">
        <f>G31+G32</f>
        <v>61200</v>
      </c>
      <c r="H30" s="60"/>
    </row>
    <row r="31" spans="1:8" ht="15" customHeight="1">
      <c r="A31" s="34"/>
      <c r="B31" s="35" t="s">
        <v>735</v>
      </c>
      <c r="C31" s="22">
        <v>1</v>
      </c>
      <c r="D31" s="23">
        <v>2.8</v>
      </c>
      <c r="E31" s="22">
        <f>D31*1000</f>
        <v>2800</v>
      </c>
      <c r="F31" s="22">
        <f>C31*E31</f>
        <v>2800</v>
      </c>
      <c r="G31" s="22">
        <f>F31*12</f>
        <v>33600</v>
      </c>
      <c r="H31" s="60"/>
    </row>
    <row r="32" spans="1:8" ht="15" customHeight="1">
      <c r="A32" s="34"/>
      <c r="B32" s="35" t="s">
        <v>20</v>
      </c>
      <c r="C32" s="22">
        <v>1</v>
      </c>
      <c r="D32" s="23">
        <v>2.2999999999999998</v>
      </c>
      <c r="E32" s="22">
        <f>D32*1000</f>
        <v>2300</v>
      </c>
      <c r="F32" s="22">
        <f>C32*E32</f>
        <v>2300</v>
      </c>
      <c r="G32" s="22">
        <f>F32*12</f>
        <v>27600</v>
      </c>
      <c r="H32" s="60"/>
    </row>
    <row r="33" spans="1:10" s="17" customFormat="1" ht="30" customHeight="1">
      <c r="A33" s="15" t="s">
        <v>39</v>
      </c>
      <c r="B33" s="15" t="s">
        <v>707</v>
      </c>
      <c r="C33" s="16">
        <f>C34+C35+C39+C43+C61</f>
        <v>112</v>
      </c>
      <c r="D33" s="16"/>
      <c r="E33" s="16"/>
      <c r="F33" s="16">
        <f>F34+F35+F39+F43+F61</f>
        <v>252300</v>
      </c>
      <c r="G33" s="16">
        <f>G34+G35+G39+G43+G61</f>
        <v>3027600</v>
      </c>
      <c r="H33" s="60"/>
    </row>
    <row r="34" spans="1:10" ht="15" customHeight="1">
      <c r="A34" s="10"/>
      <c r="B34" s="11" t="s">
        <v>18</v>
      </c>
      <c r="C34" s="12">
        <v>1</v>
      </c>
      <c r="D34" s="18">
        <v>4.4000000000000004</v>
      </c>
      <c r="E34" s="22">
        <f>D34*1000</f>
        <v>4400</v>
      </c>
      <c r="F34" s="14">
        <f>C34*E34</f>
        <v>4400</v>
      </c>
      <c r="G34" s="14">
        <f t="shared" ref="G34" si="5">F34*12</f>
        <v>52800</v>
      </c>
      <c r="H34" s="60"/>
    </row>
    <row r="35" spans="1:10" ht="30" customHeight="1">
      <c r="A35" s="19"/>
      <c r="B35" s="20" t="s">
        <v>708</v>
      </c>
      <c r="C35" s="37">
        <f>C36+C37+C38</f>
        <v>37</v>
      </c>
      <c r="D35" s="20"/>
      <c r="E35" s="20"/>
      <c r="F35" s="37">
        <f>F36+F37+F38</f>
        <v>82300</v>
      </c>
      <c r="G35" s="37">
        <f>G36+G37+G38</f>
        <v>987600</v>
      </c>
      <c r="H35" s="60"/>
    </row>
    <row r="36" spans="1:10" ht="15" customHeight="1">
      <c r="A36" s="19"/>
      <c r="B36" s="35" t="s">
        <v>19</v>
      </c>
      <c r="C36" s="22">
        <v>1</v>
      </c>
      <c r="D36" s="23">
        <v>3.1</v>
      </c>
      <c r="E36" s="22">
        <f>D36*1000</f>
        <v>3100</v>
      </c>
      <c r="F36" s="13">
        <f>C36*E36</f>
        <v>3100</v>
      </c>
      <c r="G36" s="13">
        <f t="shared" ref="G36:G42" si="6">F36*12</f>
        <v>37200</v>
      </c>
      <c r="H36" s="60"/>
    </row>
    <row r="37" spans="1:10" ht="15" customHeight="1">
      <c r="A37" s="24"/>
      <c r="B37" s="57" t="s">
        <v>37</v>
      </c>
      <c r="C37" s="25">
        <v>18</v>
      </c>
      <c r="D37" s="26">
        <v>2.2999999999999998</v>
      </c>
      <c r="E37" s="26">
        <f>D37*1000</f>
        <v>2300</v>
      </c>
      <c r="F37" s="27">
        <f t="shared" ref="F37:F38" si="7">C37*E37</f>
        <v>41400</v>
      </c>
      <c r="G37" s="27">
        <f t="shared" si="6"/>
        <v>496800</v>
      </c>
      <c r="H37" s="60"/>
    </row>
    <row r="38" spans="1:10" ht="15" customHeight="1">
      <c r="A38" s="24"/>
      <c r="B38" s="57" t="s">
        <v>37</v>
      </c>
      <c r="C38" s="25">
        <v>18</v>
      </c>
      <c r="D38" s="26">
        <v>2.1</v>
      </c>
      <c r="E38" s="26">
        <f>D38*1000</f>
        <v>2100</v>
      </c>
      <c r="F38" s="27">
        <f t="shared" si="7"/>
        <v>37800</v>
      </c>
      <c r="G38" s="27">
        <f t="shared" si="6"/>
        <v>453600</v>
      </c>
      <c r="H38" s="60"/>
    </row>
    <row r="39" spans="1:10" ht="45" customHeight="1">
      <c r="A39" s="19"/>
      <c r="B39" s="20" t="s">
        <v>709</v>
      </c>
      <c r="C39" s="37">
        <f>C40+C41+C42</f>
        <v>17</v>
      </c>
      <c r="D39" s="20"/>
      <c r="E39" s="20"/>
      <c r="F39" s="37">
        <f>F40+F41+F42</f>
        <v>38300</v>
      </c>
      <c r="G39" s="37">
        <f>G40+G41+G42</f>
        <v>459600</v>
      </c>
      <c r="H39" s="60"/>
    </row>
    <row r="40" spans="1:10" s="21" customFormat="1" ht="15" customHeight="1">
      <c r="A40" s="19"/>
      <c r="B40" s="35" t="s">
        <v>19</v>
      </c>
      <c r="C40" s="22">
        <v>1</v>
      </c>
      <c r="D40" s="23">
        <v>3.1</v>
      </c>
      <c r="E40" s="22">
        <f>D40*1000</f>
        <v>3100</v>
      </c>
      <c r="F40" s="13">
        <f>C40*E40</f>
        <v>3100</v>
      </c>
      <c r="G40" s="13">
        <f t="shared" si="6"/>
        <v>37200</v>
      </c>
      <c r="H40" s="60"/>
    </row>
    <row r="41" spans="1:10" s="21" customFormat="1" ht="15" customHeight="1">
      <c r="A41" s="24"/>
      <c r="B41" s="57" t="s">
        <v>37</v>
      </c>
      <c r="C41" s="25">
        <v>8</v>
      </c>
      <c r="D41" s="26">
        <v>2.2999999999999998</v>
      </c>
      <c r="E41" s="26">
        <f>D41*1000</f>
        <v>2300</v>
      </c>
      <c r="F41" s="27">
        <f t="shared" ref="F41:F42" si="8">C41*E41</f>
        <v>18400</v>
      </c>
      <c r="G41" s="27">
        <f t="shared" si="6"/>
        <v>220800</v>
      </c>
      <c r="H41" s="60"/>
    </row>
    <row r="42" spans="1:10" s="28" customFormat="1" ht="15" customHeight="1">
      <c r="A42" s="24"/>
      <c r="B42" s="57" t="s">
        <v>37</v>
      </c>
      <c r="C42" s="25">
        <v>8</v>
      </c>
      <c r="D42" s="26">
        <v>2.1</v>
      </c>
      <c r="E42" s="26">
        <f>D42*1000</f>
        <v>2100</v>
      </c>
      <c r="F42" s="27">
        <f t="shared" si="8"/>
        <v>16800</v>
      </c>
      <c r="G42" s="27">
        <f t="shared" si="6"/>
        <v>201600</v>
      </c>
      <c r="H42" s="60"/>
    </row>
    <row r="43" spans="1:10" s="28" customFormat="1" ht="45" customHeight="1">
      <c r="A43" s="19"/>
      <c r="B43" s="20" t="s">
        <v>710</v>
      </c>
      <c r="C43" s="37">
        <f>C44+C45+C46</f>
        <v>21</v>
      </c>
      <c r="D43" s="20"/>
      <c r="E43" s="20"/>
      <c r="F43" s="37">
        <f>F44+F45+F46</f>
        <v>47100</v>
      </c>
      <c r="G43" s="37">
        <f>G44+G45+G46</f>
        <v>565200</v>
      </c>
      <c r="H43" s="60"/>
    </row>
    <row r="44" spans="1:10" s="21" customFormat="1" ht="15" customHeight="1">
      <c r="A44" s="19"/>
      <c r="B44" s="35" t="s">
        <v>19</v>
      </c>
      <c r="C44" s="22">
        <v>1</v>
      </c>
      <c r="D44" s="23">
        <v>3.1</v>
      </c>
      <c r="E44" s="22">
        <f>D44*1000</f>
        <v>3100</v>
      </c>
      <c r="F44" s="13">
        <f>C44*E44</f>
        <v>3100</v>
      </c>
      <c r="G44" s="13">
        <f t="shared" ref="G44:G46" si="9">F44*12</f>
        <v>37200</v>
      </c>
      <c r="H44" s="60" t="s">
        <v>706</v>
      </c>
      <c r="I44" s="63"/>
      <c r="J44" s="64"/>
    </row>
    <row r="45" spans="1:10" s="21" customFormat="1" ht="15" customHeight="1">
      <c r="A45" s="24"/>
      <c r="B45" s="57" t="s">
        <v>37</v>
      </c>
      <c r="C45" s="25">
        <v>10</v>
      </c>
      <c r="D45" s="26">
        <v>2.2999999999999998</v>
      </c>
      <c r="E45" s="29">
        <f>D45*1000</f>
        <v>2300</v>
      </c>
      <c r="F45" s="27">
        <f t="shared" ref="F45:F46" si="10">C45*E45</f>
        <v>23000</v>
      </c>
      <c r="G45" s="27">
        <f t="shared" si="9"/>
        <v>276000</v>
      </c>
      <c r="H45" s="60"/>
    </row>
    <row r="46" spans="1:10" s="28" customFormat="1" ht="15" customHeight="1">
      <c r="A46" s="24"/>
      <c r="B46" s="57" t="s">
        <v>37</v>
      </c>
      <c r="C46" s="25">
        <v>10</v>
      </c>
      <c r="D46" s="26">
        <v>2.1</v>
      </c>
      <c r="E46" s="29">
        <f>D46*1000</f>
        <v>2100</v>
      </c>
      <c r="F46" s="27">
        <f t="shared" si="10"/>
        <v>21000</v>
      </c>
      <c r="G46" s="27">
        <f t="shared" si="9"/>
        <v>252000</v>
      </c>
      <c r="H46" s="60"/>
    </row>
    <row r="47" spans="1:10" s="28" customFormat="1" ht="30" customHeight="1">
      <c r="A47" s="15" t="s">
        <v>40</v>
      </c>
      <c r="B47" s="15" t="s">
        <v>713</v>
      </c>
      <c r="C47" s="16">
        <f>C48+C49+C53+C57</f>
        <v>52</v>
      </c>
      <c r="D47" s="16"/>
      <c r="E47" s="16"/>
      <c r="F47" s="16">
        <f>F48+F49+F53+F57</f>
        <v>118400</v>
      </c>
      <c r="G47" s="16">
        <f>G48+G49+G53+G57</f>
        <v>1420800</v>
      </c>
      <c r="H47" s="60"/>
    </row>
    <row r="48" spans="1:10" s="21" customFormat="1" ht="15" customHeight="1">
      <c r="A48" s="50"/>
      <c r="B48" s="62" t="s">
        <v>18</v>
      </c>
      <c r="C48" s="36">
        <v>1</v>
      </c>
      <c r="D48" s="18">
        <v>4.4000000000000004</v>
      </c>
      <c r="E48" s="22">
        <f>D48*1000</f>
        <v>4400</v>
      </c>
      <c r="F48" s="14">
        <f>C48*E48</f>
        <v>4400</v>
      </c>
      <c r="G48" s="14">
        <f t="shared" ref="G48" si="11">F48*12</f>
        <v>52800</v>
      </c>
      <c r="H48" s="60"/>
    </row>
    <row r="49" spans="1:8" s="21" customFormat="1" ht="60" customHeight="1">
      <c r="A49" s="50"/>
      <c r="B49" s="173" t="s">
        <v>736</v>
      </c>
      <c r="C49" s="178">
        <f>C50+C51+C52</f>
        <v>9</v>
      </c>
      <c r="D49" s="173"/>
      <c r="E49" s="173"/>
      <c r="F49" s="178">
        <f>F50+F51+F52</f>
        <v>20400</v>
      </c>
      <c r="G49" s="178">
        <f>G50+G51+G52</f>
        <v>244800</v>
      </c>
      <c r="H49" s="60"/>
    </row>
    <row r="50" spans="1:8" s="21" customFormat="1" ht="15" customHeight="1">
      <c r="A50" s="50"/>
      <c r="B50" s="35" t="s">
        <v>735</v>
      </c>
      <c r="C50" s="22">
        <v>1</v>
      </c>
      <c r="D50" s="23">
        <v>2.8</v>
      </c>
      <c r="E50" s="22">
        <f>D50*1000</f>
        <v>2800</v>
      </c>
      <c r="F50" s="22">
        <f>C50*E50</f>
        <v>2800</v>
      </c>
      <c r="G50" s="22">
        <f>F50*12</f>
        <v>33600</v>
      </c>
      <c r="H50" s="60"/>
    </row>
    <row r="51" spans="1:8" s="21" customFormat="1" ht="15" customHeight="1">
      <c r="A51" s="50"/>
      <c r="B51" s="57" t="s">
        <v>37</v>
      </c>
      <c r="C51" s="25">
        <v>4</v>
      </c>
      <c r="D51" s="26">
        <v>2.2999999999999998</v>
      </c>
      <c r="E51" s="29">
        <f>D51*1000</f>
        <v>2300</v>
      </c>
      <c r="F51" s="27">
        <f t="shared" ref="F51:F52" si="12">C51*E51</f>
        <v>9200</v>
      </c>
      <c r="G51" s="27">
        <f t="shared" ref="G51:G52" si="13">F51*12</f>
        <v>110400</v>
      </c>
      <c r="H51" s="60"/>
    </row>
    <row r="52" spans="1:8" s="21" customFormat="1" ht="15" customHeight="1">
      <c r="A52" s="50"/>
      <c r="B52" s="57" t="s">
        <v>37</v>
      </c>
      <c r="C52" s="25">
        <v>4</v>
      </c>
      <c r="D52" s="26">
        <v>2.1</v>
      </c>
      <c r="E52" s="29">
        <f>D52*1000</f>
        <v>2100</v>
      </c>
      <c r="F52" s="27">
        <f t="shared" si="12"/>
        <v>8400</v>
      </c>
      <c r="G52" s="27">
        <f t="shared" si="13"/>
        <v>100800</v>
      </c>
      <c r="H52" s="60"/>
    </row>
    <row r="53" spans="1:8" s="21" customFormat="1" ht="90" customHeight="1">
      <c r="A53" s="50"/>
      <c r="B53" s="173" t="s">
        <v>737</v>
      </c>
      <c r="C53" s="178">
        <f>C54+C55+C56</f>
        <v>21</v>
      </c>
      <c r="D53" s="173"/>
      <c r="E53" s="173"/>
      <c r="F53" s="178">
        <f>F54+F55+F56</f>
        <v>46800</v>
      </c>
      <c r="G53" s="178">
        <f>G54+G55+G56</f>
        <v>561600</v>
      </c>
      <c r="H53" s="60"/>
    </row>
    <row r="54" spans="1:8" s="21" customFormat="1" ht="15" customHeight="1">
      <c r="A54" s="50"/>
      <c r="B54" s="35" t="s">
        <v>735</v>
      </c>
      <c r="C54" s="22">
        <v>1</v>
      </c>
      <c r="D54" s="23">
        <v>2.8</v>
      </c>
      <c r="E54" s="22">
        <f>D54*1000</f>
        <v>2800</v>
      </c>
      <c r="F54" s="22">
        <f>C54*E54</f>
        <v>2800</v>
      </c>
      <c r="G54" s="22">
        <f>F54*12</f>
        <v>33600</v>
      </c>
      <c r="H54" s="60"/>
    </row>
    <row r="55" spans="1:8" s="21" customFormat="1" ht="15" customHeight="1">
      <c r="A55" s="50"/>
      <c r="B55" s="57" t="s">
        <v>37</v>
      </c>
      <c r="C55" s="25">
        <v>10</v>
      </c>
      <c r="D55" s="26">
        <v>2.2999999999999998</v>
      </c>
      <c r="E55" s="29">
        <f>D55*1000</f>
        <v>2300</v>
      </c>
      <c r="F55" s="27">
        <f t="shared" ref="F55:F56" si="14">C55*E55</f>
        <v>23000</v>
      </c>
      <c r="G55" s="27">
        <f t="shared" ref="G55:G56" si="15">F55*12</f>
        <v>276000</v>
      </c>
      <c r="H55" s="60"/>
    </row>
    <row r="56" spans="1:8" s="21" customFormat="1" ht="15" customHeight="1">
      <c r="A56" s="50"/>
      <c r="B56" s="57" t="s">
        <v>37</v>
      </c>
      <c r="C56" s="25">
        <v>10</v>
      </c>
      <c r="D56" s="26">
        <v>2.1</v>
      </c>
      <c r="E56" s="29">
        <f>D56*1000</f>
        <v>2100</v>
      </c>
      <c r="F56" s="27">
        <f t="shared" si="14"/>
        <v>21000</v>
      </c>
      <c r="G56" s="27">
        <f t="shared" si="15"/>
        <v>252000</v>
      </c>
      <c r="H56" s="60"/>
    </row>
    <row r="57" spans="1:8" s="21" customFormat="1" ht="30" customHeight="1">
      <c r="A57" s="50"/>
      <c r="B57" s="173" t="s">
        <v>738</v>
      </c>
      <c r="C57" s="178">
        <f>C58+C59+C60</f>
        <v>21</v>
      </c>
      <c r="D57" s="173"/>
      <c r="E57" s="173"/>
      <c r="F57" s="178">
        <f>F58+F59+F60</f>
        <v>46800</v>
      </c>
      <c r="G57" s="178">
        <f>G58+G59+G60</f>
        <v>561600</v>
      </c>
      <c r="H57" s="60"/>
    </row>
    <row r="58" spans="1:8" s="21" customFormat="1" ht="15" customHeight="1">
      <c r="A58" s="50"/>
      <c r="B58" s="35" t="s">
        <v>735</v>
      </c>
      <c r="C58" s="22">
        <v>1</v>
      </c>
      <c r="D58" s="23">
        <v>2.8</v>
      </c>
      <c r="E58" s="22">
        <f>D58*1000</f>
        <v>2800</v>
      </c>
      <c r="F58" s="22">
        <f>C58*E58</f>
        <v>2800</v>
      </c>
      <c r="G58" s="22">
        <f>F58*12</f>
        <v>33600</v>
      </c>
      <c r="H58" s="60"/>
    </row>
    <row r="59" spans="1:8" s="28" customFormat="1" ht="15" customHeight="1">
      <c r="A59" s="24"/>
      <c r="B59" s="57" t="s">
        <v>37</v>
      </c>
      <c r="C59" s="25">
        <v>10</v>
      </c>
      <c r="D59" s="26">
        <v>2.2999999999999998</v>
      </c>
      <c r="E59" s="29">
        <f>D59*1000</f>
        <v>2300</v>
      </c>
      <c r="F59" s="27">
        <f t="shared" ref="F59:F60" si="16">C59*E59</f>
        <v>23000</v>
      </c>
      <c r="G59" s="27">
        <f t="shared" ref="G59:G60" si="17">F59*12</f>
        <v>276000</v>
      </c>
      <c r="H59" s="60"/>
    </row>
    <row r="60" spans="1:8" s="28" customFormat="1" ht="15" customHeight="1">
      <c r="A60" s="24"/>
      <c r="B60" s="57" t="s">
        <v>37</v>
      </c>
      <c r="C60" s="25">
        <v>10</v>
      </c>
      <c r="D60" s="26">
        <v>2.1</v>
      </c>
      <c r="E60" s="29">
        <f>D60*1000</f>
        <v>2100</v>
      </c>
      <c r="F60" s="27">
        <f t="shared" si="16"/>
        <v>21000</v>
      </c>
      <c r="G60" s="27">
        <f t="shared" si="17"/>
        <v>252000</v>
      </c>
      <c r="H60" s="60"/>
    </row>
    <row r="61" spans="1:8" s="28" customFormat="1" ht="30" customHeight="1">
      <c r="A61" s="150"/>
      <c r="B61" s="151" t="s">
        <v>726</v>
      </c>
      <c r="C61" s="152">
        <f>C62+C64+C65+C63</f>
        <v>36</v>
      </c>
      <c r="D61" s="151"/>
      <c r="E61" s="151"/>
      <c r="F61" s="152">
        <f>F63+F62+F64+F65</f>
        <v>80200</v>
      </c>
      <c r="G61" s="152">
        <f>G62+G63+G64+G65</f>
        <v>962400</v>
      </c>
      <c r="H61" s="60"/>
    </row>
    <row r="62" spans="1:8" s="28" customFormat="1" ht="15" customHeight="1">
      <c r="A62" s="10"/>
      <c r="B62" s="62" t="s">
        <v>19</v>
      </c>
      <c r="C62" s="36">
        <v>2</v>
      </c>
      <c r="D62" s="23">
        <v>3.1</v>
      </c>
      <c r="E62" s="22">
        <f>D62*1000</f>
        <v>3100</v>
      </c>
      <c r="F62" s="14">
        <f>C62*E62</f>
        <v>6200</v>
      </c>
      <c r="G62" s="14">
        <f>F62*12</f>
        <v>74400</v>
      </c>
      <c r="H62" s="60"/>
    </row>
    <row r="63" spans="1:8" s="28" customFormat="1" ht="15" customHeight="1">
      <c r="A63" s="10"/>
      <c r="B63" s="62" t="s">
        <v>20</v>
      </c>
      <c r="C63" s="36">
        <v>4</v>
      </c>
      <c r="D63" s="23">
        <v>2</v>
      </c>
      <c r="E63" s="22">
        <f>D63*1000</f>
        <v>2000</v>
      </c>
      <c r="F63" s="14">
        <f t="shared" ref="F63:F65" si="18">C63*E63</f>
        <v>8000</v>
      </c>
      <c r="G63" s="14">
        <f t="shared" ref="G63:G65" si="19">F63*12</f>
        <v>96000</v>
      </c>
      <c r="H63" s="60"/>
    </row>
    <row r="64" spans="1:8" s="28" customFormat="1" ht="15" customHeight="1">
      <c r="A64" s="10"/>
      <c r="B64" s="57" t="s">
        <v>37</v>
      </c>
      <c r="C64" s="25">
        <v>15</v>
      </c>
      <c r="D64" s="26">
        <v>2.2999999999999998</v>
      </c>
      <c r="E64" s="29">
        <f>D64*1000</f>
        <v>2300</v>
      </c>
      <c r="F64" s="27">
        <f t="shared" si="18"/>
        <v>34500</v>
      </c>
      <c r="G64" s="27">
        <f t="shared" si="19"/>
        <v>414000</v>
      </c>
      <c r="H64" s="60"/>
    </row>
    <row r="65" spans="1:8" s="28" customFormat="1" ht="15" customHeight="1">
      <c r="A65" s="10"/>
      <c r="B65" s="57" t="s">
        <v>37</v>
      </c>
      <c r="C65" s="25">
        <v>15</v>
      </c>
      <c r="D65" s="26">
        <v>2.1</v>
      </c>
      <c r="E65" s="29">
        <f>D65*1000</f>
        <v>2100</v>
      </c>
      <c r="F65" s="27">
        <f t="shared" si="18"/>
        <v>31500</v>
      </c>
      <c r="G65" s="27">
        <f t="shared" si="19"/>
        <v>378000</v>
      </c>
      <c r="H65" s="60"/>
    </row>
    <row r="66" spans="1:8" s="17" customFormat="1" ht="15" customHeight="1">
      <c r="A66" s="15" t="s">
        <v>42</v>
      </c>
      <c r="B66" s="15" t="s">
        <v>44</v>
      </c>
      <c r="C66" s="16">
        <f>C67+C68+C72+C75</f>
        <v>12</v>
      </c>
      <c r="D66" s="16"/>
      <c r="E66" s="15"/>
      <c r="F66" s="16">
        <f>F67+F68+F72+F75</f>
        <v>31200</v>
      </c>
      <c r="G66" s="16">
        <f>G67+G68+G72+G75</f>
        <v>374400</v>
      </c>
      <c r="H66" s="60"/>
    </row>
    <row r="67" spans="1:8" s="21" customFormat="1" ht="15" customHeight="1">
      <c r="A67" s="33"/>
      <c r="B67" s="35" t="s">
        <v>18</v>
      </c>
      <c r="C67" s="12">
        <v>1</v>
      </c>
      <c r="D67" s="18">
        <v>4.4000000000000004</v>
      </c>
      <c r="E67" s="22">
        <f>D67*1000</f>
        <v>4400</v>
      </c>
      <c r="F67" s="36">
        <f>C67*E67</f>
        <v>4400</v>
      </c>
      <c r="G67" s="36">
        <f>F67*12</f>
        <v>52800</v>
      </c>
      <c r="H67" s="60"/>
    </row>
    <row r="68" spans="1:8" s="21" customFormat="1" ht="45" customHeight="1">
      <c r="A68" s="33"/>
      <c r="B68" s="20" t="s">
        <v>739</v>
      </c>
      <c r="C68" s="37">
        <f>C69+C70+C71</f>
        <v>5</v>
      </c>
      <c r="D68" s="20"/>
      <c r="E68" s="20"/>
      <c r="F68" s="37">
        <f>F69+F70+F71</f>
        <v>11700</v>
      </c>
      <c r="G68" s="37">
        <f>G69+G70+G71</f>
        <v>140400</v>
      </c>
      <c r="H68" s="60"/>
    </row>
    <row r="69" spans="1:8" s="21" customFormat="1" ht="15" customHeight="1">
      <c r="A69" s="33"/>
      <c r="B69" s="35" t="s">
        <v>19</v>
      </c>
      <c r="C69" s="38">
        <v>1</v>
      </c>
      <c r="D69" s="23">
        <v>3.1</v>
      </c>
      <c r="E69" s="22">
        <f>D69*1000</f>
        <v>3100</v>
      </c>
      <c r="F69" s="36">
        <f>C69*E69</f>
        <v>3100</v>
      </c>
      <c r="G69" s="36">
        <f>F69*12</f>
        <v>37200</v>
      </c>
      <c r="H69" s="60"/>
    </row>
    <row r="70" spans="1:8" s="21" customFormat="1" ht="15" customHeight="1">
      <c r="A70" s="33"/>
      <c r="B70" s="35" t="s">
        <v>20</v>
      </c>
      <c r="C70" s="40">
        <v>2</v>
      </c>
      <c r="D70" s="23">
        <v>2.2999999999999998</v>
      </c>
      <c r="E70" s="22">
        <f>D70*1000</f>
        <v>2300</v>
      </c>
      <c r="F70" s="36">
        <f t="shared" ref="F70:F71" si="20">C70*E70</f>
        <v>4600</v>
      </c>
      <c r="G70" s="36">
        <f t="shared" ref="G70:G71" si="21">F70*12</f>
        <v>55200</v>
      </c>
      <c r="H70" s="60"/>
    </row>
    <row r="71" spans="1:8" s="21" customFormat="1" ht="15">
      <c r="A71" s="33"/>
      <c r="B71" s="35" t="s">
        <v>21</v>
      </c>
      <c r="C71" s="13">
        <v>2</v>
      </c>
      <c r="D71" s="23">
        <v>2</v>
      </c>
      <c r="E71" s="22">
        <f t="shared" ref="E71" si="22">D71*1000</f>
        <v>2000</v>
      </c>
      <c r="F71" s="36">
        <f t="shared" si="20"/>
        <v>4000</v>
      </c>
      <c r="G71" s="36">
        <f t="shared" si="21"/>
        <v>48000</v>
      </c>
      <c r="H71" s="60"/>
    </row>
    <row r="72" spans="1:8" s="21" customFormat="1" ht="60" customHeight="1">
      <c r="A72" s="34"/>
      <c r="B72" s="20" t="s">
        <v>54</v>
      </c>
      <c r="C72" s="37">
        <f>C73+C74</f>
        <v>3</v>
      </c>
      <c r="D72" s="20"/>
      <c r="E72" s="20"/>
      <c r="F72" s="37">
        <f>F73+F74</f>
        <v>7700</v>
      </c>
      <c r="G72" s="37">
        <f>G73+G74</f>
        <v>92400</v>
      </c>
      <c r="H72" s="60"/>
    </row>
    <row r="73" spans="1:8" s="21" customFormat="1" ht="15" customHeight="1">
      <c r="A73" s="34"/>
      <c r="B73" s="35" t="s">
        <v>19</v>
      </c>
      <c r="C73" s="13">
        <v>1</v>
      </c>
      <c r="D73" s="23">
        <v>3.1</v>
      </c>
      <c r="E73" s="22">
        <f>D73*1000</f>
        <v>3100</v>
      </c>
      <c r="F73" s="22">
        <f>C73*E73</f>
        <v>3100</v>
      </c>
      <c r="G73" s="22">
        <f>F73*12</f>
        <v>37200</v>
      </c>
      <c r="H73" s="60"/>
    </row>
    <row r="74" spans="1:8" s="21" customFormat="1" ht="15" customHeight="1">
      <c r="A74" s="34"/>
      <c r="B74" s="35" t="s">
        <v>20</v>
      </c>
      <c r="C74" s="13">
        <v>2</v>
      </c>
      <c r="D74" s="23">
        <v>2.2999999999999998</v>
      </c>
      <c r="E74" s="22">
        <f>D74*1000</f>
        <v>2300</v>
      </c>
      <c r="F74" s="22">
        <f>C74*E74</f>
        <v>4600</v>
      </c>
      <c r="G74" s="22">
        <f>F74*12</f>
        <v>55200</v>
      </c>
      <c r="H74" s="60"/>
    </row>
    <row r="75" spans="1:8" s="21" customFormat="1" ht="15" customHeight="1">
      <c r="A75" s="34"/>
      <c r="B75" s="173" t="s">
        <v>740</v>
      </c>
      <c r="C75" s="178">
        <f>C76+C77</f>
        <v>3</v>
      </c>
      <c r="D75" s="173"/>
      <c r="E75" s="173"/>
      <c r="F75" s="178">
        <f>F76+F77</f>
        <v>7400</v>
      </c>
      <c r="G75" s="178">
        <f>G76+G77</f>
        <v>88800</v>
      </c>
      <c r="H75" s="60"/>
    </row>
    <row r="76" spans="1:8" s="21" customFormat="1" ht="15" customHeight="1">
      <c r="A76" s="34"/>
      <c r="B76" s="35" t="s">
        <v>735</v>
      </c>
      <c r="C76" s="13">
        <v>1</v>
      </c>
      <c r="D76" s="23">
        <v>2.8</v>
      </c>
      <c r="E76" s="22">
        <f>D76*1000</f>
        <v>2800</v>
      </c>
      <c r="F76" s="22">
        <f>C76*E76</f>
        <v>2800</v>
      </c>
      <c r="G76" s="22">
        <f>F76*12</f>
        <v>33600</v>
      </c>
      <c r="H76" s="60"/>
    </row>
    <row r="77" spans="1:8" s="21" customFormat="1" ht="15" customHeight="1">
      <c r="A77" s="34"/>
      <c r="B77" s="35" t="s">
        <v>20</v>
      </c>
      <c r="C77" s="13">
        <v>2</v>
      </c>
      <c r="D77" s="23">
        <v>2.2999999999999998</v>
      </c>
      <c r="E77" s="22">
        <f>D77*1000</f>
        <v>2300</v>
      </c>
      <c r="F77" s="22">
        <f>C77*E77</f>
        <v>4600</v>
      </c>
      <c r="G77" s="22">
        <f>F77*12</f>
        <v>55200</v>
      </c>
      <c r="H77" s="60"/>
    </row>
    <row r="78" spans="1:8" s="21" customFormat="1" ht="30" customHeight="1">
      <c r="A78" s="15" t="s">
        <v>711</v>
      </c>
      <c r="B78" s="15" t="s">
        <v>48</v>
      </c>
      <c r="C78" s="16">
        <f>C79+C80+C83+C86</f>
        <v>10</v>
      </c>
      <c r="D78" s="16"/>
      <c r="E78" s="15"/>
      <c r="F78" s="16">
        <f>F79+F80+F83+F86</f>
        <v>25000</v>
      </c>
      <c r="G78" s="16">
        <f>G79+G80+G83+G86</f>
        <v>300000</v>
      </c>
      <c r="H78" s="60"/>
    </row>
    <row r="79" spans="1:8" s="17" customFormat="1" ht="15" customHeight="1">
      <c r="A79" s="33"/>
      <c r="B79" s="35" t="s">
        <v>18</v>
      </c>
      <c r="C79" s="12">
        <v>1</v>
      </c>
      <c r="D79" s="18">
        <v>4.4000000000000004</v>
      </c>
      <c r="E79" s="22">
        <f>D79*1000</f>
        <v>4400</v>
      </c>
      <c r="F79" s="36">
        <f>C79*E79</f>
        <v>4400</v>
      </c>
      <c r="G79" s="36">
        <f>F79*12</f>
        <v>52800</v>
      </c>
      <c r="H79" s="60"/>
    </row>
    <row r="80" spans="1:8" s="21" customFormat="1" ht="15" customHeight="1">
      <c r="A80" s="33"/>
      <c r="B80" s="49" t="s">
        <v>47</v>
      </c>
      <c r="C80" s="37">
        <f>C81+C82</f>
        <v>2</v>
      </c>
      <c r="D80" s="20"/>
      <c r="E80" s="20"/>
      <c r="F80" s="37">
        <f>F81+F82</f>
        <v>5400</v>
      </c>
      <c r="G80" s="37">
        <f>G81+G82</f>
        <v>64800</v>
      </c>
      <c r="H80" s="60"/>
    </row>
    <row r="81" spans="1:9" s="21" customFormat="1" ht="15" customHeight="1">
      <c r="A81" s="33"/>
      <c r="B81" s="35" t="s">
        <v>19</v>
      </c>
      <c r="C81" s="38">
        <v>1</v>
      </c>
      <c r="D81" s="23">
        <v>3.1</v>
      </c>
      <c r="E81" s="22">
        <f>D81*1000</f>
        <v>3100</v>
      </c>
      <c r="F81" s="36">
        <f>C81*E81</f>
        <v>3100</v>
      </c>
      <c r="G81" s="36">
        <f>F81*12</f>
        <v>37200</v>
      </c>
      <c r="H81" s="60"/>
    </row>
    <row r="82" spans="1:9" s="21" customFormat="1" ht="15" customHeight="1">
      <c r="A82" s="33"/>
      <c r="B82" s="35" t="s">
        <v>20</v>
      </c>
      <c r="C82" s="40">
        <v>1</v>
      </c>
      <c r="D82" s="23">
        <v>2.2999999999999998</v>
      </c>
      <c r="E82" s="22">
        <f>D82*1000</f>
        <v>2300</v>
      </c>
      <c r="F82" s="36">
        <f>C82*E82</f>
        <v>2300</v>
      </c>
      <c r="G82" s="36">
        <f t="shared" ref="G82" si="23">F82*12</f>
        <v>27600</v>
      </c>
      <c r="H82" s="60"/>
    </row>
    <row r="83" spans="1:9" s="21" customFormat="1" ht="30" customHeight="1">
      <c r="A83" s="33"/>
      <c r="B83" s="20" t="s">
        <v>45</v>
      </c>
      <c r="C83" s="37">
        <f>C84+C85</f>
        <v>2</v>
      </c>
      <c r="D83" s="20"/>
      <c r="E83" s="20"/>
      <c r="F83" s="37">
        <f>F84+F85</f>
        <v>5400</v>
      </c>
      <c r="G83" s="37">
        <f>G84+G85</f>
        <v>64800</v>
      </c>
      <c r="H83" s="60"/>
    </row>
    <row r="84" spans="1:9" s="21" customFormat="1" ht="15" customHeight="1">
      <c r="A84" s="34"/>
      <c r="B84" s="35" t="s">
        <v>19</v>
      </c>
      <c r="C84" s="13">
        <v>1</v>
      </c>
      <c r="D84" s="23">
        <v>3.1</v>
      </c>
      <c r="E84" s="22">
        <f>D84*1000</f>
        <v>3100</v>
      </c>
      <c r="F84" s="22">
        <f>C84*E84</f>
        <v>3100</v>
      </c>
      <c r="G84" s="22">
        <f>F84*12</f>
        <v>37200</v>
      </c>
      <c r="H84" s="60"/>
    </row>
    <row r="85" spans="1:9" s="41" customFormat="1" ht="15" customHeight="1">
      <c r="A85" s="34"/>
      <c r="B85" s="35" t="s">
        <v>20</v>
      </c>
      <c r="C85" s="13">
        <v>1</v>
      </c>
      <c r="D85" s="23">
        <v>2.2999999999999998</v>
      </c>
      <c r="E85" s="22">
        <f>D85*1000</f>
        <v>2300</v>
      </c>
      <c r="F85" s="22">
        <f>C85*E85</f>
        <v>2300</v>
      </c>
      <c r="G85" s="22">
        <f t="shared" ref="G85" si="24">F85*12</f>
        <v>27600</v>
      </c>
      <c r="H85" s="60"/>
    </row>
    <row r="86" spans="1:9" s="41" customFormat="1" ht="30" customHeight="1">
      <c r="A86" s="34"/>
      <c r="B86" s="20" t="s">
        <v>46</v>
      </c>
      <c r="C86" s="37">
        <f>C87+C88+C90+C89</f>
        <v>5</v>
      </c>
      <c r="D86" s="20"/>
      <c r="E86" s="20"/>
      <c r="F86" s="37">
        <f>F87+F88+F90+F89</f>
        <v>9800</v>
      </c>
      <c r="G86" s="37">
        <f>G87+G88+G89+G90</f>
        <v>117600</v>
      </c>
      <c r="H86" s="60"/>
    </row>
    <row r="87" spans="1:9" ht="15" customHeight="1">
      <c r="A87" s="34"/>
      <c r="B87" s="35" t="s">
        <v>19</v>
      </c>
      <c r="C87" s="13">
        <v>1</v>
      </c>
      <c r="D87" s="23">
        <v>3.1</v>
      </c>
      <c r="E87" s="22">
        <f>D87*1000</f>
        <v>3100</v>
      </c>
      <c r="F87" s="22">
        <f>C87*E87</f>
        <v>3100</v>
      </c>
      <c r="G87" s="22">
        <f>F87*12</f>
        <v>37200</v>
      </c>
      <c r="H87" s="60"/>
    </row>
    <row r="88" spans="1:9" ht="15" customHeight="1">
      <c r="A88" s="154"/>
      <c r="B88" s="35" t="s">
        <v>20</v>
      </c>
      <c r="C88" s="13">
        <v>1</v>
      </c>
      <c r="D88" s="23">
        <v>2.2999999999999998</v>
      </c>
      <c r="E88" s="22">
        <f>D88*1000</f>
        <v>2300</v>
      </c>
      <c r="F88" s="22">
        <f t="shared" ref="F88:F90" si="25">C88*E88</f>
        <v>2300</v>
      </c>
      <c r="G88" s="22">
        <f>F88*12</f>
        <v>27600</v>
      </c>
      <c r="H88" s="60"/>
    </row>
    <row r="89" spans="1:9" ht="15" customHeight="1">
      <c r="A89" s="33"/>
      <c r="B89" s="35" t="s">
        <v>712</v>
      </c>
      <c r="C89" s="13">
        <v>2</v>
      </c>
      <c r="D89" s="54">
        <v>1.2</v>
      </c>
      <c r="E89" s="22">
        <f t="shared" ref="E89" si="26">D89*1000</f>
        <v>1200</v>
      </c>
      <c r="F89" s="22">
        <f t="shared" si="25"/>
        <v>2400</v>
      </c>
      <c r="G89" s="22">
        <f>F89*12</f>
        <v>28800</v>
      </c>
      <c r="H89" s="60"/>
    </row>
    <row r="90" spans="1:9" ht="15">
      <c r="A90" s="179"/>
      <c r="B90" s="35" t="s">
        <v>21</v>
      </c>
      <c r="C90" s="13">
        <v>1</v>
      </c>
      <c r="D90" s="23">
        <v>2</v>
      </c>
      <c r="E90" s="22">
        <f>D90*1000</f>
        <v>2000</v>
      </c>
      <c r="F90" s="22">
        <f t="shared" si="25"/>
        <v>2000</v>
      </c>
      <c r="G90" s="181">
        <f>F90*12</f>
        <v>24000</v>
      </c>
      <c r="H90" s="60"/>
    </row>
    <row r="91" spans="1:9" ht="30" customHeight="1">
      <c r="A91" s="180"/>
      <c r="G91" s="182"/>
      <c r="H91" s="183"/>
      <c r="I91" s="182"/>
    </row>
    <row r="92" spans="1:9" ht="49.5" customHeight="1">
      <c r="A92" s="42"/>
      <c r="B92" s="43"/>
      <c r="C92" s="44"/>
      <c r="D92" s="45"/>
      <c r="E92" s="46"/>
      <c r="F92" s="47"/>
      <c r="G92" s="47"/>
      <c r="H92" s="48"/>
    </row>
  </sheetData>
  <autoFilter ref="B2:E91"/>
  <mergeCells count="1">
    <mergeCell ref="A1:H1"/>
  </mergeCells>
  <pageMargins left="0.7" right="0.7" top="0.75" bottom="0.75" header="0.3" footer="0.3"/>
  <pageSetup paperSize="9" scale="5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V21"/>
  <sheetViews>
    <sheetView view="pageBreakPreview" topLeftCell="A9" zoomScale="80" zoomScaleNormal="100" zoomScaleSheetLayoutView="80" workbookViewId="0">
      <selection activeCell="L21" sqref="L21"/>
    </sheetView>
  </sheetViews>
  <sheetFormatPr defaultRowHeight="15"/>
  <cols>
    <col min="1" max="1" width="9.140625" style="131"/>
    <col min="2" max="2" width="29.140625" style="131" customWidth="1"/>
    <col min="3" max="3" width="9.5703125" style="168" bestFit="1" customWidth="1"/>
    <col min="4" max="4" width="9.5703125" style="164" bestFit="1" customWidth="1"/>
    <col min="5" max="5" width="16.85546875" style="131" bestFit="1" customWidth="1"/>
    <col min="6" max="7" width="6.28515625" style="131" hidden="1" customWidth="1"/>
    <col min="8" max="8" width="18.7109375" style="131" customWidth="1"/>
    <col min="9" max="10" width="7" style="131" hidden="1" customWidth="1"/>
    <col min="11" max="11" width="22.140625" style="131" hidden="1" customWidth="1"/>
    <col min="12" max="12" width="17.42578125" style="131" customWidth="1"/>
    <col min="13" max="13" width="9.5703125" style="131" bestFit="1" customWidth="1"/>
    <col min="14" max="14" width="9.5703125" style="164" bestFit="1" customWidth="1"/>
    <col min="15" max="15" width="13.85546875" style="131" customWidth="1"/>
    <col min="16" max="17" width="9.5703125" style="131" hidden="1" customWidth="1"/>
    <col min="18" max="18" width="16.28515625" style="131" customWidth="1"/>
    <col min="19" max="21" width="9.5703125" style="131" hidden="1" customWidth="1"/>
    <col min="22" max="22" width="20.28515625" style="131" customWidth="1"/>
    <col min="23" max="16384" width="9.140625" style="131"/>
  </cols>
  <sheetData>
    <row r="1" spans="1:22" ht="18">
      <c r="A1" s="192" t="s">
        <v>23</v>
      </c>
      <c r="B1" s="192"/>
      <c r="C1" s="192"/>
      <c r="D1" s="192"/>
      <c r="E1" s="192"/>
      <c r="F1" s="192"/>
      <c r="G1" s="192"/>
      <c r="H1" s="192"/>
      <c r="I1" s="192"/>
      <c r="J1" s="192"/>
      <c r="K1" s="192"/>
      <c r="L1" s="192"/>
      <c r="M1" s="192"/>
      <c r="N1" s="192"/>
      <c r="O1" s="192"/>
      <c r="P1" s="192"/>
      <c r="Q1" s="192"/>
      <c r="R1" s="192"/>
      <c r="S1" s="192"/>
      <c r="T1" s="192"/>
      <c r="U1" s="192"/>
      <c r="V1" s="192"/>
    </row>
    <row r="2" spans="1:22" ht="15.75" customHeight="1">
      <c r="A2" s="192" t="s">
        <v>24</v>
      </c>
      <c r="B2" s="192"/>
      <c r="C2" s="192"/>
      <c r="D2" s="192"/>
      <c r="E2" s="192"/>
      <c r="F2" s="192"/>
      <c r="G2" s="192"/>
      <c r="H2" s="192"/>
      <c r="I2" s="192"/>
      <c r="J2" s="192"/>
      <c r="K2" s="192"/>
      <c r="L2" s="192"/>
      <c r="M2" s="192"/>
      <c r="N2" s="192"/>
      <c r="O2" s="192"/>
      <c r="P2" s="192"/>
      <c r="Q2" s="192"/>
      <c r="R2" s="192"/>
      <c r="S2" s="192"/>
      <c r="T2" s="192"/>
      <c r="U2" s="192"/>
      <c r="V2" s="192"/>
    </row>
    <row r="3" spans="1:22" ht="15" customHeight="1">
      <c r="A3" s="55"/>
      <c r="B3" s="55"/>
      <c r="C3" s="165"/>
      <c r="D3" s="160"/>
      <c r="E3" s="55"/>
      <c r="F3" s="55"/>
      <c r="G3" s="55"/>
      <c r="H3" s="55"/>
      <c r="I3" s="55"/>
      <c r="J3" s="55"/>
      <c r="K3" s="132" t="s">
        <v>49</v>
      </c>
      <c r="M3" s="55"/>
      <c r="N3" s="160"/>
      <c r="O3" s="55"/>
      <c r="P3" s="55"/>
      <c r="Q3" s="55"/>
      <c r="R3" s="55"/>
      <c r="S3" s="55"/>
      <c r="T3" s="55"/>
      <c r="U3" s="193"/>
      <c r="V3" s="193"/>
    </row>
    <row r="4" spans="1:22" ht="15.75">
      <c r="A4" s="194" t="s">
        <v>0</v>
      </c>
      <c r="B4" s="194" t="s">
        <v>1</v>
      </c>
      <c r="C4" s="196" t="s">
        <v>2</v>
      </c>
      <c r="D4" s="196"/>
      <c r="E4" s="196"/>
      <c r="F4" s="196"/>
      <c r="G4" s="196"/>
      <c r="H4" s="196"/>
      <c r="I4" s="196"/>
      <c r="J4" s="196"/>
      <c r="K4" s="196"/>
      <c r="L4" s="196"/>
      <c r="M4" s="196" t="s">
        <v>25</v>
      </c>
      <c r="N4" s="196"/>
      <c r="O4" s="196"/>
      <c r="P4" s="196"/>
      <c r="Q4" s="196"/>
      <c r="R4" s="196"/>
      <c r="S4" s="196"/>
      <c r="T4" s="196"/>
      <c r="U4" s="196"/>
      <c r="V4" s="196"/>
    </row>
    <row r="5" spans="1:22" ht="25.5" customHeight="1">
      <c r="A5" s="195"/>
      <c r="B5" s="195"/>
      <c r="C5" s="197" t="s">
        <v>3</v>
      </c>
      <c r="D5" s="199" t="s">
        <v>4</v>
      </c>
      <c r="E5" s="200"/>
      <c r="F5" s="200"/>
      <c r="G5" s="201"/>
      <c r="H5" s="137" t="s">
        <v>5</v>
      </c>
      <c r="I5" s="190" t="s">
        <v>6</v>
      </c>
      <c r="J5" s="191"/>
      <c r="K5" s="191"/>
      <c r="L5" s="191"/>
      <c r="M5" s="202" t="s">
        <v>3</v>
      </c>
      <c r="N5" s="199" t="s">
        <v>4</v>
      </c>
      <c r="O5" s="200"/>
      <c r="P5" s="200"/>
      <c r="Q5" s="201"/>
      <c r="R5" s="137" t="s">
        <v>5</v>
      </c>
      <c r="S5" s="190" t="s">
        <v>6</v>
      </c>
      <c r="T5" s="191"/>
      <c r="U5" s="191"/>
      <c r="V5" s="191"/>
    </row>
    <row r="6" spans="1:22" ht="84" customHeight="1">
      <c r="A6" s="195"/>
      <c r="B6" s="195"/>
      <c r="C6" s="198"/>
      <c r="D6" s="161" t="s">
        <v>7</v>
      </c>
      <c r="E6" s="136" t="s">
        <v>8</v>
      </c>
      <c r="F6" s="136" t="s">
        <v>9</v>
      </c>
      <c r="G6" s="136" t="s">
        <v>10</v>
      </c>
      <c r="H6" s="136" t="s">
        <v>11</v>
      </c>
      <c r="I6" s="136" t="s">
        <v>12</v>
      </c>
      <c r="J6" s="136" t="s">
        <v>13</v>
      </c>
      <c r="K6" s="136" t="s">
        <v>14</v>
      </c>
      <c r="L6" s="136" t="s">
        <v>15</v>
      </c>
      <c r="M6" s="203"/>
      <c r="N6" s="161" t="s">
        <v>7</v>
      </c>
      <c r="O6" s="136" t="s">
        <v>8</v>
      </c>
      <c r="P6" s="136" t="s">
        <v>9</v>
      </c>
      <c r="Q6" s="136" t="s">
        <v>10</v>
      </c>
      <c r="R6" s="136" t="s">
        <v>11</v>
      </c>
      <c r="S6" s="136" t="s">
        <v>12</v>
      </c>
      <c r="T6" s="136" t="s">
        <v>13</v>
      </c>
      <c r="U6" s="136" t="s">
        <v>14</v>
      </c>
      <c r="V6" s="136" t="s">
        <v>15</v>
      </c>
    </row>
    <row r="7" spans="1:22" ht="30.75" customHeight="1">
      <c r="A7" s="1">
        <v>1</v>
      </c>
      <c r="B7" s="1" t="s">
        <v>16</v>
      </c>
      <c r="C7" s="149">
        <v>1</v>
      </c>
      <c r="D7" s="162">
        <v>5.6</v>
      </c>
      <c r="E7" s="56">
        <f>D7*1000</f>
        <v>5600</v>
      </c>
      <c r="F7" s="56"/>
      <c r="G7" s="56"/>
      <c r="H7" s="56">
        <f t="shared" ref="H7:H19" si="0">C7*E7</f>
        <v>5600</v>
      </c>
      <c r="I7" s="56"/>
      <c r="J7" s="56"/>
      <c r="K7" s="56"/>
      <c r="L7" s="56">
        <f>H7*12</f>
        <v>67200</v>
      </c>
      <c r="M7" s="149">
        <v>1</v>
      </c>
      <c r="N7" s="162">
        <v>5.6</v>
      </c>
      <c r="O7" s="56">
        <f>N7*1000</f>
        <v>5600</v>
      </c>
      <c r="P7" s="56"/>
      <c r="Q7" s="56"/>
      <c r="R7" s="56">
        <f t="shared" ref="R7:R19" si="1">M7*O7</f>
        <v>5600</v>
      </c>
      <c r="S7" s="56"/>
      <c r="T7" s="56"/>
      <c r="U7" s="56"/>
      <c r="V7" s="56">
        <f t="shared" ref="V7:V19" si="2">R7*12</f>
        <v>67200</v>
      </c>
    </row>
    <row r="8" spans="1:22" ht="23.25" customHeight="1">
      <c r="A8" s="1">
        <v>2</v>
      </c>
      <c r="B8" s="1" t="s">
        <v>17</v>
      </c>
      <c r="C8" s="149">
        <v>1</v>
      </c>
      <c r="D8" s="162">
        <v>3.3</v>
      </c>
      <c r="E8" s="56">
        <f t="shared" ref="E8:E18" si="3">D8*1000</f>
        <v>3300</v>
      </c>
      <c r="F8" s="56"/>
      <c r="G8" s="56"/>
      <c r="H8" s="56">
        <f t="shared" si="0"/>
        <v>3300</v>
      </c>
      <c r="I8" s="56"/>
      <c r="J8" s="56"/>
      <c r="K8" s="56"/>
      <c r="L8" s="56">
        <f t="shared" ref="L8:L19" si="4">H8*12</f>
        <v>39600</v>
      </c>
      <c r="M8" s="149">
        <v>1</v>
      </c>
      <c r="N8" s="162">
        <v>4.4000000000000004</v>
      </c>
      <c r="O8" s="56">
        <f t="shared" ref="O8:O19" si="5">N8*1000</f>
        <v>4400</v>
      </c>
      <c r="P8" s="56"/>
      <c r="Q8" s="56"/>
      <c r="R8" s="56">
        <f t="shared" si="1"/>
        <v>4400</v>
      </c>
      <c r="S8" s="56"/>
      <c r="T8" s="56"/>
      <c r="U8" s="56"/>
      <c r="V8" s="56">
        <f t="shared" si="2"/>
        <v>52800</v>
      </c>
    </row>
    <row r="9" spans="1:22" ht="23.25" customHeight="1">
      <c r="A9" s="1">
        <v>3</v>
      </c>
      <c r="B9" s="1" t="s">
        <v>692</v>
      </c>
      <c r="C9" s="149">
        <v>1</v>
      </c>
      <c r="D9" s="162">
        <v>4.5</v>
      </c>
      <c r="E9" s="56">
        <f t="shared" si="3"/>
        <v>4500</v>
      </c>
      <c r="F9" s="56"/>
      <c r="G9" s="56"/>
      <c r="H9" s="56">
        <f t="shared" si="0"/>
        <v>4500</v>
      </c>
      <c r="I9" s="56"/>
      <c r="J9" s="56"/>
      <c r="K9" s="56"/>
      <c r="L9" s="56">
        <f t="shared" si="4"/>
        <v>54000</v>
      </c>
      <c r="M9" s="149">
        <v>1</v>
      </c>
      <c r="N9" s="162">
        <v>5</v>
      </c>
      <c r="O9" s="56">
        <f t="shared" si="5"/>
        <v>5000</v>
      </c>
      <c r="P9" s="56"/>
      <c r="Q9" s="56"/>
      <c r="R9" s="56">
        <f t="shared" si="1"/>
        <v>5000</v>
      </c>
      <c r="S9" s="56"/>
      <c r="T9" s="56"/>
      <c r="U9" s="56"/>
      <c r="V9" s="56">
        <f t="shared" si="2"/>
        <v>60000</v>
      </c>
    </row>
    <row r="10" spans="1:22" ht="23.25" customHeight="1">
      <c r="A10" s="1">
        <v>4</v>
      </c>
      <c r="B10" s="1" t="s">
        <v>50</v>
      </c>
      <c r="C10" s="149">
        <v>1</v>
      </c>
      <c r="D10" s="162">
        <v>4.4000000000000004</v>
      </c>
      <c r="E10" s="56">
        <f t="shared" si="3"/>
        <v>4400</v>
      </c>
      <c r="F10" s="56"/>
      <c r="G10" s="56"/>
      <c r="H10" s="56">
        <f t="shared" si="0"/>
        <v>4400</v>
      </c>
      <c r="I10" s="56"/>
      <c r="J10" s="56"/>
      <c r="K10" s="56"/>
      <c r="L10" s="56">
        <f t="shared" si="4"/>
        <v>52800</v>
      </c>
      <c r="M10" s="149">
        <v>1</v>
      </c>
      <c r="N10" s="162">
        <v>4.8</v>
      </c>
      <c r="O10" s="56">
        <f t="shared" si="5"/>
        <v>4800</v>
      </c>
      <c r="P10" s="56"/>
      <c r="Q10" s="56"/>
      <c r="R10" s="56">
        <f t="shared" si="1"/>
        <v>4800</v>
      </c>
      <c r="S10" s="56"/>
      <c r="T10" s="56"/>
      <c r="U10" s="56"/>
      <c r="V10" s="56">
        <f t="shared" si="2"/>
        <v>57600</v>
      </c>
    </row>
    <row r="11" spans="1:22" ht="23.25" customHeight="1">
      <c r="A11" s="1">
        <v>5</v>
      </c>
      <c r="B11" s="1" t="s">
        <v>18</v>
      </c>
      <c r="C11" s="149">
        <v>6</v>
      </c>
      <c r="D11" s="162">
        <v>4.2</v>
      </c>
      <c r="E11" s="56">
        <f t="shared" si="3"/>
        <v>4200</v>
      </c>
      <c r="F11" s="56"/>
      <c r="G11" s="56"/>
      <c r="H11" s="56">
        <f t="shared" si="0"/>
        <v>25200</v>
      </c>
      <c r="I11" s="56"/>
      <c r="J11" s="56"/>
      <c r="K11" s="56"/>
      <c r="L11" s="56">
        <f t="shared" si="4"/>
        <v>302400</v>
      </c>
      <c r="M11" s="149">
        <v>6</v>
      </c>
      <c r="N11" s="162">
        <v>4.4000000000000004</v>
      </c>
      <c r="O11" s="56">
        <f t="shared" si="5"/>
        <v>4400</v>
      </c>
      <c r="P11" s="56"/>
      <c r="Q11" s="56"/>
      <c r="R11" s="56">
        <f t="shared" si="1"/>
        <v>26400</v>
      </c>
      <c r="S11" s="56"/>
      <c r="T11" s="56"/>
      <c r="U11" s="56"/>
      <c r="V11" s="56">
        <f t="shared" si="2"/>
        <v>316800</v>
      </c>
    </row>
    <row r="12" spans="1:22" ht="38.25" customHeight="1">
      <c r="A12" s="1">
        <v>6</v>
      </c>
      <c r="B12" s="1" t="s">
        <v>19</v>
      </c>
      <c r="C12" s="148">
        <v>14</v>
      </c>
      <c r="D12" s="162">
        <v>2.5</v>
      </c>
      <c r="E12" s="56">
        <f t="shared" si="3"/>
        <v>2500</v>
      </c>
      <c r="F12" s="56"/>
      <c r="G12" s="56"/>
      <c r="H12" s="56">
        <f t="shared" si="0"/>
        <v>35000</v>
      </c>
      <c r="I12" s="56"/>
      <c r="J12" s="56"/>
      <c r="K12" s="56"/>
      <c r="L12" s="56">
        <f t="shared" si="4"/>
        <v>420000</v>
      </c>
      <c r="M12" s="148">
        <v>14</v>
      </c>
      <c r="N12" s="162">
        <v>3.1</v>
      </c>
      <c r="O12" s="56">
        <f t="shared" si="5"/>
        <v>3100</v>
      </c>
      <c r="P12" s="56"/>
      <c r="Q12" s="56"/>
      <c r="R12" s="56">
        <f t="shared" si="1"/>
        <v>43400</v>
      </c>
      <c r="S12" s="56"/>
      <c r="T12" s="56"/>
      <c r="U12" s="56"/>
      <c r="V12" s="56">
        <f t="shared" si="2"/>
        <v>520800</v>
      </c>
    </row>
    <row r="13" spans="1:22" ht="38.25" customHeight="1">
      <c r="A13" s="1">
        <v>7</v>
      </c>
      <c r="B13" s="1" t="s">
        <v>735</v>
      </c>
      <c r="C13" s="148">
        <v>5</v>
      </c>
      <c r="D13" s="162">
        <v>2.2999999999999998</v>
      </c>
      <c r="E13" s="56">
        <f t="shared" si="3"/>
        <v>2300</v>
      </c>
      <c r="F13" s="56"/>
      <c r="G13" s="56"/>
      <c r="H13" s="56">
        <f t="shared" si="0"/>
        <v>11500</v>
      </c>
      <c r="I13" s="56"/>
      <c r="J13" s="56"/>
      <c r="K13" s="56"/>
      <c r="L13" s="56">
        <f t="shared" si="4"/>
        <v>138000</v>
      </c>
      <c r="M13" s="148">
        <v>5</v>
      </c>
      <c r="N13" s="162">
        <v>2.8</v>
      </c>
      <c r="O13" s="56">
        <f t="shared" si="5"/>
        <v>2800</v>
      </c>
      <c r="P13" s="56"/>
      <c r="Q13" s="56"/>
      <c r="R13" s="56">
        <f t="shared" si="1"/>
        <v>14000</v>
      </c>
      <c r="S13" s="56"/>
      <c r="T13" s="56"/>
      <c r="U13" s="56"/>
      <c r="V13" s="56">
        <f t="shared" si="2"/>
        <v>168000</v>
      </c>
    </row>
    <row r="14" spans="1:22" ht="31.5" customHeight="1">
      <c r="A14" s="1">
        <v>8</v>
      </c>
      <c r="B14" s="1" t="s">
        <v>20</v>
      </c>
      <c r="C14" s="149">
        <v>15</v>
      </c>
      <c r="D14" s="162">
        <v>1.8</v>
      </c>
      <c r="E14" s="56">
        <f t="shared" si="3"/>
        <v>1800</v>
      </c>
      <c r="F14" s="56"/>
      <c r="G14" s="56"/>
      <c r="H14" s="56">
        <f t="shared" si="0"/>
        <v>27000</v>
      </c>
      <c r="I14" s="56"/>
      <c r="J14" s="56"/>
      <c r="K14" s="56"/>
      <c r="L14" s="56">
        <f t="shared" si="4"/>
        <v>324000</v>
      </c>
      <c r="M14" s="149">
        <v>15</v>
      </c>
      <c r="N14" s="162">
        <v>2.2999999999999998</v>
      </c>
      <c r="O14" s="56">
        <f t="shared" si="5"/>
        <v>2300</v>
      </c>
      <c r="P14" s="56"/>
      <c r="Q14" s="56"/>
      <c r="R14" s="56">
        <f t="shared" si="1"/>
        <v>34500</v>
      </c>
      <c r="S14" s="56"/>
      <c r="T14" s="56"/>
      <c r="U14" s="56"/>
      <c r="V14" s="56">
        <f t="shared" si="2"/>
        <v>414000</v>
      </c>
    </row>
    <row r="15" spans="1:22" ht="31.5" customHeight="1">
      <c r="A15" s="1">
        <v>9</v>
      </c>
      <c r="B15" s="1" t="s">
        <v>20</v>
      </c>
      <c r="C15" s="149">
        <v>4</v>
      </c>
      <c r="D15" s="162">
        <v>1.6</v>
      </c>
      <c r="E15" s="56">
        <f t="shared" si="3"/>
        <v>1600</v>
      </c>
      <c r="F15" s="56"/>
      <c r="G15" s="56"/>
      <c r="H15" s="56">
        <f t="shared" si="0"/>
        <v>6400</v>
      </c>
      <c r="I15" s="56"/>
      <c r="J15" s="56"/>
      <c r="K15" s="56"/>
      <c r="L15" s="56">
        <f t="shared" si="4"/>
        <v>76800</v>
      </c>
      <c r="M15" s="149">
        <v>4</v>
      </c>
      <c r="N15" s="162">
        <v>2</v>
      </c>
      <c r="O15" s="56">
        <f t="shared" si="5"/>
        <v>2000</v>
      </c>
      <c r="P15" s="56"/>
      <c r="Q15" s="56"/>
      <c r="R15" s="56">
        <f t="shared" si="1"/>
        <v>8000</v>
      </c>
      <c r="S15" s="56"/>
      <c r="T15" s="56"/>
      <c r="U15" s="56"/>
      <c r="V15" s="56">
        <f t="shared" si="2"/>
        <v>96000</v>
      </c>
    </row>
    <row r="16" spans="1:22" ht="31.5" customHeight="1">
      <c r="A16" s="1">
        <v>10</v>
      </c>
      <c r="B16" s="1" t="s">
        <v>21</v>
      </c>
      <c r="C16" s="149">
        <v>8</v>
      </c>
      <c r="D16" s="162">
        <v>1.6</v>
      </c>
      <c r="E16" s="56">
        <f t="shared" si="3"/>
        <v>1600</v>
      </c>
      <c r="F16" s="56"/>
      <c r="G16" s="56"/>
      <c r="H16" s="56">
        <f t="shared" si="0"/>
        <v>12800</v>
      </c>
      <c r="I16" s="56"/>
      <c r="J16" s="56"/>
      <c r="K16" s="56"/>
      <c r="L16" s="56">
        <f t="shared" si="4"/>
        <v>153600</v>
      </c>
      <c r="M16" s="149">
        <v>8</v>
      </c>
      <c r="N16" s="162">
        <v>2</v>
      </c>
      <c r="O16" s="56">
        <f t="shared" si="5"/>
        <v>2000</v>
      </c>
      <c r="P16" s="56"/>
      <c r="Q16" s="56"/>
      <c r="R16" s="56">
        <f t="shared" si="1"/>
        <v>16000</v>
      </c>
      <c r="S16" s="56"/>
      <c r="T16" s="56"/>
      <c r="U16" s="56"/>
      <c r="V16" s="56">
        <f t="shared" si="2"/>
        <v>192000</v>
      </c>
    </row>
    <row r="17" spans="1:22" ht="31.5" customHeight="1">
      <c r="A17" s="1">
        <v>11</v>
      </c>
      <c r="B17" s="1" t="s">
        <v>712</v>
      </c>
      <c r="C17" s="148">
        <v>2</v>
      </c>
      <c r="D17" s="162">
        <v>1.2</v>
      </c>
      <c r="E17" s="56">
        <f t="shared" si="3"/>
        <v>1200</v>
      </c>
      <c r="F17" s="56"/>
      <c r="G17" s="56"/>
      <c r="H17" s="56">
        <f t="shared" si="0"/>
        <v>2400</v>
      </c>
      <c r="I17" s="56"/>
      <c r="J17" s="56"/>
      <c r="K17" s="56"/>
      <c r="L17" s="56">
        <f t="shared" si="4"/>
        <v>28800</v>
      </c>
      <c r="M17" s="148">
        <v>2</v>
      </c>
      <c r="N17" s="162">
        <v>1.2</v>
      </c>
      <c r="O17" s="56">
        <f t="shared" si="5"/>
        <v>1200</v>
      </c>
      <c r="P17" s="56"/>
      <c r="Q17" s="56"/>
      <c r="R17" s="56">
        <f t="shared" si="1"/>
        <v>2400</v>
      </c>
      <c r="S17" s="56"/>
      <c r="T17" s="56"/>
      <c r="U17" s="56"/>
      <c r="V17" s="56">
        <f t="shared" si="2"/>
        <v>28800</v>
      </c>
    </row>
    <row r="18" spans="1:22" ht="31.5" customHeight="1">
      <c r="A18" s="1">
        <v>12</v>
      </c>
      <c r="B18" s="1" t="s">
        <v>704</v>
      </c>
      <c r="C18" s="148">
        <v>60</v>
      </c>
      <c r="D18" s="162">
        <v>2</v>
      </c>
      <c r="E18" s="56">
        <f t="shared" si="3"/>
        <v>2000</v>
      </c>
      <c r="F18" s="56"/>
      <c r="G18" s="56"/>
      <c r="H18" s="56">
        <f t="shared" si="0"/>
        <v>120000</v>
      </c>
      <c r="I18" s="56"/>
      <c r="J18" s="56"/>
      <c r="K18" s="56"/>
      <c r="L18" s="56">
        <f t="shared" si="4"/>
        <v>1440000</v>
      </c>
      <c r="M18" s="148">
        <v>75</v>
      </c>
      <c r="N18" s="162">
        <v>2.2999999999999998</v>
      </c>
      <c r="O18" s="56">
        <f t="shared" si="5"/>
        <v>2300</v>
      </c>
      <c r="P18" s="56"/>
      <c r="Q18" s="56"/>
      <c r="R18" s="56">
        <f t="shared" si="1"/>
        <v>172500</v>
      </c>
      <c r="S18" s="56"/>
      <c r="T18" s="56"/>
      <c r="U18" s="56"/>
      <c r="V18" s="56">
        <f t="shared" si="2"/>
        <v>2070000</v>
      </c>
    </row>
    <row r="19" spans="1:22" ht="31.5" customHeight="1">
      <c r="A19" s="1">
        <v>13</v>
      </c>
      <c r="B19" s="1" t="s">
        <v>704</v>
      </c>
      <c r="C19" s="148">
        <v>60</v>
      </c>
      <c r="D19" s="162">
        <v>1.8</v>
      </c>
      <c r="E19" s="56">
        <f>D19*1000</f>
        <v>1800</v>
      </c>
      <c r="F19" s="56"/>
      <c r="G19" s="56"/>
      <c r="H19" s="56">
        <f t="shared" si="0"/>
        <v>108000</v>
      </c>
      <c r="I19" s="56"/>
      <c r="J19" s="56"/>
      <c r="K19" s="56"/>
      <c r="L19" s="56">
        <f t="shared" si="4"/>
        <v>1296000</v>
      </c>
      <c r="M19" s="148">
        <v>75</v>
      </c>
      <c r="N19" s="162">
        <v>2.1</v>
      </c>
      <c r="O19" s="56">
        <f t="shared" si="5"/>
        <v>2100</v>
      </c>
      <c r="P19" s="56"/>
      <c r="Q19" s="56"/>
      <c r="R19" s="56">
        <f t="shared" si="1"/>
        <v>157500</v>
      </c>
      <c r="S19" s="56"/>
      <c r="T19" s="56"/>
      <c r="U19" s="56"/>
      <c r="V19" s="56">
        <f t="shared" si="2"/>
        <v>1890000</v>
      </c>
    </row>
    <row r="20" spans="1:22" s="143" customFormat="1" ht="15.75">
      <c r="A20" s="147"/>
      <c r="B20" s="146" t="s">
        <v>22</v>
      </c>
      <c r="C20" s="166">
        <f>SUM(C7:C19)</f>
        <v>178</v>
      </c>
      <c r="D20" s="163"/>
      <c r="E20" s="144"/>
      <c r="F20" s="144">
        <f t="shared" ref="F20:V20" si="6">SUM(F7:F19)</f>
        <v>0</v>
      </c>
      <c r="G20" s="144">
        <f t="shared" si="6"/>
        <v>0</v>
      </c>
      <c r="H20" s="144">
        <f t="shared" si="6"/>
        <v>366100</v>
      </c>
      <c r="I20" s="144">
        <f t="shared" si="6"/>
        <v>0</v>
      </c>
      <c r="J20" s="144">
        <f t="shared" si="6"/>
        <v>0</v>
      </c>
      <c r="K20" s="144">
        <f t="shared" si="6"/>
        <v>0</v>
      </c>
      <c r="L20" s="144">
        <f t="shared" si="6"/>
        <v>4393200</v>
      </c>
      <c r="M20" s="145">
        <f t="shared" si="6"/>
        <v>208</v>
      </c>
      <c r="N20" s="163">
        <f t="shared" si="6"/>
        <v>42.000000000000007</v>
      </c>
      <c r="O20" s="144">
        <f t="shared" si="6"/>
        <v>42000</v>
      </c>
      <c r="P20" s="144">
        <f t="shared" si="6"/>
        <v>0</v>
      </c>
      <c r="Q20" s="144">
        <f t="shared" si="6"/>
        <v>0</v>
      </c>
      <c r="R20" s="144">
        <f t="shared" si="6"/>
        <v>494500</v>
      </c>
      <c r="S20" s="144">
        <f t="shared" si="6"/>
        <v>0</v>
      </c>
      <c r="T20" s="144">
        <f t="shared" si="6"/>
        <v>0</v>
      </c>
      <c r="U20" s="144">
        <f t="shared" si="6"/>
        <v>0</v>
      </c>
      <c r="V20" s="144">
        <f t="shared" si="6"/>
        <v>5934000</v>
      </c>
    </row>
    <row r="21" spans="1:22">
      <c r="C21" s="167"/>
      <c r="L21" s="187"/>
    </row>
  </sheetData>
  <mergeCells count="13">
    <mergeCell ref="S5:V5"/>
    <mergeCell ref="A1:V1"/>
    <mergeCell ref="A2:V2"/>
    <mergeCell ref="U3:V3"/>
    <mergeCell ref="A4:A6"/>
    <mergeCell ref="B4:B6"/>
    <mergeCell ref="C4:L4"/>
    <mergeCell ref="M4:V4"/>
    <mergeCell ref="C5:C6"/>
    <mergeCell ref="D5:G5"/>
    <mergeCell ref="I5:L5"/>
    <mergeCell ref="M5:M6"/>
    <mergeCell ref="N5:Q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357"/>
  <sheetViews>
    <sheetView view="pageBreakPreview" zoomScale="80" zoomScaleNormal="100" zoomScaleSheetLayoutView="80" workbookViewId="0">
      <pane xSplit="4" ySplit="3" topLeftCell="G8" activePane="bottomRight" state="frozen"/>
      <selection pane="topRight" activeCell="E1" sqref="E1"/>
      <selection pane="bottomLeft" activeCell="A3" sqref="A3"/>
      <selection pane="bottomRight" activeCell="J11" sqref="J11"/>
    </sheetView>
  </sheetViews>
  <sheetFormatPr defaultRowHeight="12.75"/>
  <cols>
    <col min="1" max="1" width="3.42578125" style="138" hidden="1" customWidth="1"/>
    <col min="2" max="2" width="1.140625" style="138" customWidth="1"/>
    <col min="3" max="3" width="18.140625" style="141" customWidth="1"/>
    <col min="4" max="4" width="50.85546875" style="138" customWidth="1"/>
    <col min="5" max="5" width="15.140625" style="140" customWidth="1"/>
    <col min="6" max="6" width="16.85546875" style="140" customWidth="1"/>
    <col min="7" max="7" width="16.5703125" style="140" customWidth="1"/>
    <col min="8" max="8" width="14.85546875" style="140" customWidth="1"/>
    <col min="9" max="9" width="18.7109375" style="140" customWidth="1"/>
    <col min="10" max="10" width="19.140625" style="140" customWidth="1"/>
    <col min="11" max="11" width="13" style="140" customWidth="1"/>
    <col min="12" max="12" width="20" style="140" customWidth="1"/>
    <col min="13" max="13" width="21" style="140" customWidth="1"/>
    <col min="14" max="14" width="13.42578125" style="140" customWidth="1"/>
    <col min="15" max="15" width="32.85546875" style="140" customWidth="1"/>
    <col min="16" max="16" width="36" style="139" customWidth="1"/>
    <col min="17" max="256" width="9.140625" style="138"/>
    <col min="257" max="257" width="0" style="138" hidden="1" customWidth="1"/>
    <col min="258" max="258" width="1.140625" style="138" customWidth="1"/>
    <col min="259" max="259" width="18.140625" style="138" customWidth="1"/>
    <col min="260" max="260" width="50.85546875" style="138" customWidth="1"/>
    <col min="261" max="261" width="15.140625" style="138" customWidth="1"/>
    <col min="262" max="262" width="16.85546875" style="138" customWidth="1"/>
    <col min="263" max="263" width="16.5703125" style="138" customWidth="1"/>
    <col min="264" max="264" width="14.85546875" style="138" customWidth="1"/>
    <col min="265" max="265" width="18.7109375" style="138" customWidth="1"/>
    <col min="266" max="266" width="19.140625" style="138" customWidth="1"/>
    <col min="267" max="267" width="13" style="138" customWidth="1"/>
    <col min="268" max="268" width="20" style="138" customWidth="1"/>
    <col min="269" max="269" width="21" style="138" customWidth="1"/>
    <col min="270" max="270" width="13.42578125" style="138" customWidth="1"/>
    <col min="271" max="271" width="32.85546875" style="138" customWidth="1"/>
    <col min="272" max="272" width="36" style="138" customWidth="1"/>
    <col min="273" max="512" width="9.140625" style="138"/>
    <col min="513" max="513" width="0" style="138" hidden="1" customWidth="1"/>
    <col min="514" max="514" width="1.140625" style="138" customWidth="1"/>
    <col min="515" max="515" width="18.140625" style="138" customWidth="1"/>
    <col min="516" max="516" width="50.85546875" style="138" customWidth="1"/>
    <col min="517" max="517" width="15.140625" style="138" customWidth="1"/>
    <col min="518" max="518" width="16.85546875" style="138" customWidth="1"/>
    <col min="519" max="519" width="16.5703125" style="138" customWidth="1"/>
    <col min="520" max="520" width="14.85546875" style="138" customWidth="1"/>
    <col min="521" max="521" width="18.7109375" style="138" customWidth="1"/>
    <col min="522" max="522" width="19.140625" style="138" customWidth="1"/>
    <col min="523" max="523" width="13" style="138" customWidth="1"/>
    <col min="524" max="524" width="20" style="138" customWidth="1"/>
    <col min="525" max="525" width="21" style="138" customWidth="1"/>
    <col min="526" max="526" width="13.42578125" style="138" customWidth="1"/>
    <col min="527" max="527" width="32.85546875" style="138" customWidth="1"/>
    <col min="528" max="528" width="36" style="138" customWidth="1"/>
    <col min="529" max="768" width="9.140625" style="138"/>
    <col min="769" max="769" width="0" style="138" hidden="1" customWidth="1"/>
    <col min="770" max="770" width="1.140625" style="138" customWidth="1"/>
    <col min="771" max="771" width="18.140625" style="138" customWidth="1"/>
    <col min="772" max="772" width="50.85546875" style="138" customWidth="1"/>
    <col min="773" max="773" width="15.140625" style="138" customWidth="1"/>
    <col min="774" max="774" width="16.85546875" style="138" customWidth="1"/>
    <col min="775" max="775" width="16.5703125" style="138" customWidth="1"/>
    <col min="776" max="776" width="14.85546875" style="138" customWidth="1"/>
    <col min="777" max="777" width="18.7109375" style="138" customWidth="1"/>
    <col min="778" max="778" width="19.140625" style="138" customWidth="1"/>
    <col min="779" max="779" width="13" style="138" customWidth="1"/>
    <col min="780" max="780" width="20" style="138" customWidth="1"/>
    <col min="781" max="781" width="21" style="138" customWidth="1"/>
    <col min="782" max="782" width="13.42578125" style="138" customWidth="1"/>
    <col min="783" max="783" width="32.85546875" style="138" customWidth="1"/>
    <col min="784" max="784" width="36" style="138" customWidth="1"/>
    <col min="785" max="1024" width="9.140625" style="138"/>
    <col min="1025" max="1025" width="0" style="138" hidden="1" customWidth="1"/>
    <col min="1026" max="1026" width="1.140625" style="138" customWidth="1"/>
    <col min="1027" max="1027" width="18.140625" style="138" customWidth="1"/>
    <col min="1028" max="1028" width="50.85546875" style="138" customWidth="1"/>
    <col min="1029" max="1029" width="15.140625" style="138" customWidth="1"/>
    <col min="1030" max="1030" width="16.85546875" style="138" customWidth="1"/>
    <col min="1031" max="1031" width="16.5703125" style="138" customWidth="1"/>
    <col min="1032" max="1032" width="14.85546875" style="138" customWidth="1"/>
    <col min="1033" max="1033" width="18.7109375" style="138" customWidth="1"/>
    <col min="1034" max="1034" width="19.140625" style="138" customWidth="1"/>
    <col min="1035" max="1035" width="13" style="138" customWidth="1"/>
    <col min="1036" max="1036" width="20" style="138" customWidth="1"/>
    <col min="1037" max="1037" width="21" style="138" customWidth="1"/>
    <col min="1038" max="1038" width="13.42578125" style="138" customWidth="1"/>
    <col min="1039" max="1039" width="32.85546875" style="138" customWidth="1"/>
    <col min="1040" max="1040" width="36" style="138" customWidth="1"/>
    <col min="1041" max="1280" width="9.140625" style="138"/>
    <col min="1281" max="1281" width="0" style="138" hidden="1" customWidth="1"/>
    <col min="1282" max="1282" width="1.140625" style="138" customWidth="1"/>
    <col min="1283" max="1283" width="18.140625" style="138" customWidth="1"/>
    <col min="1284" max="1284" width="50.85546875" style="138" customWidth="1"/>
    <col min="1285" max="1285" width="15.140625" style="138" customWidth="1"/>
    <col min="1286" max="1286" width="16.85546875" style="138" customWidth="1"/>
    <col min="1287" max="1287" width="16.5703125" style="138" customWidth="1"/>
    <col min="1288" max="1288" width="14.85546875" style="138" customWidth="1"/>
    <col min="1289" max="1289" width="18.7109375" style="138" customWidth="1"/>
    <col min="1290" max="1290" width="19.140625" style="138" customWidth="1"/>
    <col min="1291" max="1291" width="13" style="138" customWidth="1"/>
    <col min="1292" max="1292" width="20" style="138" customWidth="1"/>
    <col min="1293" max="1293" width="21" style="138" customWidth="1"/>
    <col min="1294" max="1294" width="13.42578125" style="138" customWidth="1"/>
    <col min="1295" max="1295" width="32.85546875" style="138" customWidth="1"/>
    <col min="1296" max="1296" width="36" style="138" customWidth="1"/>
    <col min="1297" max="1536" width="9.140625" style="138"/>
    <col min="1537" max="1537" width="0" style="138" hidden="1" customWidth="1"/>
    <col min="1538" max="1538" width="1.140625" style="138" customWidth="1"/>
    <col min="1539" max="1539" width="18.140625" style="138" customWidth="1"/>
    <col min="1540" max="1540" width="50.85546875" style="138" customWidth="1"/>
    <col min="1541" max="1541" width="15.140625" style="138" customWidth="1"/>
    <col min="1542" max="1542" width="16.85546875" style="138" customWidth="1"/>
    <col min="1543" max="1543" width="16.5703125" style="138" customWidth="1"/>
    <col min="1544" max="1544" width="14.85546875" style="138" customWidth="1"/>
    <col min="1545" max="1545" width="18.7109375" style="138" customWidth="1"/>
    <col min="1546" max="1546" width="19.140625" style="138" customWidth="1"/>
    <col min="1547" max="1547" width="13" style="138" customWidth="1"/>
    <col min="1548" max="1548" width="20" style="138" customWidth="1"/>
    <col min="1549" max="1549" width="21" style="138" customWidth="1"/>
    <col min="1550" max="1550" width="13.42578125" style="138" customWidth="1"/>
    <col min="1551" max="1551" width="32.85546875" style="138" customWidth="1"/>
    <col min="1552" max="1552" width="36" style="138" customWidth="1"/>
    <col min="1553" max="1792" width="9.140625" style="138"/>
    <col min="1793" max="1793" width="0" style="138" hidden="1" customWidth="1"/>
    <col min="1794" max="1794" width="1.140625" style="138" customWidth="1"/>
    <col min="1795" max="1795" width="18.140625" style="138" customWidth="1"/>
    <col min="1796" max="1796" width="50.85546875" style="138" customWidth="1"/>
    <col min="1797" max="1797" width="15.140625" style="138" customWidth="1"/>
    <col min="1798" max="1798" width="16.85546875" style="138" customWidth="1"/>
    <col min="1799" max="1799" width="16.5703125" style="138" customWidth="1"/>
    <col min="1800" max="1800" width="14.85546875" style="138" customWidth="1"/>
    <col min="1801" max="1801" width="18.7109375" style="138" customWidth="1"/>
    <col min="1802" max="1802" width="19.140625" style="138" customWidth="1"/>
    <col min="1803" max="1803" width="13" style="138" customWidth="1"/>
    <col min="1804" max="1804" width="20" style="138" customWidth="1"/>
    <col min="1805" max="1805" width="21" style="138" customWidth="1"/>
    <col min="1806" max="1806" width="13.42578125" style="138" customWidth="1"/>
    <col min="1807" max="1807" width="32.85546875" style="138" customWidth="1"/>
    <col min="1808" max="1808" width="36" style="138" customWidth="1"/>
    <col min="1809" max="2048" width="9.140625" style="138"/>
    <col min="2049" max="2049" width="0" style="138" hidden="1" customWidth="1"/>
    <col min="2050" max="2050" width="1.140625" style="138" customWidth="1"/>
    <col min="2051" max="2051" width="18.140625" style="138" customWidth="1"/>
    <col min="2052" max="2052" width="50.85546875" style="138" customWidth="1"/>
    <col min="2053" max="2053" width="15.140625" style="138" customWidth="1"/>
    <col min="2054" max="2054" width="16.85546875" style="138" customWidth="1"/>
    <col min="2055" max="2055" width="16.5703125" style="138" customWidth="1"/>
    <col min="2056" max="2056" width="14.85546875" style="138" customWidth="1"/>
    <col min="2057" max="2057" width="18.7109375" style="138" customWidth="1"/>
    <col min="2058" max="2058" width="19.140625" style="138" customWidth="1"/>
    <col min="2059" max="2059" width="13" style="138" customWidth="1"/>
    <col min="2060" max="2060" width="20" style="138" customWidth="1"/>
    <col min="2061" max="2061" width="21" style="138" customWidth="1"/>
    <col min="2062" max="2062" width="13.42578125" style="138" customWidth="1"/>
    <col min="2063" max="2063" width="32.85546875" style="138" customWidth="1"/>
    <col min="2064" max="2064" width="36" style="138" customWidth="1"/>
    <col min="2065" max="2304" width="9.140625" style="138"/>
    <col min="2305" max="2305" width="0" style="138" hidden="1" customWidth="1"/>
    <col min="2306" max="2306" width="1.140625" style="138" customWidth="1"/>
    <col min="2307" max="2307" width="18.140625" style="138" customWidth="1"/>
    <col min="2308" max="2308" width="50.85546875" style="138" customWidth="1"/>
    <col min="2309" max="2309" width="15.140625" style="138" customWidth="1"/>
    <col min="2310" max="2310" width="16.85546875" style="138" customWidth="1"/>
    <col min="2311" max="2311" width="16.5703125" style="138" customWidth="1"/>
    <col min="2312" max="2312" width="14.85546875" style="138" customWidth="1"/>
    <col min="2313" max="2313" width="18.7109375" style="138" customWidth="1"/>
    <col min="2314" max="2314" width="19.140625" style="138" customWidth="1"/>
    <col min="2315" max="2315" width="13" style="138" customWidth="1"/>
    <col min="2316" max="2316" width="20" style="138" customWidth="1"/>
    <col min="2317" max="2317" width="21" style="138" customWidth="1"/>
    <col min="2318" max="2318" width="13.42578125" style="138" customWidth="1"/>
    <col min="2319" max="2319" width="32.85546875" style="138" customWidth="1"/>
    <col min="2320" max="2320" width="36" style="138" customWidth="1"/>
    <col min="2321" max="2560" width="9.140625" style="138"/>
    <col min="2561" max="2561" width="0" style="138" hidden="1" customWidth="1"/>
    <col min="2562" max="2562" width="1.140625" style="138" customWidth="1"/>
    <col min="2563" max="2563" width="18.140625" style="138" customWidth="1"/>
    <col min="2564" max="2564" width="50.85546875" style="138" customWidth="1"/>
    <col min="2565" max="2565" width="15.140625" style="138" customWidth="1"/>
    <col min="2566" max="2566" width="16.85546875" style="138" customWidth="1"/>
    <col min="2567" max="2567" width="16.5703125" style="138" customWidth="1"/>
    <col min="2568" max="2568" width="14.85546875" style="138" customWidth="1"/>
    <col min="2569" max="2569" width="18.7109375" style="138" customWidth="1"/>
    <col min="2570" max="2570" width="19.140625" style="138" customWidth="1"/>
    <col min="2571" max="2571" width="13" style="138" customWidth="1"/>
    <col min="2572" max="2572" width="20" style="138" customWidth="1"/>
    <col min="2573" max="2573" width="21" style="138" customWidth="1"/>
    <col min="2574" max="2574" width="13.42578125" style="138" customWidth="1"/>
    <col min="2575" max="2575" width="32.85546875" style="138" customWidth="1"/>
    <col min="2576" max="2576" width="36" style="138" customWidth="1"/>
    <col min="2577" max="2816" width="9.140625" style="138"/>
    <col min="2817" max="2817" width="0" style="138" hidden="1" customWidth="1"/>
    <col min="2818" max="2818" width="1.140625" style="138" customWidth="1"/>
    <col min="2819" max="2819" width="18.140625" style="138" customWidth="1"/>
    <col min="2820" max="2820" width="50.85546875" style="138" customWidth="1"/>
    <col min="2821" max="2821" width="15.140625" style="138" customWidth="1"/>
    <col min="2822" max="2822" width="16.85546875" style="138" customWidth="1"/>
    <col min="2823" max="2823" width="16.5703125" style="138" customWidth="1"/>
    <col min="2824" max="2824" width="14.85546875" style="138" customWidth="1"/>
    <col min="2825" max="2825" width="18.7109375" style="138" customWidth="1"/>
    <col min="2826" max="2826" width="19.140625" style="138" customWidth="1"/>
    <col min="2827" max="2827" width="13" style="138" customWidth="1"/>
    <col min="2828" max="2828" width="20" style="138" customWidth="1"/>
    <col min="2829" max="2829" width="21" style="138" customWidth="1"/>
    <col min="2830" max="2830" width="13.42578125" style="138" customWidth="1"/>
    <col min="2831" max="2831" width="32.85546875" style="138" customWidth="1"/>
    <col min="2832" max="2832" width="36" style="138" customWidth="1"/>
    <col min="2833" max="3072" width="9.140625" style="138"/>
    <col min="3073" max="3073" width="0" style="138" hidden="1" customWidth="1"/>
    <col min="3074" max="3074" width="1.140625" style="138" customWidth="1"/>
    <col min="3075" max="3075" width="18.140625" style="138" customWidth="1"/>
    <col min="3076" max="3076" width="50.85546875" style="138" customWidth="1"/>
    <col min="3077" max="3077" width="15.140625" style="138" customWidth="1"/>
    <col min="3078" max="3078" width="16.85546875" style="138" customWidth="1"/>
    <col min="3079" max="3079" width="16.5703125" style="138" customWidth="1"/>
    <col min="3080" max="3080" width="14.85546875" style="138" customWidth="1"/>
    <col min="3081" max="3081" width="18.7109375" style="138" customWidth="1"/>
    <col min="3082" max="3082" width="19.140625" style="138" customWidth="1"/>
    <col min="3083" max="3083" width="13" style="138" customWidth="1"/>
    <col min="3084" max="3084" width="20" style="138" customWidth="1"/>
    <col min="3085" max="3085" width="21" style="138" customWidth="1"/>
    <col min="3086" max="3086" width="13.42578125" style="138" customWidth="1"/>
    <col min="3087" max="3087" width="32.85546875" style="138" customWidth="1"/>
    <col min="3088" max="3088" width="36" style="138" customWidth="1"/>
    <col min="3089" max="3328" width="9.140625" style="138"/>
    <col min="3329" max="3329" width="0" style="138" hidden="1" customWidth="1"/>
    <col min="3330" max="3330" width="1.140625" style="138" customWidth="1"/>
    <col min="3331" max="3331" width="18.140625" style="138" customWidth="1"/>
    <col min="3332" max="3332" width="50.85546875" style="138" customWidth="1"/>
    <col min="3333" max="3333" width="15.140625" style="138" customWidth="1"/>
    <col min="3334" max="3334" width="16.85546875" style="138" customWidth="1"/>
    <col min="3335" max="3335" width="16.5703125" style="138" customWidth="1"/>
    <col min="3336" max="3336" width="14.85546875" style="138" customWidth="1"/>
    <col min="3337" max="3337" width="18.7109375" style="138" customWidth="1"/>
    <col min="3338" max="3338" width="19.140625" style="138" customWidth="1"/>
    <col min="3339" max="3339" width="13" style="138" customWidth="1"/>
    <col min="3340" max="3340" width="20" style="138" customWidth="1"/>
    <col min="3341" max="3341" width="21" style="138" customWidth="1"/>
    <col min="3342" max="3342" width="13.42578125" style="138" customWidth="1"/>
    <col min="3343" max="3343" width="32.85546875" style="138" customWidth="1"/>
    <col min="3344" max="3344" width="36" style="138" customWidth="1"/>
    <col min="3345" max="3584" width="9.140625" style="138"/>
    <col min="3585" max="3585" width="0" style="138" hidden="1" customWidth="1"/>
    <col min="3586" max="3586" width="1.140625" style="138" customWidth="1"/>
    <col min="3587" max="3587" width="18.140625" style="138" customWidth="1"/>
    <col min="3588" max="3588" width="50.85546875" style="138" customWidth="1"/>
    <col min="3589" max="3589" width="15.140625" style="138" customWidth="1"/>
    <col min="3590" max="3590" width="16.85546875" style="138" customWidth="1"/>
    <col min="3591" max="3591" width="16.5703125" style="138" customWidth="1"/>
    <col min="3592" max="3592" width="14.85546875" style="138" customWidth="1"/>
    <col min="3593" max="3593" width="18.7109375" style="138" customWidth="1"/>
    <col min="3594" max="3594" width="19.140625" style="138" customWidth="1"/>
    <col min="3595" max="3595" width="13" style="138" customWidth="1"/>
    <col min="3596" max="3596" width="20" style="138" customWidth="1"/>
    <col min="3597" max="3597" width="21" style="138" customWidth="1"/>
    <col min="3598" max="3598" width="13.42578125" style="138" customWidth="1"/>
    <col min="3599" max="3599" width="32.85546875" style="138" customWidth="1"/>
    <col min="3600" max="3600" width="36" style="138" customWidth="1"/>
    <col min="3601" max="3840" width="9.140625" style="138"/>
    <col min="3841" max="3841" width="0" style="138" hidden="1" customWidth="1"/>
    <col min="3842" max="3842" width="1.140625" style="138" customWidth="1"/>
    <col min="3843" max="3843" width="18.140625" style="138" customWidth="1"/>
    <col min="3844" max="3844" width="50.85546875" style="138" customWidth="1"/>
    <col min="3845" max="3845" width="15.140625" style="138" customWidth="1"/>
    <col min="3846" max="3846" width="16.85546875" style="138" customWidth="1"/>
    <col min="3847" max="3847" width="16.5703125" style="138" customWidth="1"/>
    <col min="3848" max="3848" width="14.85546875" style="138" customWidth="1"/>
    <col min="3849" max="3849" width="18.7109375" style="138" customWidth="1"/>
    <col min="3850" max="3850" width="19.140625" style="138" customWidth="1"/>
    <col min="3851" max="3851" width="13" style="138" customWidth="1"/>
    <col min="3852" max="3852" width="20" style="138" customWidth="1"/>
    <col min="3853" max="3853" width="21" style="138" customWidth="1"/>
    <col min="3854" max="3854" width="13.42578125" style="138" customWidth="1"/>
    <col min="3855" max="3855" width="32.85546875" style="138" customWidth="1"/>
    <col min="3856" max="3856" width="36" style="138" customWidth="1"/>
    <col min="3857" max="4096" width="9.140625" style="138"/>
    <col min="4097" max="4097" width="0" style="138" hidden="1" customWidth="1"/>
    <col min="4098" max="4098" width="1.140625" style="138" customWidth="1"/>
    <col min="4099" max="4099" width="18.140625" style="138" customWidth="1"/>
    <col min="4100" max="4100" width="50.85546875" style="138" customWidth="1"/>
    <col min="4101" max="4101" width="15.140625" style="138" customWidth="1"/>
    <col min="4102" max="4102" width="16.85546875" style="138" customWidth="1"/>
    <col min="4103" max="4103" width="16.5703125" style="138" customWidth="1"/>
    <col min="4104" max="4104" width="14.85546875" style="138" customWidth="1"/>
    <col min="4105" max="4105" width="18.7109375" style="138" customWidth="1"/>
    <col min="4106" max="4106" width="19.140625" style="138" customWidth="1"/>
    <col min="4107" max="4107" width="13" style="138" customWidth="1"/>
    <col min="4108" max="4108" width="20" style="138" customWidth="1"/>
    <col min="4109" max="4109" width="21" style="138" customWidth="1"/>
    <col min="4110" max="4110" width="13.42578125" style="138" customWidth="1"/>
    <col min="4111" max="4111" width="32.85546875" style="138" customWidth="1"/>
    <col min="4112" max="4112" width="36" style="138" customWidth="1"/>
    <col min="4113" max="4352" width="9.140625" style="138"/>
    <col min="4353" max="4353" width="0" style="138" hidden="1" customWidth="1"/>
    <col min="4354" max="4354" width="1.140625" style="138" customWidth="1"/>
    <col min="4355" max="4355" width="18.140625" style="138" customWidth="1"/>
    <col min="4356" max="4356" width="50.85546875" style="138" customWidth="1"/>
    <col min="4357" max="4357" width="15.140625" style="138" customWidth="1"/>
    <col min="4358" max="4358" width="16.85546875" style="138" customWidth="1"/>
    <col min="4359" max="4359" width="16.5703125" style="138" customWidth="1"/>
    <col min="4360" max="4360" width="14.85546875" style="138" customWidth="1"/>
    <col min="4361" max="4361" width="18.7109375" style="138" customWidth="1"/>
    <col min="4362" max="4362" width="19.140625" style="138" customWidth="1"/>
    <col min="4363" max="4363" width="13" style="138" customWidth="1"/>
    <col min="4364" max="4364" width="20" style="138" customWidth="1"/>
    <col min="4365" max="4365" width="21" style="138" customWidth="1"/>
    <col min="4366" max="4366" width="13.42578125" style="138" customWidth="1"/>
    <col min="4367" max="4367" width="32.85546875" style="138" customWidth="1"/>
    <col min="4368" max="4368" width="36" style="138" customWidth="1"/>
    <col min="4369" max="4608" width="9.140625" style="138"/>
    <col min="4609" max="4609" width="0" style="138" hidden="1" customWidth="1"/>
    <col min="4610" max="4610" width="1.140625" style="138" customWidth="1"/>
    <col min="4611" max="4611" width="18.140625" style="138" customWidth="1"/>
    <col min="4612" max="4612" width="50.85546875" style="138" customWidth="1"/>
    <col min="4613" max="4613" width="15.140625" style="138" customWidth="1"/>
    <col min="4614" max="4614" width="16.85546875" style="138" customWidth="1"/>
    <col min="4615" max="4615" width="16.5703125" style="138" customWidth="1"/>
    <col min="4616" max="4616" width="14.85546875" style="138" customWidth="1"/>
    <col min="4617" max="4617" width="18.7109375" style="138" customWidth="1"/>
    <col min="4618" max="4618" width="19.140625" style="138" customWidth="1"/>
    <col min="4619" max="4619" width="13" style="138" customWidth="1"/>
    <col min="4620" max="4620" width="20" style="138" customWidth="1"/>
    <col min="4621" max="4621" width="21" style="138" customWidth="1"/>
    <col min="4622" max="4622" width="13.42578125" style="138" customWidth="1"/>
    <col min="4623" max="4623" width="32.85546875" style="138" customWidth="1"/>
    <col min="4624" max="4624" width="36" style="138" customWidth="1"/>
    <col min="4625" max="4864" width="9.140625" style="138"/>
    <col min="4865" max="4865" width="0" style="138" hidden="1" customWidth="1"/>
    <col min="4866" max="4866" width="1.140625" style="138" customWidth="1"/>
    <col min="4867" max="4867" width="18.140625" style="138" customWidth="1"/>
    <col min="4868" max="4868" width="50.85546875" style="138" customWidth="1"/>
    <col min="4869" max="4869" width="15.140625" style="138" customWidth="1"/>
    <col min="4870" max="4870" width="16.85546875" style="138" customWidth="1"/>
    <col min="4871" max="4871" width="16.5703125" style="138" customWidth="1"/>
    <col min="4872" max="4872" width="14.85546875" style="138" customWidth="1"/>
    <col min="4873" max="4873" width="18.7109375" style="138" customWidth="1"/>
    <col min="4874" max="4874" width="19.140625" style="138" customWidth="1"/>
    <col min="4875" max="4875" width="13" style="138" customWidth="1"/>
    <col min="4876" max="4876" width="20" style="138" customWidth="1"/>
    <col min="4877" max="4877" width="21" style="138" customWidth="1"/>
    <col min="4878" max="4878" width="13.42578125" style="138" customWidth="1"/>
    <col min="4879" max="4879" width="32.85546875" style="138" customWidth="1"/>
    <col min="4880" max="4880" width="36" style="138" customWidth="1"/>
    <col min="4881" max="5120" width="9.140625" style="138"/>
    <col min="5121" max="5121" width="0" style="138" hidden="1" customWidth="1"/>
    <col min="5122" max="5122" width="1.140625" style="138" customWidth="1"/>
    <col min="5123" max="5123" width="18.140625" style="138" customWidth="1"/>
    <col min="5124" max="5124" width="50.85546875" style="138" customWidth="1"/>
    <col min="5125" max="5125" width="15.140625" style="138" customWidth="1"/>
    <col min="5126" max="5126" width="16.85546875" style="138" customWidth="1"/>
    <col min="5127" max="5127" width="16.5703125" style="138" customWidth="1"/>
    <col min="5128" max="5128" width="14.85546875" style="138" customWidth="1"/>
    <col min="5129" max="5129" width="18.7109375" style="138" customWidth="1"/>
    <col min="5130" max="5130" width="19.140625" style="138" customWidth="1"/>
    <col min="5131" max="5131" width="13" style="138" customWidth="1"/>
    <col min="5132" max="5132" width="20" style="138" customWidth="1"/>
    <col min="5133" max="5133" width="21" style="138" customWidth="1"/>
    <col min="5134" max="5134" width="13.42578125" style="138" customWidth="1"/>
    <col min="5135" max="5135" width="32.85546875" style="138" customWidth="1"/>
    <col min="5136" max="5136" width="36" style="138" customWidth="1"/>
    <col min="5137" max="5376" width="9.140625" style="138"/>
    <col min="5377" max="5377" width="0" style="138" hidden="1" customWidth="1"/>
    <col min="5378" max="5378" width="1.140625" style="138" customWidth="1"/>
    <col min="5379" max="5379" width="18.140625" style="138" customWidth="1"/>
    <col min="5380" max="5380" width="50.85546875" style="138" customWidth="1"/>
    <col min="5381" max="5381" width="15.140625" style="138" customWidth="1"/>
    <col min="5382" max="5382" width="16.85546875" style="138" customWidth="1"/>
    <col min="5383" max="5383" width="16.5703125" style="138" customWidth="1"/>
    <col min="5384" max="5384" width="14.85546875" style="138" customWidth="1"/>
    <col min="5385" max="5385" width="18.7109375" style="138" customWidth="1"/>
    <col min="5386" max="5386" width="19.140625" style="138" customWidth="1"/>
    <col min="5387" max="5387" width="13" style="138" customWidth="1"/>
    <col min="5388" max="5388" width="20" style="138" customWidth="1"/>
    <col min="5389" max="5389" width="21" style="138" customWidth="1"/>
    <col min="5390" max="5390" width="13.42578125" style="138" customWidth="1"/>
    <col min="5391" max="5391" width="32.85546875" style="138" customWidth="1"/>
    <col min="5392" max="5392" width="36" style="138" customWidth="1"/>
    <col min="5393" max="5632" width="9.140625" style="138"/>
    <col min="5633" max="5633" width="0" style="138" hidden="1" customWidth="1"/>
    <col min="5634" max="5634" width="1.140625" style="138" customWidth="1"/>
    <col min="5635" max="5635" width="18.140625" style="138" customWidth="1"/>
    <col min="5636" max="5636" width="50.85546875" style="138" customWidth="1"/>
    <col min="5637" max="5637" width="15.140625" style="138" customWidth="1"/>
    <col min="5638" max="5638" width="16.85546875" style="138" customWidth="1"/>
    <col min="5639" max="5639" width="16.5703125" style="138" customWidth="1"/>
    <col min="5640" max="5640" width="14.85546875" style="138" customWidth="1"/>
    <col min="5641" max="5641" width="18.7109375" style="138" customWidth="1"/>
    <col min="5642" max="5642" width="19.140625" style="138" customWidth="1"/>
    <col min="5643" max="5643" width="13" style="138" customWidth="1"/>
    <col min="5644" max="5644" width="20" style="138" customWidth="1"/>
    <col min="5645" max="5645" width="21" style="138" customWidth="1"/>
    <col min="5646" max="5646" width="13.42578125" style="138" customWidth="1"/>
    <col min="5647" max="5647" width="32.85546875" style="138" customWidth="1"/>
    <col min="5648" max="5648" width="36" style="138" customWidth="1"/>
    <col min="5649" max="5888" width="9.140625" style="138"/>
    <col min="5889" max="5889" width="0" style="138" hidden="1" customWidth="1"/>
    <col min="5890" max="5890" width="1.140625" style="138" customWidth="1"/>
    <col min="5891" max="5891" width="18.140625" style="138" customWidth="1"/>
    <col min="5892" max="5892" width="50.85546875" style="138" customWidth="1"/>
    <col min="5893" max="5893" width="15.140625" style="138" customWidth="1"/>
    <col min="5894" max="5894" width="16.85546875" style="138" customWidth="1"/>
    <col min="5895" max="5895" width="16.5703125" style="138" customWidth="1"/>
    <col min="5896" max="5896" width="14.85546875" style="138" customWidth="1"/>
    <col min="5897" max="5897" width="18.7109375" style="138" customWidth="1"/>
    <col min="5898" max="5898" width="19.140625" style="138" customWidth="1"/>
    <col min="5899" max="5899" width="13" style="138" customWidth="1"/>
    <col min="5900" max="5900" width="20" style="138" customWidth="1"/>
    <col min="5901" max="5901" width="21" style="138" customWidth="1"/>
    <col min="5902" max="5902" width="13.42578125" style="138" customWidth="1"/>
    <col min="5903" max="5903" width="32.85546875" style="138" customWidth="1"/>
    <col min="5904" max="5904" width="36" style="138" customWidth="1"/>
    <col min="5905" max="6144" width="9.140625" style="138"/>
    <col min="6145" max="6145" width="0" style="138" hidden="1" customWidth="1"/>
    <col min="6146" max="6146" width="1.140625" style="138" customWidth="1"/>
    <col min="6147" max="6147" width="18.140625" style="138" customWidth="1"/>
    <col min="6148" max="6148" width="50.85546875" style="138" customWidth="1"/>
    <col min="6149" max="6149" width="15.140625" style="138" customWidth="1"/>
    <col min="6150" max="6150" width="16.85546875" style="138" customWidth="1"/>
    <col min="6151" max="6151" width="16.5703125" style="138" customWidth="1"/>
    <col min="6152" max="6152" width="14.85546875" style="138" customWidth="1"/>
    <col min="6153" max="6153" width="18.7109375" style="138" customWidth="1"/>
    <col min="6154" max="6154" width="19.140625" style="138" customWidth="1"/>
    <col min="6155" max="6155" width="13" style="138" customWidth="1"/>
    <col min="6156" max="6156" width="20" style="138" customWidth="1"/>
    <col min="6157" max="6157" width="21" style="138" customWidth="1"/>
    <col min="6158" max="6158" width="13.42578125" style="138" customWidth="1"/>
    <col min="6159" max="6159" width="32.85546875" style="138" customWidth="1"/>
    <col min="6160" max="6160" width="36" style="138" customWidth="1"/>
    <col min="6161" max="6400" width="9.140625" style="138"/>
    <col min="6401" max="6401" width="0" style="138" hidden="1" customWidth="1"/>
    <col min="6402" max="6402" width="1.140625" style="138" customWidth="1"/>
    <col min="6403" max="6403" width="18.140625" style="138" customWidth="1"/>
    <col min="6404" max="6404" width="50.85546875" style="138" customWidth="1"/>
    <col min="6405" max="6405" width="15.140625" style="138" customWidth="1"/>
    <col min="6406" max="6406" width="16.85546875" style="138" customWidth="1"/>
    <col min="6407" max="6407" width="16.5703125" style="138" customWidth="1"/>
    <col min="6408" max="6408" width="14.85546875" style="138" customWidth="1"/>
    <col min="6409" max="6409" width="18.7109375" style="138" customWidth="1"/>
    <col min="6410" max="6410" width="19.140625" style="138" customWidth="1"/>
    <col min="6411" max="6411" width="13" style="138" customWidth="1"/>
    <col min="6412" max="6412" width="20" style="138" customWidth="1"/>
    <col min="6413" max="6413" width="21" style="138" customWidth="1"/>
    <col min="6414" max="6414" width="13.42578125" style="138" customWidth="1"/>
    <col min="6415" max="6415" width="32.85546875" style="138" customWidth="1"/>
    <col min="6416" max="6416" width="36" style="138" customWidth="1"/>
    <col min="6417" max="6656" width="9.140625" style="138"/>
    <col min="6657" max="6657" width="0" style="138" hidden="1" customWidth="1"/>
    <col min="6658" max="6658" width="1.140625" style="138" customWidth="1"/>
    <col min="6659" max="6659" width="18.140625" style="138" customWidth="1"/>
    <col min="6660" max="6660" width="50.85546875" style="138" customWidth="1"/>
    <col min="6661" max="6661" width="15.140625" style="138" customWidth="1"/>
    <col min="6662" max="6662" width="16.85546875" style="138" customWidth="1"/>
    <col min="6663" max="6663" width="16.5703125" style="138" customWidth="1"/>
    <col min="6664" max="6664" width="14.85546875" style="138" customWidth="1"/>
    <col min="6665" max="6665" width="18.7109375" style="138" customWidth="1"/>
    <col min="6666" max="6666" width="19.140625" style="138" customWidth="1"/>
    <col min="6667" max="6667" width="13" style="138" customWidth="1"/>
    <col min="6668" max="6668" width="20" style="138" customWidth="1"/>
    <col min="6669" max="6669" width="21" style="138" customWidth="1"/>
    <col min="6670" max="6670" width="13.42578125" style="138" customWidth="1"/>
    <col min="6671" max="6671" width="32.85546875" style="138" customWidth="1"/>
    <col min="6672" max="6672" width="36" style="138" customWidth="1"/>
    <col min="6673" max="6912" width="9.140625" style="138"/>
    <col min="6913" max="6913" width="0" style="138" hidden="1" customWidth="1"/>
    <col min="6914" max="6914" width="1.140625" style="138" customWidth="1"/>
    <col min="6915" max="6915" width="18.140625" style="138" customWidth="1"/>
    <col min="6916" max="6916" width="50.85546875" style="138" customWidth="1"/>
    <col min="6917" max="6917" width="15.140625" style="138" customWidth="1"/>
    <col min="6918" max="6918" width="16.85546875" style="138" customWidth="1"/>
    <col min="6919" max="6919" width="16.5703125" style="138" customWidth="1"/>
    <col min="6920" max="6920" width="14.85546875" style="138" customWidth="1"/>
    <col min="6921" max="6921" width="18.7109375" style="138" customWidth="1"/>
    <col min="6922" max="6922" width="19.140625" style="138" customWidth="1"/>
    <col min="6923" max="6923" width="13" style="138" customWidth="1"/>
    <col min="6924" max="6924" width="20" style="138" customWidth="1"/>
    <col min="6925" max="6925" width="21" style="138" customWidth="1"/>
    <col min="6926" max="6926" width="13.42578125" style="138" customWidth="1"/>
    <col min="6927" max="6927" width="32.85546875" style="138" customWidth="1"/>
    <col min="6928" max="6928" width="36" style="138" customWidth="1"/>
    <col min="6929" max="7168" width="9.140625" style="138"/>
    <col min="7169" max="7169" width="0" style="138" hidden="1" customWidth="1"/>
    <col min="7170" max="7170" width="1.140625" style="138" customWidth="1"/>
    <col min="7171" max="7171" width="18.140625" style="138" customWidth="1"/>
    <col min="7172" max="7172" width="50.85546875" style="138" customWidth="1"/>
    <col min="7173" max="7173" width="15.140625" style="138" customWidth="1"/>
    <col min="7174" max="7174" width="16.85546875" style="138" customWidth="1"/>
    <col min="7175" max="7175" width="16.5703125" style="138" customWidth="1"/>
    <col min="7176" max="7176" width="14.85546875" style="138" customWidth="1"/>
    <col min="7177" max="7177" width="18.7109375" style="138" customWidth="1"/>
    <col min="7178" max="7178" width="19.140625" style="138" customWidth="1"/>
    <col min="7179" max="7179" width="13" style="138" customWidth="1"/>
    <col min="7180" max="7180" width="20" style="138" customWidth="1"/>
    <col min="7181" max="7181" width="21" style="138" customWidth="1"/>
    <col min="7182" max="7182" width="13.42578125" style="138" customWidth="1"/>
    <col min="7183" max="7183" width="32.85546875" style="138" customWidth="1"/>
    <col min="7184" max="7184" width="36" style="138" customWidth="1"/>
    <col min="7185" max="7424" width="9.140625" style="138"/>
    <col min="7425" max="7425" width="0" style="138" hidden="1" customWidth="1"/>
    <col min="7426" max="7426" width="1.140625" style="138" customWidth="1"/>
    <col min="7427" max="7427" width="18.140625" style="138" customWidth="1"/>
    <col min="7428" max="7428" width="50.85546875" style="138" customWidth="1"/>
    <col min="7429" max="7429" width="15.140625" style="138" customWidth="1"/>
    <col min="7430" max="7430" width="16.85546875" style="138" customWidth="1"/>
    <col min="7431" max="7431" width="16.5703125" style="138" customWidth="1"/>
    <col min="7432" max="7432" width="14.85546875" style="138" customWidth="1"/>
    <col min="7433" max="7433" width="18.7109375" style="138" customWidth="1"/>
    <col min="7434" max="7434" width="19.140625" style="138" customWidth="1"/>
    <col min="7435" max="7435" width="13" style="138" customWidth="1"/>
    <col min="7436" max="7436" width="20" style="138" customWidth="1"/>
    <col min="7437" max="7437" width="21" style="138" customWidth="1"/>
    <col min="7438" max="7438" width="13.42578125" style="138" customWidth="1"/>
    <col min="7439" max="7439" width="32.85546875" style="138" customWidth="1"/>
    <col min="7440" max="7440" width="36" style="138" customWidth="1"/>
    <col min="7441" max="7680" width="9.140625" style="138"/>
    <col min="7681" max="7681" width="0" style="138" hidden="1" customWidth="1"/>
    <col min="7682" max="7682" width="1.140625" style="138" customWidth="1"/>
    <col min="7683" max="7683" width="18.140625" style="138" customWidth="1"/>
    <col min="7684" max="7684" width="50.85546875" style="138" customWidth="1"/>
    <col min="7685" max="7685" width="15.140625" style="138" customWidth="1"/>
    <col min="7686" max="7686" width="16.85546875" style="138" customWidth="1"/>
    <col min="7687" max="7687" width="16.5703125" style="138" customWidth="1"/>
    <col min="7688" max="7688" width="14.85546875" style="138" customWidth="1"/>
    <col min="7689" max="7689" width="18.7109375" style="138" customWidth="1"/>
    <col min="7690" max="7690" width="19.140625" style="138" customWidth="1"/>
    <col min="7691" max="7691" width="13" style="138" customWidth="1"/>
    <col min="7692" max="7692" width="20" style="138" customWidth="1"/>
    <col min="7693" max="7693" width="21" style="138" customWidth="1"/>
    <col min="7694" max="7694" width="13.42578125" style="138" customWidth="1"/>
    <col min="7695" max="7695" width="32.85546875" style="138" customWidth="1"/>
    <col min="7696" max="7696" width="36" style="138" customWidth="1"/>
    <col min="7697" max="7936" width="9.140625" style="138"/>
    <col min="7937" max="7937" width="0" style="138" hidden="1" customWidth="1"/>
    <col min="7938" max="7938" width="1.140625" style="138" customWidth="1"/>
    <col min="7939" max="7939" width="18.140625" style="138" customWidth="1"/>
    <col min="7940" max="7940" width="50.85546875" style="138" customWidth="1"/>
    <col min="7941" max="7941" width="15.140625" style="138" customWidth="1"/>
    <col min="7942" max="7942" width="16.85546875" style="138" customWidth="1"/>
    <col min="7943" max="7943" width="16.5703125" style="138" customWidth="1"/>
    <col min="7944" max="7944" width="14.85546875" style="138" customWidth="1"/>
    <col min="7945" max="7945" width="18.7109375" style="138" customWidth="1"/>
    <col min="7946" max="7946" width="19.140625" style="138" customWidth="1"/>
    <col min="7947" max="7947" width="13" style="138" customWidth="1"/>
    <col min="7948" max="7948" width="20" style="138" customWidth="1"/>
    <col min="7949" max="7949" width="21" style="138" customWidth="1"/>
    <col min="7950" max="7950" width="13.42578125" style="138" customWidth="1"/>
    <col min="7951" max="7951" width="32.85546875" style="138" customWidth="1"/>
    <col min="7952" max="7952" width="36" style="138" customWidth="1"/>
    <col min="7953" max="8192" width="9.140625" style="138"/>
    <col min="8193" max="8193" width="0" style="138" hidden="1" customWidth="1"/>
    <col min="8194" max="8194" width="1.140625" style="138" customWidth="1"/>
    <col min="8195" max="8195" width="18.140625" style="138" customWidth="1"/>
    <col min="8196" max="8196" width="50.85546875" style="138" customWidth="1"/>
    <col min="8197" max="8197" width="15.140625" style="138" customWidth="1"/>
    <col min="8198" max="8198" width="16.85546875" style="138" customWidth="1"/>
    <col min="8199" max="8199" width="16.5703125" style="138" customWidth="1"/>
    <col min="8200" max="8200" width="14.85546875" style="138" customWidth="1"/>
    <col min="8201" max="8201" width="18.7109375" style="138" customWidth="1"/>
    <col min="8202" max="8202" width="19.140625" style="138" customWidth="1"/>
    <col min="8203" max="8203" width="13" style="138" customWidth="1"/>
    <col min="8204" max="8204" width="20" style="138" customWidth="1"/>
    <col min="8205" max="8205" width="21" style="138" customWidth="1"/>
    <col min="8206" max="8206" width="13.42578125" style="138" customWidth="1"/>
    <col min="8207" max="8207" width="32.85546875" style="138" customWidth="1"/>
    <col min="8208" max="8208" width="36" style="138" customWidth="1"/>
    <col min="8209" max="8448" width="9.140625" style="138"/>
    <col min="8449" max="8449" width="0" style="138" hidden="1" customWidth="1"/>
    <col min="8450" max="8450" width="1.140625" style="138" customWidth="1"/>
    <col min="8451" max="8451" width="18.140625" style="138" customWidth="1"/>
    <col min="8452" max="8452" width="50.85546875" style="138" customWidth="1"/>
    <col min="8453" max="8453" width="15.140625" style="138" customWidth="1"/>
    <col min="8454" max="8454" width="16.85546875" style="138" customWidth="1"/>
    <col min="8455" max="8455" width="16.5703125" style="138" customWidth="1"/>
    <col min="8456" max="8456" width="14.85546875" style="138" customWidth="1"/>
    <col min="8457" max="8457" width="18.7109375" style="138" customWidth="1"/>
    <col min="8458" max="8458" width="19.140625" style="138" customWidth="1"/>
    <col min="8459" max="8459" width="13" style="138" customWidth="1"/>
    <col min="8460" max="8460" width="20" style="138" customWidth="1"/>
    <col min="8461" max="8461" width="21" style="138" customWidth="1"/>
    <col min="8462" max="8462" width="13.42578125" style="138" customWidth="1"/>
    <col min="8463" max="8463" width="32.85546875" style="138" customWidth="1"/>
    <col min="8464" max="8464" width="36" style="138" customWidth="1"/>
    <col min="8465" max="8704" width="9.140625" style="138"/>
    <col min="8705" max="8705" width="0" style="138" hidden="1" customWidth="1"/>
    <col min="8706" max="8706" width="1.140625" style="138" customWidth="1"/>
    <col min="8707" max="8707" width="18.140625" style="138" customWidth="1"/>
    <col min="8708" max="8708" width="50.85546875" style="138" customWidth="1"/>
    <col min="8709" max="8709" width="15.140625" style="138" customWidth="1"/>
    <col min="8710" max="8710" width="16.85546875" style="138" customWidth="1"/>
    <col min="8711" max="8711" width="16.5703125" style="138" customWidth="1"/>
    <col min="8712" max="8712" width="14.85546875" style="138" customWidth="1"/>
    <col min="8713" max="8713" width="18.7109375" style="138" customWidth="1"/>
    <col min="8714" max="8714" width="19.140625" style="138" customWidth="1"/>
    <col min="8715" max="8715" width="13" style="138" customWidth="1"/>
    <col min="8716" max="8716" width="20" style="138" customWidth="1"/>
    <col min="8717" max="8717" width="21" style="138" customWidth="1"/>
    <col min="8718" max="8718" width="13.42578125" style="138" customWidth="1"/>
    <col min="8719" max="8719" width="32.85546875" style="138" customWidth="1"/>
    <col min="8720" max="8720" width="36" style="138" customWidth="1"/>
    <col min="8721" max="8960" width="9.140625" style="138"/>
    <col min="8961" max="8961" width="0" style="138" hidden="1" customWidth="1"/>
    <col min="8962" max="8962" width="1.140625" style="138" customWidth="1"/>
    <col min="8963" max="8963" width="18.140625" style="138" customWidth="1"/>
    <col min="8964" max="8964" width="50.85546875" style="138" customWidth="1"/>
    <col min="8965" max="8965" width="15.140625" style="138" customWidth="1"/>
    <col min="8966" max="8966" width="16.85546875" style="138" customWidth="1"/>
    <col min="8967" max="8967" width="16.5703125" style="138" customWidth="1"/>
    <col min="8968" max="8968" width="14.85546875" style="138" customWidth="1"/>
    <col min="8969" max="8969" width="18.7109375" style="138" customWidth="1"/>
    <col min="8970" max="8970" width="19.140625" style="138" customWidth="1"/>
    <col min="8971" max="8971" width="13" style="138" customWidth="1"/>
    <col min="8972" max="8972" width="20" style="138" customWidth="1"/>
    <col min="8973" max="8973" width="21" style="138" customWidth="1"/>
    <col min="8974" max="8974" width="13.42578125" style="138" customWidth="1"/>
    <col min="8975" max="8975" width="32.85546875" style="138" customWidth="1"/>
    <col min="8976" max="8976" width="36" style="138" customWidth="1"/>
    <col min="8977" max="9216" width="9.140625" style="138"/>
    <col min="9217" max="9217" width="0" style="138" hidden="1" customWidth="1"/>
    <col min="9218" max="9218" width="1.140625" style="138" customWidth="1"/>
    <col min="9219" max="9219" width="18.140625" style="138" customWidth="1"/>
    <col min="9220" max="9220" width="50.85546875" style="138" customWidth="1"/>
    <col min="9221" max="9221" width="15.140625" style="138" customWidth="1"/>
    <col min="9222" max="9222" width="16.85546875" style="138" customWidth="1"/>
    <col min="9223" max="9223" width="16.5703125" style="138" customWidth="1"/>
    <col min="9224" max="9224" width="14.85546875" style="138" customWidth="1"/>
    <col min="9225" max="9225" width="18.7109375" style="138" customWidth="1"/>
    <col min="9226" max="9226" width="19.140625" style="138" customWidth="1"/>
    <col min="9227" max="9227" width="13" style="138" customWidth="1"/>
    <col min="9228" max="9228" width="20" style="138" customWidth="1"/>
    <col min="9229" max="9229" width="21" style="138" customWidth="1"/>
    <col min="9230" max="9230" width="13.42578125" style="138" customWidth="1"/>
    <col min="9231" max="9231" width="32.85546875" style="138" customWidth="1"/>
    <col min="9232" max="9232" width="36" style="138" customWidth="1"/>
    <col min="9233" max="9472" width="9.140625" style="138"/>
    <col min="9473" max="9473" width="0" style="138" hidden="1" customWidth="1"/>
    <col min="9474" max="9474" width="1.140625" style="138" customWidth="1"/>
    <col min="9475" max="9475" width="18.140625" style="138" customWidth="1"/>
    <col min="9476" max="9476" width="50.85546875" style="138" customWidth="1"/>
    <col min="9477" max="9477" width="15.140625" style="138" customWidth="1"/>
    <col min="9478" max="9478" width="16.85546875" style="138" customWidth="1"/>
    <col min="9479" max="9479" width="16.5703125" style="138" customWidth="1"/>
    <col min="9480" max="9480" width="14.85546875" style="138" customWidth="1"/>
    <col min="9481" max="9481" width="18.7109375" style="138" customWidth="1"/>
    <col min="9482" max="9482" width="19.140625" style="138" customWidth="1"/>
    <col min="9483" max="9483" width="13" style="138" customWidth="1"/>
    <col min="9484" max="9484" width="20" style="138" customWidth="1"/>
    <col min="9485" max="9485" width="21" style="138" customWidth="1"/>
    <col min="9486" max="9486" width="13.42578125" style="138" customWidth="1"/>
    <col min="9487" max="9487" width="32.85546875" style="138" customWidth="1"/>
    <col min="9488" max="9488" width="36" style="138" customWidth="1"/>
    <col min="9489" max="9728" width="9.140625" style="138"/>
    <col min="9729" max="9729" width="0" style="138" hidden="1" customWidth="1"/>
    <col min="9730" max="9730" width="1.140625" style="138" customWidth="1"/>
    <col min="9731" max="9731" width="18.140625" style="138" customWidth="1"/>
    <col min="9732" max="9732" width="50.85546875" style="138" customWidth="1"/>
    <col min="9733" max="9733" width="15.140625" style="138" customWidth="1"/>
    <col min="9734" max="9734" width="16.85546875" style="138" customWidth="1"/>
    <col min="9735" max="9735" width="16.5703125" style="138" customWidth="1"/>
    <col min="9736" max="9736" width="14.85546875" style="138" customWidth="1"/>
    <col min="9737" max="9737" width="18.7109375" style="138" customWidth="1"/>
    <col min="9738" max="9738" width="19.140625" style="138" customWidth="1"/>
    <col min="9739" max="9739" width="13" style="138" customWidth="1"/>
    <col min="9740" max="9740" width="20" style="138" customWidth="1"/>
    <col min="9741" max="9741" width="21" style="138" customWidth="1"/>
    <col min="9742" max="9742" width="13.42578125" style="138" customWidth="1"/>
    <col min="9743" max="9743" width="32.85546875" style="138" customWidth="1"/>
    <col min="9744" max="9744" width="36" style="138" customWidth="1"/>
    <col min="9745" max="9984" width="9.140625" style="138"/>
    <col min="9985" max="9985" width="0" style="138" hidden="1" customWidth="1"/>
    <col min="9986" max="9986" width="1.140625" style="138" customWidth="1"/>
    <col min="9987" max="9987" width="18.140625" style="138" customWidth="1"/>
    <col min="9988" max="9988" width="50.85546875" style="138" customWidth="1"/>
    <col min="9989" max="9989" width="15.140625" style="138" customWidth="1"/>
    <col min="9990" max="9990" width="16.85546875" style="138" customWidth="1"/>
    <col min="9991" max="9991" width="16.5703125" style="138" customWidth="1"/>
    <col min="9992" max="9992" width="14.85546875" style="138" customWidth="1"/>
    <col min="9993" max="9993" width="18.7109375" style="138" customWidth="1"/>
    <col min="9994" max="9994" width="19.140625" style="138" customWidth="1"/>
    <col min="9995" max="9995" width="13" style="138" customWidth="1"/>
    <col min="9996" max="9996" width="20" style="138" customWidth="1"/>
    <col min="9997" max="9997" width="21" style="138" customWidth="1"/>
    <col min="9998" max="9998" width="13.42578125" style="138" customWidth="1"/>
    <col min="9999" max="9999" width="32.85546875" style="138" customWidth="1"/>
    <col min="10000" max="10000" width="36" style="138" customWidth="1"/>
    <col min="10001" max="10240" width="9.140625" style="138"/>
    <col min="10241" max="10241" width="0" style="138" hidden="1" customWidth="1"/>
    <col min="10242" max="10242" width="1.140625" style="138" customWidth="1"/>
    <col min="10243" max="10243" width="18.140625" style="138" customWidth="1"/>
    <col min="10244" max="10244" width="50.85546875" style="138" customWidth="1"/>
    <col min="10245" max="10245" width="15.140625" style="138" customWidth="1"/>
    <col min="10246" max="10246" width="16.85546875" style="138" customWidth="1"/>
    <col min="10247" max="10247" width="16.5703125" style="138" customWidth="1"/>
    <col min="10248" max="10248" width="14.85546875" style="138" customWidth="1"/>
    <col min="10249" max="10249" width="18.7109375" style="138" customWidth="1"/>
    <col min="10250" max="10250" width="19.140625" style="138" customWidth="1"/>
    <col min="10251" max="10251" width="13" style="138" customWidth="1"/>
    <col min="10252" max="10252" width="20" style="138" customWidth="1"/>
    <col min="10253" max="10253" width="21" style="138" customWidth="1"/>
    <col min="10254" max="10254" width="13.42578125" style="138" customWidth="1"/>
    <col min="10255" max="10255" width="32.85546875" style="138" customWidth="1"/>
    <col min="10256" max="10256" width="36" style="138" customWidth="1"/>
    <col min="10257" max="10496" width="9.140625" style="138"/>
    <col min="10497" max="10497" width="0" style="138" hidden="1" customWidth="1"/>
    <col min="10498" max="10498" width="1.140625" style="138" customWidth="1"/>
    <col min="10499" max="10499" width="18.140625" style="138" customWidth="1"/>
    <col min="10500" max="10500" width="50.85546875" style="138" customWidth="1"/>
    <col min="10501" max="10501" width="15.140625" style="138" customWidth="1"/>
    <col min="10502" max="10502" width="16.85546875" style="138" customWidth="1"/>
    <col min="10503" max="10503" width="16.5703125" style="138" customWidth="1"/>
    <col min="10504" max="10504" width="14.85546875" style="138" customWidth="1"/>
    <col min="10505" max="10505" width="18.7109375" style="138" customWidth="1"/>
    <col min="10506" max="10506" width="19.140625" style="138" customWidth="1"/>
    <col min="10507" max="10507" width="13" style="138" customWidth="1"/>
    <col min="10508" max="10508" width="20" style="138" customWidth="1"/>
    <col min="10509" max="10509" width="21" style="138" customWidth="1"/>
    <col min="10510" max="10510" width="13.42578125" style="138" customWidth="1"/>
    <col min="10511" max="10511" width="32.85546875" style="138" customWidth="1"/>
    <col min="10512" max="10512" width="36" style="138" customWidth="1"/>
    <col min="10513" max="10752" width="9.140625" style="138"/>
    <col min="10753" max="10753" width="0" style="138" hidden="1" customWidth="1"/>
    <col min="10754" max="10754" width="1.140625" style="138" customWidth="1"/>
    <col min="10755" max="10755" width="18.140625" style="138" customWidth="1"/>
    <col min="10756" max="10756" width="50.85546875" style="138" customWidth="1"/>
    <col min="10757" max="10757" width="15.140625" style="138" customWidth="1"/>
    <col min="10758" max="10758" width="16.85546875" style="138" customWidth="1"/>
    <col min="10759" max="10759" width="16.5703125" style="138" customWidth="1"/>
    <col min="10760" max="10760" width="14.85546875" style="138" customWidth="1"/>
    <col min="10761" max="10761" width="18.7109375" style="138" customWidth="1"/>
    <col min="10762" max="10762" width="19.140625" style="138" customWidth="1"/>
    <col min="10763" max="10763" width="13" style="138" customWidth="1"/>
    <col min="10764" max="10764" width="20" style="138" customWidth="1"/>
    <col min="10765" max="10765" width="21" style="138" customWidth="1"/>
    <col min="10766" max="10766" width="13.42578125" style="138" customWidth="1"/>
    <col min="10767" max="10767" width="32.85546875" style="138" customWidth="1"/>
    <col min="10768" max="10768" width="36" style="138" customWidth="1"/>
    <col min="10769" max="11008" width="9.140625" style="138"/>
    <col min="11009" max="11009" width="0" style="138" hidden="1" customWidth="1"/>
    <col min="11010" max="11010" width="1.140625" style="138" customWidth="1"/>
    <col min="11011" max="11011" width="18.140625" style="138" customWidth="1"/>
    <col min="11012" max="11012" width="50.85546875" style="138" customWidth="1"/>
    <col min="11013" max="11013" width="15.140625" style="138" customWidth="1"/>
    <col min="11014" max="11014" width="16.85546875" style="138" customWidth="1"/>
    <col min="11015" max="11015" width="16.5703125" style="138" customWidth="1"/>
    <col min="11016" max="11016" width="14.85546875" style="138" customWidth="1"/>
    <col min="11017" max="11017" width="18.7109375" style="138" customWidth="1"/>
    <col min="11018" max="11018" width="19.140625" style="138" customWidth="1"/>
    <col min="11019" max="11019" width="13" style="138" customWidth="1"/>
    <col min="11020" max="11020" width="20" style="138" customWidth="1"/>
    <col min="11021" max="11021" width="21" style="138" customWidth="1"/>
    <col min="11022" max="11022" width="13.42578125" style="138" customWidth="1"/>
    <col min="11023" max="11023" width="32.85546875" style="138" customWidth="1"/>
    <col min="11024" max="11024" width="36" style="138" customWidth="1"/>
    <col min="11025" max="11264" width="9.140625" style="138"/>
    <col min="11265" max="11265" width="0" style="138" hidden="1" customWidth="1"/>
    <col min="11266" max="11266" width="1.140625" style="138" customWidth="1"/>
    <col min="11267" max="11267" width="18.140625" style="138" customWidth="1"/>
    <col min="11268" max="11268" width="50.85546875" style="138" customWidth="1"/>
    <col min="11269" max="11269" width="15.140625" style="138" customWidth="1"/>
    <col min="11270" max="11270" width="16.85546875" style="138" customWidth="1"/>
    <col min="11271" max="11271" width="16.5703125" style="138" customWidth="1"/>
    <col min="11272" max="11272" width="14.85546875" style="138" customWidth="1"/>
    <col min="11273" max="11273" width="18.7109375" style="138" customWidth="1"/>
    <col min="11274" max="11274" width="19.140625" style="138" customWidth="1"/>
    <col min="11275" max="11275" width="13" style="138" customWidth="1"/>
    <col min="11276" max="11276" width="20" style="138" customWidth="1"/>
    <col min="11277" max="11277" width="21" style="138" customWidth="1"/>
    <col min="11278" max="11278" width="13.42578125" style="138" customWidth="1"/>
    <col min="11279" max="11279" width="32.85546875" style="138" customWidth="1"/>
    <col min="11280" max="11280" width="36" style="138" customWidth="1"/>
    <col min="11281" max="11520" width="9.140625" style="138"/>
    <col min="11521" max="11521" width="0" style="138" hidden="1" customWidth="1"/>
    <col min="11522" max="11522" width="1.140625" style="138" customWidth="1"/>
    <col min="11523" max="11523" width="18.140625" style="138" customWidth="1"/>
    <col min="11524" max="11524" width="50.85546875" style="138" customWidth="1"/>
    <col min="11525" max="11525" width="15.140625" style="138" customWidth="1"/>
    <col min="11526" max="11526" width="16.85546875" style="138" customWidth="1"/>
    <col min="11527" max="11527" width="16.5703125" style="138" customWidth="1"/>
    <col min="11528" max="11528" width="14.85546875" style="138" customWidth="1"/>
    <col min="11529" max="11529" width="18.7109375" style="138" customWidth="1"/>
    <col min="11530" max="11530" width="19.140625" style="138" customWidth="1"/>
    <col min="11531" max="11531" width="13" style="138" customWidth="1"/>
    <col min="11532" max="11532" width="20" style="138" customWidth="1"/>
    <col min="11533" max="11533" width="21" style="138" customWidth="1"/>
    <col min="11534" max="11534" width="13.42578125" style="138" customWidth="1"/>
    <col min="11535" max="11535" width="32.85546875" style="138" customWidth="1"/>
    <col min="11536" max="11536" width="36" style="138" customWidth="1"/>
    <col min="11537" max="11776" width="9.140625" style="138"/>
    <col min="11777" max="11777" width="0" style="138" hidden="1" customWidth="1"/>
    <col min="11778" max="11778" width="1.140625" style="138" customWidth="1"/>
    <col min="11779" max="11779" width="18.140625" style="138" customWidth="1"/>
    <col min="11780" max="11780" width="50.85546875" style="138" customWidth="1"/>
    <col min="11781" max="11781" width="15.140625" style="138" customWidth="1"/>
    <col min="11782" max="11782" width="16.85546875" style="138" customWidth="1"/>
    <col min="11783" max="11783" width="16.5703125" style="138" customWidth="1"/>
    <col min="11784" max="11784" width="14.85546875" style="138" customWidth="1"/>
    <col min="11785" max="11785" width="18.7109375" style="138" customWidth="1"/>
    <col min="11786" max="11786" width="19.140625" style="138" customWidth="1"/>
    <col min="11787" max="11787" width="13" style="138" customWidth="1"/>
    <col min="11788" max="11788" width="20" style="138" customWidth="1"/>
    <col min="11789" max="11789" width="21" style="138" customWidth="1"/>
    <col min="11790" max="11790" width="13.42578125" style="138" customWidth="1"/>
    <col min="11791" max="11791" width="32.85546875" style="138" customWidth="1"/>
    <col min="11792" max="11792" width="36" style="138" customWidth="1"/>
    <col min="11793" max="12032" width="9.140625" style="138"/>
    <col min="12033" max="12033" width="0" style="138" hidden="1" customWidth="1"/>
    <col min="12034" max="12034" width="1.140625" style="138" customWidth="1"/>
    <col min="12035" max="12035" width="18.140625" style="138" customWidth="1"/>
    <col min="12036" max="12036" width="50.85546875" style="138" customWidth="1"/>
    <col min="12037" max="12037" width="15.140625" style="138" customWidth="1"/>
    <col min="12038" max="12038" width="16.85546875" style="138" customWidth="1"/>
    <col min="12039" max="12039" width="16.5703125" style="138" customWidth="1"/>
    <col min="12040" max="12040" width="14.85546875" style="138" customWidth="1"/>
    <col min="12041" max="12041" width="18.7109375" style="138" customWidth="1"/>
    <col min="12042" max="12042" width="19.140625" style="138" customWidth="1"/>
    <col min="12043" max="12043" width="13" style="138" customWidth="1"/>
    <col min="12044" max="12044" width="20" style="138" customWidth="1"/>
    <col min="12045" max="12045" width="21" style="138" customWidth="1"/>
    <col min="12046" max="12046" width="13.42578125" style="138" customWidth="1"/>
    <col min="12047" max="12047" width="32.85546875" style="138" customWidth="1"/>
    <col min="12048" max="12048" width="36" style="138" customWidth="1"/>
    <col min="12049" max="12288" width="9.140625" style="138"/>
    <col min="12289" max="12289" width="0" style="138" hidden="1" customWidth="1"/>
    <col min="12290" max="12290" width="1.140625" style="138" customWidth="1"/>
    <col min="12291" max="12291" width="18.140625" style="138" customWidth="1"/>
    <col min="12292" max="12292" width="50.85546875" style="138" customWidth="1"/>
    <col min="12293" max="12293" width="15.140625" style="138" customWidth="1"/>
    <col min="12294" max="12294" width="16.85546875" style="138" customWidth="1"/>
    <col min="12295" max="12295" width="16.5703125" style="138" customWidth="1"/>
    <col min="12296" max="12296" width="14.85546875" style="138" customWidth="1"/>
    <col min="12297" max="12297" width="18.7109375" style="138" customWidth="1"/>
    <col min="12298" max="12298" width="19.140625" style="138" customWidth="1"/>
    <col min="12299" max="12299" width="13" style="138" customWidth="1"/>
    <col min="12300" max="12300" width="20" style="138" customWidth="1"/>
    <col min="12301" max="12301" width="21" style="138" customWidth="1"/>
    <col min="12302" max="12302" width="13.42578125" style="138" customWidth="1"/>
    <col min="12303" max="12303" width="32.85546875" style="138" customWidth="1"/>
    <col min="12304" max="12304" width="36" style="138" customWidth="1"/>
    <col min="12305" max="12544" width="9.140625" style="138"/>
    <col min="12545" max="12545" width="0" style="138" hidden="1" customWidth="1"/>
    <col min="12546" max="12546" width="1.140625" style="138" customWidth="1"/>
    <col min="12547" max="12547" width="18.140625" style="138" customWidth="1"/>
    <col min="12548" max="12548" width="50.85546875" style="138" customWidth="1"/>
    <col min="12549" max="12549" width="15.140625" style="138" customWidth="1"/>
    <col min="12550" max="12550" width="16.85546875" style="138" customWidth="1"/>
    <col min="12551" max="12551" width="16.5703125" style="138" customWidth="1"/>
    <col min="12552" max="12552" width="14.85546875" style="138" customWidth="1"/>
    <col min="12553" max="12553" width="18.7109375" style="138" customWidth="1"/>
    <col min="12554" max="12554" width="19.140625" style="138" customWidth="1"/>
    <col min="12555" max="12555" width="13" style="138" customWidth="1"/>
    <col min="12556" max="12556" width="20" style="138" customWidth="1"/>
    <col min="12557" max="12557" width="21" style="138" customWidth="1"/>
    <col min="12558" max="12558" width="13.42578125" style="138" customWidth="1"/>
    <col min="12559" max="12559" width="32.85546875" style="138" customWidth="1"/>
    <col min="12560" max="12560" width="36" style="138" customWidth="1"/>
    <col min="12561" max="12800" width="9.140625" style="138"/>
    <col min="12801" max="12801" width="0" style="138" hidden="1" customWidth="1"/>
    <col min="12802" max="12802" width="1.140625" style="138" customWidth="1"/>
    <col min="12803" max="12803" width="18.140625" style="138" customWidth="1"/>
    <col min="12804" max="12804" width="50.85546875" style="138" customWidth="1"/>
    <col min="12805" max="12805" width="15.140625" style="138" customWidth="1"/>
    <col min="12806" max="12806" width="16.85546875" style="138" customWidth="1"/>
    <col min="12807" max="12807" width="16.5703125" style="138" customWidth="1"/>
    <col min="12808" max="12808" width="14.85546875" style="138" customWidth="1"/>
    <col min="12809" max="12809" width="18.7109375" style="138" customWidth="1"/>
    <col min="12810" max="12810" width="19.140625" style="138" customWidth="1"/>
    <col min="12811" max="12811" width="13" style="138" customWidth="1"/>
    <col min="12812" max="12812" width="20" style="138" customWidth="1"/>
    <col min="12813" max="12813" width="21" style="138" customWidth="1"/>
    <col min="12814" max="12814" width="13.42578125" style="138" customWidth="1"/>
    <col min="12815" max="12815" width="32.85546875" style="138" customWidth="1"/>
    <col min="12816" max="12816" width="36" style="138" customWidth="1"/>
    <col min="12817" max="13056" width="9.140625" style="138"/>
    <col min="13057" max="13057" width="0" style="138" hidden="1" customWidth="1"/>
    <col min="13058" max="13058" width="1.140625" style="138" customWidth="1"/>
    <col min="13059" max="13059" width="18.140625" style="138" customWidth="1"/>
    <col min="13060" max="13060" width="50.85546875" style="138" customWidth="1"/>
    <col min="13061" max="13061" width="15.140625" style="138" customWidth="1"/>
    <col min="13062" max="13062" width="16.85546875" style="138" customWidth="1"/>
    <col min="13063" max="13063" width="16.5703125" style="138" customWidth="1"/>
    <col min="13064" max="13064" width="14.85546875" style="138" customWidth="1"/>
    <col min="13065" max="13065" width="18.7109375" style="138" customWidth="1"/>
    <col min="13066" max="13066" width="19.140625" style="138" customWidth="1"/>
    <col min="13067" max="13067" width="13" style="138" customWidth="1"/>
    <col min="13068" max="13068" width="20" style="138" customWidth="1"/>
    <col min="13069" max="13069" width="21" style="138" customWidth="1"/>
    <col min="13070" max="13070" width="13.42578125" style="138" customWidth="1"/>
    <col min="13071" max="13071" width="32.85546875" style="138" customWidth="1"/>
    <col min="13072" max="13072" width="36" style="138" customWidth="1"/>
    <col min="13073" max="13312" width="9.140625" style="138"/>
    <col min="13313" max="13313" width="0" style="138" hidden="1" customWidth="1"/>
    <col min="13314" max="13314" width="1.140625" style="138" customWidth="1"/>
    <col min="13315" max="13315" width="18.140625" style="138" customWidth="1"/>
    <col min="13316" max="13316" width="50.85546875" style="138" customWidth="1"/>
    <col min="13317" max="13317" width="15.140625" style="138" customWidth="1"/>
    <col min="13318" max="13318" width="16.85546875" style="138" customWidth="1"/>
    <col min="13319" max="13319" width="16.5703125" style="138" customWidth="1"/>
    <col min="13320" max="13320" width="14.85546875" style="138" customWidth="1"/>
    <col min="13321" max="13321" width="18.7109375" style="138" customWidth="1"/>
    <col min="13322" max="13322" width="19.140625" style="138" customWidth="1"/>
    <col min="13323" max="13323" width="13" style="138" customWidth="1"/>
    <col min="13324" max="13324" width="20" style="138" customWidth="1"/>
    <col min="13325" max="13325" width="21" style="138" customWidth="1"/>
    <col min="13326" max="13326" width="13.42578125" style="138" customWidth="1"/>
    <col min="13327" max="13327" width="32.85546875" style="138" customWidth="1"/>
    <col min="13328" max="13328" width="36" style="138" customWidth="1"/>
    <col min="13329" max="13568" width="9.140625" style="138"/>
    <col min="13569" max="13569" width="0" style="138" hidden="1" customWidth="1"/>
    <col min="13570" max="13570" width="1.140625" style="138" customWidth="1"/>
    <col min="13571" max="13571" width="18.140625" style="138" customWidth="1"/>
    <col min="13572" max="13572" width="50.85546875" style="138" customWidth="1"/>
    <col min="13573" max="13573" width="15.140625" style="138" customWidth="1"/>
    <col min="13574" max="13574" width="16.85546875" style="138" customWidth="1"/>
    <col min="13575" max="13575" width="16.5703125" style="138" customWidth="1"/>
    <col min="13576" max="13576" width="14.85546875" style="138" customWidth="1"/>
    <col min="13577" max="13577" width="18.7109375" style="138" customWidth="1"/>
    <col min="13578" max="13578" width="19.140625" style="138" customWidth="1"/>
    <col min="13579" max="13579" width="13" style="138" customWidth="1"/>
    <col min="13580" max="13580" width="20" style="138" customWidth="1"/>
    <col min="13581" max="13581" width="21" style="138" customWidth="1"/>
    <col min="13582" max="13582" width="13.42578125" style="138" customWidth="1"/>
    <col min="13583" max="13583" width="32.85546875" style="138" customWidth="1"/>
    <col min="13584" max="13584" width="36" style="138" customWidth="1"/>
    <col min="13585" max="13824" width="9.140625" style="138"/>
    <col min="13825" max="13825" width="0" style="138" hidden="1" customWidth="1"/>
    <col min="13826" max="13826" width="1.140625" style="138" customWidth="1"/>
    <col min="13827" max="13827" width="18.140625" style="138" customWidth="1"/>
    <col min="13828" max="13828" width="50.85546875" style="138" customWidth="1"/>
    <col min="13829" max="13829" width="15.140625" style="138" customWidth="1"/>
    <col min="13830" max="13830" width="16.85546875" style="138" customWidth="1"/>
    <col min="13831" max="13831" width="16.5703125" style="138" customWidth="1"/>
    <col min="13832" max="13832" width="14.85546875" style="138" customWidth="1"/>
    <col min="13833" max="13833" width="18.7109375" style="138" customWidth="1"/>
    <col min="13834" max="13834" width="19.140625" style="138" customWidth="1"/>
    <col min="13835" max="13835" width="13" style="138" customWidth="1"/>
    <col min="13836" max="13836" width="20" style="138" customWidth="1"/>
    <col min="13837" max="13837" width="21" style="138" customWidth="1"/>
    <col min="13838" max="13838" width="13.42578125" style="138" customWidth="1"/>
    <col min="13839" max="13839" width="32.85546875" style="138" customWidth="1"/>
    <col min="13840" max="13840" width="36" style="138" customWidth="1"/>
    <col min="13841" max="14080" width="9.140625" style="138"/>
    <col min="14081" max="14081" width="0" style="138" hidden="1" customWidth="1"/>
    <col min="14082" max="14082" width="1.140625" style="138" customWidth="1"/>
    <col min="14083" max="14083" width="18.140625" style="138" customWidth="1"/>
    <col min="14084" max="14084" width="50.85546875" style="138" customWidth="1"/>
    <col min="14085" max="14085" width="15.140625" style="138" customWidth="1"/>
    <col min="14086" max="14086" width="16.85546875" style="138" customWidth="1"/>
    <col min="14087" max="14087" width="16.5703125" style="138" customWidth="1"/>
    <col min="14088" max="14088" width="14.85546875" style="138" customWidth="1"/>
    <col min="14089" max="14089" width="18.7109375" style="138" customWidth="1"/>
    <col min="14090" max="14090" width="19.140625" style="138" customWidth="1"/>
    <col min="14091" max="14091" width="13" style="138" customWidth="1"/>
    <col min="14092" max="14092" width="20" style="138" customWidth="1"/>
    <col min="14093" max="14093" width="21" style="138" customWidth="1"/>
    <col min="14094" max="14094" width="13.42578125" style="138" customWidth="1"/>
    <col min="14095" max="14095" width="32.85546875" style="138" customWidth="1"/>
    <col min="14096" max="14096" width="36" style="138" customWidth="1"/>
    <col min="14097" max="14336" width="9.140625" style="138"/>
    <col min="14337" max="14337" width="0" style="138" hidden="1" customWidth="1"/>
    <col min="14338" max="14338" width="1.140625" style="138" customWidth="1"/>
    <col min="14339" max="14339" width="18.140625" style="138" customWidth="1"/>
    <col min="14340" max="14340" width="50.85546875" style="138" customWidth="1"/>
    <col min="14341" max="14341" width="15.140625" style="138" customWidth="1"/>
    <col min="14342" max="14342" width="16.85546875" style="138" customWidth="1"/>
    <col min="14343" max="14343" width="16.5703125" style="138" customWidth="1"/>
    <col min="14344" max="14344" width="14.85546875" style="138" customWidth="1"/>
    <col min="14345" max="14345" width="18.7109375" style="138" customWidth="1"/>
    <col min="14346" max="14346" width="19.140625" style="138" customWidth="1"/>
    <col min="14347" max="14347" width="13" style="138" customWidth="1"/>
    <col min="14348" max="14348" width="20" style="138" customWidth="1"/>
    <col min="14349" max="14349" width="21" style="138" customWidth="1"/>
    <col min="14350" max="14350" width="13.42578125" style="138" customWidth="1"/>
    <col min="14351" max="14351" width="32.85546875" style="138" customWidth="1"/>
    <col min="14352" max="14352" width="36" style="138" customWidth="1"/>
    <col min="14353" max="14592" width="9.140625" style="138"/>
    <col min="14593" max="14593" width="0" style="138" hidden="1" customWidth="1"/>
    <col min="14594" max="14594" width="1.140625" style="138" customWidth="1"/>
    <col min="14595" max="14595" width="18.140625" style="138" customWidth="1"/>
    <col min="14596" max="14596" width="50.85546875" style="138" customWidth="1"/>
    <col min="14597" max="14597" width="15.140625" style="138" customWidth="1"/>
    <col min="14598" max="14598" width="16.85546875" style="138" customWidth="1"/>
    <col min="14599" max="14599" width="16.5703125" style="138" customWidth="1"/>
    <col min="14600" max="14600" width="14.85546875" style="138" customWidth="1"/>
    <col min="14601" max="14601" width="18.7109375" style="138" customWidth="1"/>
    <col min="14602" max="14602" width="19.140625" style="138" customWidth="1"/>
    <col min="14603" max="14603" width="13" style="138" customWidth="1"/>
    <col min="14604" max="14604" width="20" style="138" customWidth="1"/>
    <col min="14605" max="14605" width="21" style="138" customWidth="1"/>
    <col min="14606" max="14606" width="13.42578125" style="138" customWidth="1"/>
    <col min="14607" max="14607" width="32.85546875" style="138" customWidth="1"/>
    <col min="14608" max="14608" width="36" style="138" customWidth="1"/>
    <col min="14609" max="14848" width="9.140625" style="138"/>
    <col min="14849" max="14849" width="0" style="138" hidden="1" customWidth="1"/>
    <col min="14850" max="14850" width="1.140625" style="138" customWidth="1"/>
    <col min="14851" max="14851" width="18.140625" style="138" customWidth="1"/>
    <col min="14852" max="14852" width="50.85546875" style="138" customWidth="1"/>
    <col min="14853" max="14853" width="15.140625" style="138" customWidth="1"/>
    <col min="14854" max="14854" width="16.85546875" style="138" customWidth="1"/>
    <col min="14855" max="14855" width="16.5703125" style="138" customWidth="1"/>
    <col min="14856" max="14856" width="14.85546875" style="138" customWidth="1"/>
    <col min="14857" max="14857" width="18.7109375" style="138" customWidth="1"/>
    <col min="14858" max="14858" width="19.140625" style="138" customWidth="1"/>
    <col min="14859" max="14859" width="13" style="138" customWidth="1"/>
    <col min="14860" max="14860" width="20" style="138" customWidth="1"/>
    <col min="14861" max="14861" width="21" style="138" customWidth="1"/>
    <col min="14862" max="14862" width="13.42578125" style="138" customWidth="1"/>
    <col min="14863" max="14863" width="32.85546875" style="138" customWidth="1"/>
    <col min="14864" max="14864" width="36" style="138" customWidth="1"/>
    <col min="14865" max="15104" width="9.140625" style="138"/>
    <col min="15105" max="15105" width="0" style="138" hidden="1" customWidth="1"/>
    <col min="15106" max="15106" width="1.140625" style="138" customWidth="1"/>
    <col min="15107" max="15107" width="18.140625" style="138" customWidth="1"/>
    <col min="15108" max="15108" width="50.85546875" style="138" customWidth="1"/>
    <col min="15109" max="15109" width="15.140625" style="138" customWidth="1"/>
    <col min="15110" max="15110" width="16.85546875" style="138" customWidth="1"/>
    <col min="15111" max="15111" width="16.5703125" style="138" customWidth="1"/>
    <col min="15112" max="15112" width="14.85546875" style="138" customWidth="1"/>
    <col min="15113" max="15113" width="18.7109375" style="138" customWidth="1"/>
    <col min="15114" max="15114" width="19.140625" style="138" customWidth="1"/>
    <col min="15115" max="15115" width="13" style="138" customWidth="1"/>
    <col min="15116" max="15116" width="20" style="138" customWidth="1"/>
    <col min="15117" max="15117" width="21" style="138" customWidth="1"/>
    <col min="15118" max="15118" width="13.42578125" style="138" customWidth="1"/>
    <col min="15119" max="15119" width="32.85546875" style="138" customWidth="1"/>
    <col min="15120" max="15120" width="36" style="138" customWidth="1"/>
    <col min="15121" max="15360" width="9.140625" style="138"/>
    <col min="15361" max="15361" width="0" style="138" hidden="1" customWidth="1"/>
    <col min="15362" max="15362" width="1.140625" style="138" customWidth="1"/>
    <col min="15363" max="15363" width="18.140625" style="138" customWidth="1"/>
    <col min="15364" max="15364" width="50.85546875" style="138" customWidth="1"/>
    <col min="15365" max="15365" width="15.140625" style="138" customWidth="1"/>
    <col min="15366" max="15366" width="16.85546875" style="138" customWidth="1"/>
    <col min="15367" max="15367" width="16.5703125" style="138" customWidth="1"/>
    <col min="15368" max="15368" width="14.85546875" style="138" customWidth="1"/>
    <col min="15369" max="15369" width="18.7109375" style="138" customWidth="1"/>
    <col min="15370" max="15370" width="19.140625" style="138" customWidth="1"/>
    <col min="15371" max="15371" width="13" style="138" customWidth="1"/>
    <col min="15372" max="15372" width="20" style="138" customWidth="1"/>
    <col min="15373" max="15373" width="21" style="138" customWidth="1"/>
    <col min="15374" max="15374" width="13.42578125" style="138" customWidth="1"/>
    <col min="15375" max="15375" width="32.85546875" style="138" customWidth="1"/>
    <col min="15376" max="15376" width="36" style="138" customWidth="1"/>
    <col min="15377" max="15616" width="9.140625" style="138"/>
    <col min="15617" max="15617" width="0" style="138" hidden="1" customWidth="1"/>
    <col min="15618" max="15618" width="1.140625" style="138" customWidth="1"/>
    <col min="15619" max="15619" width="18.140625" style="138" customWidth="1"/>
    <col min="15620" max="15620" width="50.85546875" style="138" customWidth="1"/>
    <col min="15621" max="15621" width="15.140625" style="138" customWidth="1"/>
    <col min="15622" max="15622" width="16.85546875" style="138" customWidth="1"/>
    <col min="15623" max="15623" width="16.5703125" style="138" customWidth="1"/>
    <col min="15624" max="15624" width="14.85546875" style="138" customWidth="1"/>
    <col min="15625" max="15625" width="18.7109375" style="138" customWidth="1"/>
    <col min="15626" max="15626" width="19.140625" style="138" customWidth="1"/>
    <col min="15627" max="15627" width="13" style="138" customWidth="1"/>
    <col min="15628" max="15628" width="20" style="138" customWidth="1"/>
    <col min="15629" max="15629" width="21" style="138" customWidth="1"/>
    <col min="15630" max="15630" width="13.42578125" style="138" customWidth="1"/>
    <col min="15631" max="15631" width="32.85546875" style="138" customWidth="1"/>
    <col min="15632" max="15632" width="36" style="138" customWidth="1"/>
    <col min="15633" max="15872" width="9.140625" style="138"/>
    <col min="15873" max="15873" width="0" style="138" hidden="1" customWidth="1"/>
    <col min="15874" max="15874" width="1.140625" style="138" customWidth="1"/>
    <col min="15875" max="15875" width="18.140625" style="138" customWidth="1"/>
    <col min="15876" max="15876" width="50.85546875" style="138" customWidth="1"/>
    <col min="15877" max="15877" width="15.140625" style="138" customWidth="1"/>
    <col min="15878" max="15878" width="16.85546875" style="138" customWidth="1"/>
    <col min="15879" max="15879" width="16.5703125" style="138" customWidth="1"/>
    <col min="15880" max="15880" width="14.85546875" style="138" customWidth="1"/>
    <col min="15881" max="15881" width="18.7109375" style="138" customWidth="1"/>
    <col min="15882" max="15882" width="19.140625" style="138" customWidth="1"/>
    <col min="15883" max="15883" width="13" style="138" customWidth="1"/>
    <col min="15884" max="15884" width="20" style="138" customWidth="1"/>
    <col min="15885" max="15885" width="21" style="138" customWidth="1"/>
    <col min="15886" max="15886" width="13.42578125" style="138" customWidth="1"/>
    <col min="15887" max="15887" width="32.85546875" style="138" customWidth="1"/>
    <col min="15888" max="15888" width="36" style="138" customWidth="1"/>
    <col min="15889" max="16128" width="9.140625" style="138"/>
    <col min="16129" max="16129" width="0" style="138" hidden="1" customWidth="1"/>
    <col min="16130" max="16130" width="1.140625" style="138" customWidth="1"/>
    <col min="16131" max="16131" width="18.140625" style="138" customWidth="1"/>
    <col min="16132" max="16132" width="50.85546875" style="138" customWidth="1"/>
    <col min="16133" max="16133" width="15.140625" style="138" customWidth="1"/>
    <col min="16134" max="16134" width="16.85546875" style="138" customWidth="1"/>
    <col min="16135" max="16135" width="16.5703125" style="138" customWidth="1"/>
    <col min="16136" max="16136" width="14.85546875" style="138" customWidth="1"/>
    <col min="16137" max="16137" width="18.7109375" style="138" customWidth="1"/>
    <col min="16138" max="16138" width="19.140625" style="138" customWidth="1"/>
    <col min="16139" max="16139" width="13" style="138" customWidth="1"/>
    <col min="16140" max="16140" width="20" style="138" customWidth="1"/>
    <col min="16141" max="16141" width="21" style="138" customWidth="1"/>
    <col min="16142" max="16142" width="13.42578125" style="138" customWidth="1"/>
    <col min="16143" max="16143" width="32.85546875" style="138" customWidth="1"/>
    <col min="16144" max="16144" width="36" style="138" customWidth="1"/>
    <col min="16145" max="16384" width="9.140625" style="138"/>
  </cols>
  <sheetData>
    <row r="1" spans="1:16" ht="30.6" hidden="1" customHeight="1">
      <c r="N1" s="204" t="s">
        <v>67</v>
      </c>
      <c r="O1" s="204"/>
    </row>
    <row r="2" spans="1:16" ht="49.5" customHeight="1">
      <c r="A2" s="76"/>
      <c r="B2" s="76"/>
      <c r="C2" s="205" t="s">
        <v>57</v>
      </c>
      <c r="D2" s="206" t="s">
        <v>68</v>
      </c>
      <c r="E2" s="207" t="s">
        <v>69</v>
      </c>
      <c r="F2" s="208" t="s">
        <v>70</v>
      </c>
      <c r="G2" s="208"/>
      <c r="H2" s="208"/>
      <c r="I2" s="208" t="s">
        <v>71</v>
      </c>
      <c r="J2" s="208"/>
      <c r="K2" s="208"/>
      <c r="L2" s="208" t="s">
        <v>72</v>
      </c>
      <c r="M2" s="208"/>
      <c r="N2" s="208"/>
      <c r="O2" s="207" t="s">
        <v>73</v>
      </c>
    </row>
    <row r="3" spans="1:16" ht="82.5" customHeight="1">
      <c r="A3" s="77"/>
      <c r="B3" s="77"/>
      <c r="C3" s="205"/>
      <c r="D3" s="206"/>
      <c r="E3" s="207"/>
      <c r="F3" s="135" t="s">
        <v>74</v>
      </c>
      <c r="G3" s="135" t="s">
        <v>75</v>
      </c>
      <c r="H3" s="135" t="s">
        <v>76</v>
      </c>
      <c r="I3" s="78" t="s">
        <v>22</v>
      </c>
      <c r="J3" s="135" t="s">
        <v>77</v>
      </c>
      <c r="K3" s="135" t="s">
        <v>78</v>
      </c>
      <c r="L3" s="78" t="s">
        <v>22</v>
      </c>
      <c r="M3" s="135" t="s">
        <v>77</v>
      </c>
      <c r="N3" s="135" t="s">
        <v>78</v>
      </c>
      <c r="O3" s="207" t="s">
        <v>79</v>
      </c>
    </row>
    <row r="4" spans="1:16" ht="96.75" customHeight="1">
      <c r="A4" s="79" t="s">
        <v>80</v>
      </c>
      <c r="B4" s="79" t="str">
        <f t="shared" ref="B4:B67" si="0">IF(OR(E4&lt;&gt;0,F4&lt;&gt;0,G4&lt;&gt;0,H4&lt;&gt;0,I4&lt;&gt;0,L4&lt;&gt;0),"a","b")</f>
        <v>a</v>
      </c>
      <c r="C4" s="80"/>
      <c r="D4" s="81"/>
      <c r="E4" s="82">
        <f>E7+E192+E275+E318</f>
        <v>759502.12000000011</v>
      </c>
      <c r="F4" s="82">
        <f>F7+F192+F275+F318</f>
        <v>0</v>
      </c>
      <c r="G4" s="82">
        <f>G7+G192+G275+G318</f>
        <v>0</v>
      </c>
      <c r="H4" s="82">
        <f>H7+H192+H275+H318</f>
        <v>942322.55</v>
      </c>
      <c r="I4" s="83">
        <f>J4+K4</f>
        <v>6000000</v>
      </c>
      <c r="J4" s="84">
        <f>J7+J192+J275+J318</f>
        <v>6000000</v>
      </c>
      <c r="K4" s="82">
        <f>K7+K192+K275+K318</f>
        <v>0</v>
      </c>
      <c r="L4" s="78">
        <f>M4+N4</f>
        <v>8662600</v>
      </c>
      <c r="M4" s="82">
        <f>M7+M192+M275+M318</f>
        <v>8662600</v>
      </c>
      <c r="N4" s="82">
        <f>N7+N192+N275+N318</f>
        <v>0</v>
      </c>
      <c r="O4" s="82">
        <f>M4-J4</f>
        <v>2662600</v>
      </c>
      <c r="P4" s="142" t="s">
        <v>695</v>
      </c>
    </row>
    <row r="5" spans="1:16" ht="318.75">
      <c r="A5" s="85" t="s">
        <v>80</v>
      </c>
      <c r="B5" s="79" t="str">
        <f t="shared" si="0"/>
        <v>a</v>
      </c>
      <c r="C5" s="86"/>
      <c r="D5" s="87" t="s">
        <v>81</v>
      </c>
      <c r="E5" s="88">
        <v>0</v>
      </c>
      <c r="F5" s="88">
        <v>0</v>
      </c>
      <c r="G5" s="88">
        <v>0</v>
      </c>
      <c r="H5" s="88">
        <v>0</v>
      </c>
      <c r="I5" s="89">
        <f>J5+K5</f>
        <v>176</v>
      </c>
      <c r="J5" s="88">
        <v>176</v>
      </c>
      <c r="K5" s="88">
        <v>0</v>
      </c>
      <c r="L5" s="89">
        <f>M5+N5</f>
        <v>206</v>
      </c>
      <c r="M5" s="88">
        <v>206</v>
      </c>
      <c r="N5" s="88">
        <v>0</v>
      </c>
      <c r="O5" s="88">
        <f>M5-J5</f>
        <v>30</v>
      </c>
      <c r="P5" s="134" t="s">
        <v>727</v>
      </c>
    </row>
    <row r="6" spans="1:16" ht="38.25">
      <c r="A6" s="85" t="s">
        <v>80</v>
      </c>
      <c r="B6" s="79" t="str">
        <f t="shared" si="0"/>
        <v>a</v>
      </c>
      <c r="C6" s="86"/>
      <c r="D6" s="87" t="s">
        <v>82</v>
      </c>
      <c r="E6" s="88">
        <v>0</v>
      </c>
      <c r="F6" s="88">
        <v>0</v>
      </c>
      <c r="G6" s="88">
        <v>0</v>
      </c>
      <c r="H6" s="88">
        <v>0</v>
      </c>
      <c r="I6" s="89">
        <f>J6+K6</f>
        <v>17</v>
      </c>
      <c r="J6" s="88">
        <v>17</v>
      </c>
      <c r="K6" s="88">
        <v>0</v>
      </c>
      <c r="L6" s="89">
        <f>M6+N6</f>
        <v>17</v>
      </c>
      <c r="M6" s="88">
        <v>17</v>
      </c>
      <c r="N6" s="88">
        <v>0</v>
      </c>
      <c r="O6" s="88">
        <f>M6-J6</f>
        <v>0</v>
      </c>
      <c r="P6" s="142" t="s">
        <v>696</v>
      </c>
    </row>
    <row r="7" spans="1:16" ht="15">
      <c r="A7" s="90" t="s">
        <v>80</v>
      </c>
      <c r="B7" s="79" t="str">
        <f t="shared" si="0"/>
        <v>a</v>
      </c>
      <c r="C7" s="91">
        <v>2</v>
      </c>
      <c r="D7" s="92" t="s">
        <v>83</v>
      </c>
      <c r="E7" s="93">
        <f t="shared" ref="E7:K7" si="1">E8+E21+E89+E90+E98+E106+E146+E156</f>
        <v>744045.12000000011</v>
      </c>
      <c r="F7" s="93">
        <f t="shared" si="1"/>
        <v>0</v>
      </c>
      <c r="G7" s="93">
        <f t="shared" si="1"/>
        <v>0</v>
      </c>
      <c r="H7" s="93">
        <f t="shared" si="1"/>
        <v>330802.55</v>
      </c>
      <c r="I7" s="93">
        <f t="shared" si="1"/>
        <v>6000000</v>
      </c>
      <c r="J7" s="93">
        <f t="shared" si="1"/>
        <v>6000000</v>
      </c>
      <c r="K7" s="93">
        <f t="shared" si="1"/>
        <v>0</v>
      </c>
      <c r="L7" s="94">
        <f>L10+L195+L278+L321</f>
        <v>5934000</v>
      </c>
      <c r="M7" s="93">
        <f>M8+M21+M89+M90+M98+M106+M146+M156</f>
        <v>8377600</v>
      </c>
      <c r="N7" s="93">
        <f>N8+N21+N89+N90+N98+N106+N146+N156</f>
        <v>0</v>
      </c>
      <c r="O7" s="93">
        <f>O8+O21+O89+O90+O98+O106+O146+O156</f>
        <v>2377600</v>
      </c>
    </row>
    <row r="8" spans="1:16" ht="15">
      <c r="A8" s="79" t="s">
        <v>80</v>
      </c>
      <c r="B8" s="79" t="str">
        <f t="shared" si="0"/>
        <v>a</v>
      </c>
      <c r="C8" s="95" t="s">
        <v>84</v>
      </c>
      <c r="D8" s="96" t="s">
        <v>85</v>
      </c>
      <c r="E8" s="97">
        <f>E9+E18</f>
        <v>560542.41</v>
      </c>
      <c r="F8" s="97">
        <f>F9+F18</f>
        <v>0</v>
      </c>
      <c r="G8" s="97">
        <f>G9+G18</f>
        <v>0</v>
      </c>
      <c r="H8" s="97">
        <f>H9+H18</f>
        <v>0</v>
      </c>
      <c r="I8" s="98">
        <f t="shared" ref="I8:I20" si="2">J8+K8</f>
        <v>4321200</v>
      </c>
      <c r="J8" s="97">
        <f>J9+J18</f>
        <v>4321200</v>
      </c>
      <c r="K8" s="97">
        <f>K9+K18</f>
        <v>0</v>
      </c>
      <c r="L8" s="98">
        <f>L11+L196+L279+L322</f>
        <v>5934000</v>
      </c>
      <c r="M8" s="97">
        <f>M9+M18</f>
        <v>5934000</v>
      </c>
      <c r="N8" s="97">
        <f>N9+N18</f>
        <v>0</v>
      </c>
      <c r="O8" s="97">
        <f>M8-J8</f>
        <v>1612800</v>
      </c>
    </row>
    <row r="9" spans="1:16" ht="15">
      <c r="A9" s="79"/>
      <c r="B9" s="79" t="str">
        <f t="shared" si="0"/>
        <v>a</v>
      </c>
      <c r="C9" s="99" t="s">
        <v>86</v>
      </c>
      <c r="D9" s="100" t="s">
        <v>87</v>
      </c>
      <c r="E9" s="101">
        <f>E10+E17</f>
        <v>560542.41</v>
      </c>
      <c r="F9" s="101">
        <f>F10+F17</f>
        <v>0</v>
      </c>
      <c r="G9" s="101">
        <f>G10+G17</f>
        <v>0</v>
      </c>
      <c r="H9" s="101">
        <f>H10+H17</f>
        <v>0</v>
      </c>
      <c r="I9" s="102">
        <f t="shared" si="2"/>
        <v>4321200</v>
      </c>
      <c r="J9" s="101">
        <f>J10+J17</f>
        <v>4321200</v>
      </c>
      <c r="K9" s="101">
        <f>K10+K17</f>
        <v>0</v>
      </c>
      <c r="L9" s="102">
        <f>L10+L17</f>
        <v>5934000</v>
      </c>
      <c r="M9" s="101">
        <f>M10+M17</f>
        <v>5934000</v>
      </c>
      <c r="N9" s="101">
        <f>N10+N17</f>
        <v>0</v>
      </c>
      <c r="O9" s="101">
        <f>M9-J9</f>
        <v>1612800</v>
      </c>
    </row>
    <row r="10" spans="1:16" ht="15">
      <c r="A10" s="79"/>
      <c r="B10" s="79" t="str">
        <f t="shared" si="0"/>
        <v>a</v>
      </c>
      <c r="C10" s="103" t="s">
        <v>88</v>
      </c>
      <c r="D10" s="104" t="s">
        <v>89</v>
      </c>
      <c r="E10" s="105">
        <f>SUM(E11:E16)</f>
        <v>560542.41</v>
      </c>
      <c r="F10" s="105">
        <f>SUM(F11:F16)</f>
        <v>0</v>
      </c>
      <c r="G10" s="105">
        <f>SUM(G11:G16)</f>
        <v>0</v>
      </c>
      <c r="H10" s="105">
        <f>SUM(H11:H16)</f>
        <v>0</v>
      </c>
      <c r="I10" s="106">
        <f t="shared" si="2"/>
        <v>4321200</v>
      </c>
      <c r="J10" s="105">
        <f>SUM(J11:J16)</f>
        <v>4321200</v>
      </c>
      <c r="K10" s="105">
        <f>SUM(K11:K16)</f>
        <v>0</v>
      </c>
      <c r="L10" s="106">
        <f>M10+N10</f>
        <v>5934000</v>
      </c>
      <c r="M10" s="105">
        <f>SUM(M11:M16)</f>
        <v>5934000</v>
      </c>
      <c r="N10" s="105">
        <f>SUM(N11:N16)</f>
        <v>0</v>
      </c>
      <c r="O10" s="105">
        <f>M10-J10</f>
        <v>1612800</v>
      </c>
    </row>
    <row r="11" spans="1:16" ht="216.75">
      <c r="A11" s="79"/>
      <c r="B11" s="79" t="str">
        <f t="shared" si="0"/>
        <v>a</v>
      </c>
      <c r="C11" s="107" t="s">
        <v>90</v>
      </c>
      <c r="D11" s="108" t="s">
        <v>8</v>
      </c>
      <c r="E11" s="109">
        <v>560542.41</v>
      </c>
      <c r="F11" s="109"/>
      <c r="G11" s="109"/>
      <c r="H11" s="109"/>
      <c r="I11" s="110">
        <f>J11+K11</f>
        <v>4321200</v>
      </c>
      <c r="J11" s="109">
        <v>4321200</v>
      </c>
      <c r="K11" s="109"/>
      <c r="L11" s="106">
        <f>M11+N11</f>
        <v>5934000</v>
      </c>
      <c r="M11" s="109">
        <v>5934000</v>
      </c>
      <c r="N11" s="109"/>
      <c r="O11" s="105">
        <f>M11-J11</f>
        <v>1612800</v>
      </c>
      <c r="P11" s="134" t="s">
        <v>728</v>
      </c>
    </row>
    <row r="12" spans="1:16" ht="15">
      <c r="A12" s="79"/>
      <c r="B12" s="79" t="str">
        <f t="shared" si="0"/>
        <v>b</v>
      </c>
      <c r="C12" s="107" t="s">
        <v>91</v>
      </c>
      <c r="D12" s="108" t="s">
        <v>9</v>
      </c>
      <c r="E12" s="109"/>
      <c r="F12" s="109"/>
      <c r="G12" s="109"/>
      <c r="H12" s="109"/>
      <c r="I12" s="110">
        <f t="shared" si="2"/>
        <v>0</v>
      </c>
      <c r="J12" s="109"/>
      <c r="K12" s="109"/>
      <c r="L12" s="106">
        <f t="shared" ref="L12:L17" si="3">L15+L200+L283+L326</f>
        <v>0</v>
      </c>
      <c r="M12" s="109"/>
      <c r="N12" s="109"/>
      <c r="O12" s="109">
        <v>0</v>
      </c>
    </row>
    <row r="13" spans="1:16" ht="15">
      <c r="A13" s="79"/>
      <c r="B13" s="79" t="str">
        <f t="shared" si="0"/>
        <v>b</v>
      </c>
      <c r="C13" s="107" t="s">
        <v>92</v>
      </c>
      <c r="D13" s="108" t="s">
        <v>93</v>
      </c>
      <c r="E13" s="109"/>
      <c r="F13" s="109"/>
      <c r="G13" s="109"/>
      <c r="H13" s="109"/>
      <c r="I13" s="110">
        <f t="shared" si="2"/>
        <v>0</v>
      </c>
      <c r="J13" s="109"/>
      <c r="K13" s="109"/>
      <c r="L13" s="106">
        <f t="shared" si="3"/>
        <v>0</v>
      </c>
      <c r="M13" s="109"/>
      <c r="N13" s="109"/>
      <c r="O13" s="109">
        <v>0</v>
      </c>
    </row>
    <row r="14" spans="1:16" ht="15">
      <c r="A14" s="79"/>
      <c r="B14" s="79" t="str">
        <f t="shared" si="0"/>
        <v>b</v>
      </c>
      <c r="C14" s="107" t="s">
        <v>94</v>
      </c>
      <c r="D14" s="108" t="s">
        <v>12</v>
      </c>
      <c r="E14" s="109"/>
      <c r="F14" s="109"/>
      <c r="G14" s="109"/>
      <c r="H14" s="109"/>
      <c r="I14" s="110">
        <f t="shared" si="2"/>
        <v>0</v>
      </c>
      <c r="J14" s="109"/>
      <c r="K14" s="109"/>
      <c r="L14" s="106">
        <f t="shared" si="3"/>
        <v>0</v>
      </c>
      <c r="M14" s="109"/>
      <c r="N14" s="109"/>
      <c r="O14" s="109">
        <v>0</v>
      </c>
    </row>
    <row r="15" spans="1:16" ht="15">
      <c r="A15" s="79"/>
      <c r="B15" s="79" t="str">
        <f t="shared" si="0"/>
        <v>b</v>
      </c>
      <c r="C15" s="107" t="s">
        <v>95</v>
      </c>
      <c r="D15" s="108" t="s">
        <v>14</v>
      </c>
      <c r="E15" s="109"/>
      <c r="F15" s="109"/>
      <c r="G15" s="109"/>
      <c r="H15" s="109"/>
      <c r="I15" s="110">
        <f t="shared" si="2"/>
        <v>0</v>
      </c>
      <c r="J15" s="109"/>
      <c r="K15" s="109"/>
      <c r="L15" s="106">
        <f t="shared" si="3"/>
        <v>0</v>
      </c>
      <c r="M15" s="109"/>
      <c r="N15" s="109"/>
      <c r="O15" s="109">
        <v>0</v>
      </c>
    </row>
    <row r="16" spans="1:16" ht="15">
      <c r="A16" s="79"/>
      <c r="B16" s="79" t="str">
        <f t="shared" si="0"/>
        <v>b</v>
      </c>
      <c r="C16" s="107" t="s">
        <v>96</v>
      </c>
      <c r="D16" s="108" t="s">
        <v>10</v>
      </c>
      <c r="E16" s="109"/>
      <c r="F16" s="109"/>
      <c r="G16" s="109"/>
      <c r="H16" s="109"/>
      <c r="I16" s="110">
        <f t="shared" si="2"/>
        <v>0</v>
      </c>
      <c r="J16" s="109"/>
      <c r="K16" s="109"/>
      <c r="L16" s="106">
        <f t="shared" si="3"/>
        <v>0</v>
      </c>
      <c r="M16" s="109"/>
      <c r="N16" s="109"/>
      <c r="O16" s="109">
        <v>0</v>
      </c>
    </row>
    <row r="17" spans="1:16" ht="15">
      <c r="A17" s="79"/>
      <c r="B17" s="79" t="str">
        <f t="shared" si="0"/>
        <v>b</v>
      </c>
      <c r="C17" s="103" t="s">
        <v>97</v>
      </c>
      <c r="D17" s="104" t="s">
        <v>98</v>
      </c>
      <c r="E17" s="105">
        <v>0</v>
      </c>
      <c r="F17" s="105">
        <v>0</v>
      </c>
      <c r="G17" s="105">
        <v>0</v>
      </c>
      <c r="H17" s="105">
        <v>0</v>
      </c>
      <c r="I17" s="106">
        <f t="shared" si="2"/>
        <v>0</v>
      </c>
      <c r="J17" s="105">
        <v>0</v>
      </c>
      <c r="K17" s="105">
        <v>0</v>
      </c>
      <c r="L17" s="106">
        <f t="shared" si="3"/>
        <v>0</v>
      </c>
      <c r="M17" s="105">
        <v>0</v>
      </c>
      <c r="N17" s="105">
        <v>0</v>
      </c>
      <c r="O17" s="105">
        <v>0</v>
      </c>
    </row>
    <row r="18" spans="1:16" ht="15">
      <c r="A18" s="79"/>
      <c r="B18" s="79" t="str">
        <f t="shared" si="0"/>
        <v>b</v>
      </c>
      <c r="C18" s="99" t="s">
        <v>99</v>
      </c>
      <c r="D18" s="100" t="s">
        <v>100</v>
      </c>
      <c r="E18" s="101">
        <f>E19+E20</f>
        <v>0</v>
      </c>
      <c r="F18" s="101">
        <f>F19+F20</f>
        <v>0</v>
      </c>
      <c r="G18" s="101">
        <f>G19+G20</f>
        <v>0</v>
      </c>
      <c r="H18" s="101">
        <f>H19+H20</f>
        <v>0</v>
      </c>
      <c r="I18" s="102">
        <f t="shared" si="2"/>
        <v>0</v>
      </c>
      <c r="J18" s="101">
        <f t="shared" ref="J18:O18" si="4">J19+J20</f>
        <v>0</v>
      </c>
      <c r="K18" s="101">
        <f t="shared" si="4"/>
        <v>0</v>
      </c>
      <c r="L18" s="106">
        <f t="shared" si="4"/>
        <v>0</v>
      </c>
      <c r="M18" s="101">
        <f t="shared" si="4"/>
        <v>0</v>
      </c>
      <c r="N18" s="101">
        <f t="shared" si="4"/>
        <v>0</v>
      </c>
      <c r="O18" s="101">
        <f t="shared" si="4"/>
        <v>0</v>
      </c>
    </row>
    <row r="19" spans="1:16" ht="15">
      <c r="A19" s="79"/>
      <c r="B19" s="79" t="str">
        <f t="shared" si="0"/>
        <v>b</v>
      </c>
      <c r="C19" s="103" t="s">
        <v>101</v>
      </c>
      <c r="D19" s="104" t="s">
        <v>102</v>
      </c>
      <c r="E19" s="105"/>
      <c r="F19" s="105"/>
      <c r="G19" s="105"/>
      <c r="H19" s="105"/>
      <c r="I19" s="106">
        <f t="shared" si="2"/>
        <v>0</v>
      </c>
      <c r="J19" s="105"/>
      <c r="K19" s="105"/>
      <c r="L19" s="106">
        <f t="shared" ref="L19:L24" si="5">M19+N19</f>
        <v>0</v>
      </c>
      <c r="M19" s="105"/>
      <c r="N19" s="105"/>
      <c r="O19" s="105">
        <v>0</v>
      </c>
    </row>
    <row r="20" spans="1:16" ht="15">
      <c r="A20" s="79"/>
      <c r="B20" s="79" t="str">
        <f t="shared" si="0"/>
        <v>b</v>
      </c>
      <c r="C20" s="103" t="s">
        <v>103</v>
      </c>
      <c r="D20" s="104" t="s">
        <v>104</v>
      </c>
      <c r="E20" s="105"/>
      <c r="F20" s="105"/>
      <c r="G20" s="105"/>
      <c r="H20" s="105"/>
      <c r="I20" s="106">
        <f t="shared" si="2"/>
        <v>0</v>
      </c>
      <c r="J20" s="105"/>
      <c r="K20" s="105"/>
      <c r="L20" s="106">
        <f t="shared" si="5"/>
        <v>0</v>
      </c>
      <c r="M20" s="105"/>
      <c r="N20" s="105"/>
      <c r="O20" s="105">
        <v>0</v>
      </c>
    </row>
    <row r="21" spans="1:16" ht="15">
      <c r="A21" s="79" t="s">
        <v>80</v>
      </c>
      <c r="B21" s="79" t="str">
        <f t="shared" si="0"/>
        <v>a</v>
      </c>
      <c r="C21" s="111" t="s">
        <v>105</v>
      </c>
      <c r="D21" s="96" t="s">
        <v>106</v>
      </c>
      <c r="E21" s="97">
        <f t="shared" ref="E21:K21" si="6">E22+E23+E26+E62+E63+E64+E65+E66+E73+E74</f>
        <v>164388.94</v>
      </c>
      <c r="F21" s="97">
        <f t="shared" si="6"/>
        <v>0</v>
      </c>
      <c r="G21" s="97">
        <f t="shared" si="6"/>
        <v>0</v>
      </c>
      <c r="H21" s="97">
        <f t="shared" si="6"/>
        <v>316519.07</v>
      </c>
      <c r="I21" s="97">
        <f t="shared" si="6"/>
        <v>1554800</v>
      </c>
      <c r="J21" s="97">
        <f>J22+J23+J26+J62+J63+J64+J65+J66+J73+J74</f>
        <v>1554800</v>
      </c>
      <c r="K21" s="97">
        <f t="shared" si="6"/>
        <v>0</v>
      </c>
      <c r="L21" s="98">
        <f t="shared" si="5"/>
        <v>2159600</v>
      </c>
      <c r="M21" s="97">
        <f>M22+M23+M26+M62+M63+M64+M65+M66+M73+M74</f>
        <v>2159600</v>
      </c>
      <c r="N21" s="97">
        <f>N22+N23+N26+N62+N63+N64+N65+N66+N73+N74</f>
        <v>0</v>
      </c>
      <c r="O21" s="97">
        <f>L21-I21</f>
        <v>604800</v>
      </c>
    </row>
    <row r="22" spans="1:16" ht="153">
      <c r="A22" s="79"/>
      <c r="B22" s="79" t="str">
        <f t="shared" si="0"/>
        <v>a</v>
      </c>
      <c r="C22" s="112" t="s">
        <v>107</v>
      </c>
      <c r="D22" s="100" t="s">
        <v>108</v>
      </c>
      <c r="E22" s="101"/>
      <c r="F22" s="101"/>
      <c r="G22" s="101"/>
      <c r="H22" s="101">
        <v>249489.07</v>
      </c>
      <c r="I22" s="102">
        <f>J22+K22</f>
        <v>435600</v>
      </c>
      <c r="J22" s="101">
        <v>435600</v>
      </c>
      <c r="K22" s="101"/>
      <c r="L22" s="102">
        <f t="shared" si="5"/>
        <v>435600</v>
      </c>
      <c r="M22" s="101">
        <v>435600</v>
      </c>
      <c r="N22" s="101"/>
      <c r="O22" s="101">
        <f>L22-I22</f>
        <v>0</v>
      </c>
      <c r="P22" s="142" t="s">
        <v>729</v>
      </c>
    </row>
    <row r="23" spans="1:16" ht="204">
      <c r="A23" s="79"/>
      <c r="B23" s="79" t="str">
        <f t="shared" si="0"/>
        <v>a</v>
      </c>
      <c r="C23" s="112" t="s">
        <v>109</v>
      </c>
      <c r="D23" s="100" t="s">
        <v>110</v>
      </c>
      <c r="E23" s="101">
        <f t="shared" ref="E23:K23" si="7">SUM(E24:E25)</f>
        <v>52320</v>
      </c>
      <c r="F23" s="101">
        <f t="shared" si="7"/>
        <v>0</v>
      </c>
      <c r="G23" s="101">
        <f t="shared" si="7"/>
        <v>0</v>
      </c>
      <c r="H23" s="101">
        <f t="shared" si="7"/>
        <v>58855</v>
      </c>
      <c r="I23" s="101">
        <f t="shared" si="7"/>
        <v>424200</v>
      </c>
      <c r="J23" s="101">
        <f t="shared" si="7"/>
        <v>424200</v>
      </c>
      <c r="K23" s="101">
        <f t="shared" si="7"/>
        <v>0</v>
      </c>
      <c r="L23" s="102">
        <f t="shared" si="5"/>
        <v>612800</v>
      </c>
      <c r="M23" s="101">
        <f>M24+M25</f>
        <v>612800</v>
      </c>
      <c r="N23" s="101">
        <f>SUM(N24:N25)</f>
        <v>0</v>
      </c>
      <c r="O23" s="101">
        <f t="shared" ref="O23:O54" si="8">M23-J23</f>
        <v>188600</v>
      </c>
      <c r="P23" s="142" t="s">
        <v>717</v>
      </c>
    </row>
    <row r="24" spans="1:16" ht="153">
      <c r="A24" s="79"/>
      <c r="B24" s="79" t="str">
        <f t="shared" si="0"/>
        <v>a</v>
      </c>
      <c r="C24" s="113" t="s">
        <v>111</v>
      </c>
      <c r="D24" s="104" t="s">
        <v>112</v>
      </c>
      <c r="E24" s="105">
        <v>52320</v>
      </c>
      <c r="F24" s="105"/>
      <c r="G24" s="105"/>
      <c r="H24" s="105">
        <v>58855</v>
      </c>
      <c r="I24" s="106">
        <f>J24+K24</f>
        <v>424200</v>
      </c>
      <c r="J24" s="105">
        <v>424200</v>
      </c>
      <c r="K24" s="105"/>
      <c r="L24" s="102">
        <f t="shared" si="5"/>
        <v>612800</v>
      </c>
      <c r="M24" s="105">
        <v>612800</v>
      </c>
      <c r="N24" s="105"/>
      <c r="O24" s="105">
        <f t="shared" si="8"/>
        <v>188600</v>
      </c>
      <c r="P24" s="139" t="s">
        <v>715</v>
      </c>
    </row>
    <row r="25" spans="1:16" ht="15">
      <c r="A25" s="79"/>
      <c r="B25" s="79" t="str">
        <f t="shared" si="0"/>
        <v>b</v>
      </c>
      <c r="C25" s="113" t="s">
        <v>113</v>
      </c>
      <c r="D25" s="104" t="s">
        <v>114</v>
      </c>
      <c r="E25" s="105"/>
      <c r="F25" s="105"/>
      <c r="G25" s="105"/>
      <c r="H25" s="105"/>
      <c r="I25" s="106">
        <f>J25+K25</f>
        <v>0</v>
      </c>
      <c r="J25" s="105"/>
      <c r="K25" s="105"/>
      <c r="L25" s="102">
        <f>L28+L213+L296+L339</f>
        <v>0</v>
      </c>
      <c r="M25" s="105"/>
      <c r="N25" s="105"/>
      <c r="O25" s="105">
        <f t="shared" si="8"/>
        <v>0</v>
      </c>
    </row>
    <row r="26" spans="1:16" ht="15">
      <c r="A26" s="79"/>
      <c r="B26" s="79" t="str">
        <f t="shared" si="0"/>
        <v>a</v>
      </c>
      <c r="C26" s="112" t="s">
        <v>115</v>
      </c>
      <c r="D26" s="100" t="s">
        <v>116</v>
      </c>
      <c r="E26" s="101">
        <f t="shared" ref="E26:N26" si="9">E27+E28+E29+E30+E42+E46+E47+E48+E49+E50+E51+E52+E60+E61</f>
        <v>820</v>
      </c>
      <c r="F26" s="101">
        <f t="shared" si="9"/>
        <v>0</v>
      </c>
      <c r="G26" s="101">
        <f t="shared" si="9"/>
        <v>0</v>
      </c>
      <c r="H26" s="101">
        <f t="shared" si="9"/>
        <v>0</v>
      </c>
      <c r="I26" s="106">
        <f t="shared" si="9"/>
        <v>370000</v>
      </c>
      <c r="J26" s="101">
        <f t="shared" si="9"/>
        <v>370000</v>
      </c>
      <c r="K26" s="101">
        <f t="shared" si="9"/>
        <v>0</v>
      </c>
      <c r="L26" s="101">
        <f t="shared" si="9"/>
        <v>741200</v>
      </c>
      <c r="M26" s="101">
        <f t="shared" si="9"/>
        <v>741200</v>
      </c>
      <c r="N26" s="101">
        <f t="shared" si="9"/>
        <v>0</v>
      </c>
      <c r="O26" s="101">
        <f t="shared" si="8"/>
        <v>371200</v>
      </c>
    </row>
    <row r="27" spans="1:16" ht="51">
      <c r="A27" s="79"/>
      <c r="B27" s="79" t="str">
        <f t="shared" si="0"/>
        <v>a</v>
      </c>
      <c r="C27" s="113" t="s">
        <v>117</v>
      </c>
      <c r="D27" s="104" t="s">
        <v>118</v>
      </c>
      <c r="E27" s="105">
        <v>320</v>
      </c>
      <c r="F27" s="105"/>
      <c r="G27" s="105"/>
      <c r="H27" s="105"/>
      <c r="I27" s="106">
        <f>J27+K27</f>
        <v>20000</v>
      </c>
      <c r="J27" s="106">
        <v>20000</v>
      </c>
      <c r="K27" s="105"/>
      <c r="L27" s="106">
        <v>30000</v>
      </c>
      <c r="M27" s="105">
        <v>30000</v>
      </c>
      <c r="N27" s="105"/>
      <c r="O27" s="105">
        <f t="shared" si="8"/>
        <v>10000</v>
      </c>
    </row>
    <row r="28" spans="1:16" ht="25.5">
      <c r="A28" s="79"/>
      <c r="B28" s="79" t="str">
        <f t="shared" si="0"/>
        <v>b</v>
      </c>
      <c r="C28" s="113" t="s">
        <v>119</v>
      </c>
      <c r="D28" s="104" t="s">
        <v>120</v>
      </c>
      <c r="E28" s="105"/>
      <c r="F28" s="105"/>
      <c r="G28" s="105"/>
      <c r="H28" s="105"/>
      <c r="I28" s="106">
        <f>J28+K28</f>
        <v>0</v>
      </c>
      <c r="J28" s="105"/>
      <c r="K28" s="105"/>
      <c r="L28" s="106">
        <f t="shared" ref="L28:L42" si="10">M28+N28</f>
        <v>0</v>
      </c>
      <c r="M28" s="105"/>
      <c r="N28" s="105"/>
      <c r="O28" s="105">
        <f t="shared" si="8"/>
        <v>0</v>
      </c>
    </row>
    <row r="29" spans="1:16" ht="51">
      <c r="A29" s="79"/>
      <c r="B29" s="79" t="str">
        <f t="shared" si="0"/>
        <v>a</v>
      </c>
      <c r="C29" s="113" t="s">
        <v>121</v>
      </c>
      <c r="D29" s="104" t="s">
        <v>122</v>
      </c>
      <c r="E29" s="105"/>
      <c r="F29" s="105"/>
      <c r="G29" s="105"/>
      <c r="H29" s="105"/>
      <c r="I29" s="106">
        <f>J29+K29</f>
        <v>2000</v>
      </c>
      <c r="J29" s="105">
        <v>2000</v>
      </c>
      <c r="K29" s="105"/>
      <c r="L29" s="106">
        <f t="shared" si="10"/>
        <v>2000</v>
      </c>
      <c r="M29" s="105">
        <v>2000</v>
      </c>
      <c r="N29" s="105"/>
      <c r="O29" s="105">
        <f t="shared" si="8"/>
        <v>0</v>
      </c>
    </row>
    <row r="30" spans="1:16" ht="89.25" customHeight="1">
      <c r="A30" s="79"/>
      <c r="B30" s="79" t="str">
        <f t="shared" si="0"/>
        <v>a</v>
      </c>
      <c r="C30" s="113" t="s">
        <v>123</v>
      </c>
      <c r="D30" s="104" t="s">
        <v>124</v>
      </c>
      <c r="E30" s="105">
        <f>SUM(E31:E41)</f>
        <v>0</v>
      </c>
      <c r="F30" s="105">
        <f>SUM(F31:F41)</f>
        <v>0</v>
      </c>
      <c r="G30" s="105">
        <f>SUM(G31:G41)</f>
        <v>0</v>
      </c>
      <c r="H30" s="105">
        <f>SUM(H31:H41)</f>
        <v>0</v>
      </c>
      <c r="I30" s="114">
        <f>J30+K30</f>
        <v>189000</v>
      </c>
      <c r="J30" s="114">
        <f>J31+J32+J33+J34+J35+J36+J37+J38+J39+J40+J41</f>
        <v>189000</v>
      </c>
      <c r="K30" s="105">
        <f>SUM(K31:K41)</f>
        <v>0</v>
      </c>
      <c r="L30" s="106">
        <f t="shared" si="10"/>
        <v>412000</v>
      </c>
      <c r="M30" s="105">
        <f>SUM(M31:M41)</f>
        <v>412000</v>
      </c>
      <c r="N30" s="105">
        <f>SUM(N31:N41)</f>
        <v>0</v>
      </c>
      <c r="O30" s="105">
        <f t="shared" si="8"/>
        <v>223000</v>
      </c>
      <c r="P30" s="139" t="s">
        <v>691</v>
      </c>
    </row>
    <row r="31" spans="1:16" ht="63.75">
      <c r="A31" s="79"/>
      <c r="B31" s="79" t="str">
        <f t="shared" si="0"/>
        <v>a</v>
      </c>
      <c r="C31" s="115" t="s">
        <v>125</v>
      </c>
      <c r="D31" s="108" t="s">
        <v>126</v>
      </c>
      <c r="E31" s="109"/>
      <c r="F31" s="109"/>
      <c r="G31" s="109"/>
      <c r="H31" s="109"/>
      <c r="I31" s="110">
        <v>5000</v>
      </c>
      <c r="J31" s="109">
        <v>5000</v>
      </c>
      <c r="K31" s="109"/>
      <c r="L31" s="110">
        <f t="shared" si="10"/>
        <v>12500</v>
      </c>
      <c r="M31" s="109">
        <v>12500</v>
      </c>
      <c r="N31" s="109"/>
      <c r="O31" s="109">
        <f t="shared" si="8"/>
        <v>7500</v>
      </c>
      <c r="P31" s="139" t="s">
        <v>699</v>
      </c>
    </row>
    <row r="32" spans="1:16" ht="38.25">
      <c r="A32" s="79"/>
      <c r="B32" s="79" t="str">
        <f t="shared" si="0"/>
        <v>a</v>
      </c>
      <c r="C32" s="115" t="s">
        <v>127</v>
      </c>
      <c r="D32" s="108" t="s">
        <v>128</v>
      </c>
      <c r="E32" s="109"/>
      <c r="F32" s="109"/>
      <c r="G32" s="109"/>
      <c r="H32" s="109"/>
      <c r="I32" s="110">
        <f>J32+K32</f>
        <v>7050</v>
      </c>
      <c r="J32" s="109">
        <v>7050</v>
      </c>
      <c r="K32" s="109"/>
      <c r="L32" s="110">
        <f t="shared" si="10"/>
        <v>10500</v>
      </c>
      <c r="M32" s="109">
        <v>10500</v>
      </c>
      <c r="N32" s="109"/>
      <c r="O32" s="109">
        <f t="shared" si="8"/>
        <v>3450</v>
      </c>
      <c r="P32" s="139" t="s">
        <v>700</v>
      </c>
    </row>
    <row r="33" spans="1:16" ht="25.5">
      <c r="A33" s="79"/>
      <c r="B33" s="79" t="str">
        <f t="shared" si="0"/>
        <v>a</v>
      </c>
      <c r="C33" s="115" t="s">
        <v>129</v>
      </c>
      <c r="D33" s="108" t="s">
        <v>130</v>
      </c>
      <c r="E33" s="109"/>
      <c r="F33" s="109"/>
      <c r="G33" s="109"/>
      <c r="H33" s="109"/>
      <c r="I33" s="110">
        <f>J33+K33</f>
        <v>60000</v>
      </c>
      <c r="J33" s="109">
        <v>60000</v>
      </c>
      <c r="K33" s="109"/>
      <c r="L33" s="110">
        <f t="shared" si="10"/>
        <v>154000</v>
      </c>
      <c r="M33" s="109">
        <v>154000</v>
      </c>
      <c r="N33" s="109"/>
      <c r="O33" s="109">
        <f t="shared" si="8"/>
        <v>94000</v>
      </c>
      <c r="P33" s="139" t="s">
        <v>701</v>
      </c>
    </row>
    <row r="34" spans="1:16" ht="15">
      <c r="A34" s="79"/>
      <c r="B34" s="79" t="str">
        <f t="shared" si="0"/>
        <v>a</v>
      </c>
      <c r="C34" s="115" t="s">
        <v>131</v>
      </c>
      <c r="D34" s="108" t="s">
        <v>132</v>
      </c>
      <c r="E34" s="109"/>
      <c r="F34" s="109"/>
      <c r="G34" s="109"/>
      <c r="H34" s="109"/>
      <c r="I34" s="110">
        <f>J34+K34</f>
        <v>2000</v>
      </c>
      <c r="J34" s="109">
        <v>2000</v>
      </c>
      <c r="K34" s="109"/>
      <c r="L34" s="110">
        <f t="shared" si="10"/>
        <v>8000</v>
      </c>
      <c r="M34" s="109">
        <v>8000</v>
      </c>
      <c r="N34" s="109"/>
      <c r="O34" s="109">
        <f t="shared" si="8"/>
        <v>6000</v>
      </c>
      <c r="P34" s="142" t="s">
        <v>697</v>
      </c>
    </row>
    <row r="35" spans="1:16" ht="15">
      <c r="A35" s="79"/>
      <c r="B35" s="79" t="str">
        <f t="shared" si="0"/>
        <v>a</v>
      </c>
      <c r="C35" s="115" t="s">
        <v>133</v>
      </c>
      <c r="D35" s="108" t="s">
        <v>134</v>
      </c>
      <c r="E35" s="109"/>
      <c r="F35" s="109"/>
      <c r="G35" s="109"/>
      <c r="H35" s="109"/>
      <c r="I35" s="110">
        <v>5000</v>
      </c>
      <c r="J35" s="109">
        <v>101950</v>
      </c>
      <c r="K35" s="109"/>
      <c r="L35" s="110">
        <f t="shared" si="10"/>
        <v>200000</v>
      </c>
      <c r="M35" s="109">
        <v>200000</v>
      </c>
      <c r="N35" s="109"/>
      <c r="O35" s="109">
        <f t="shared" si="8"/>
        <v>98050</v>
      </c>
    </row>
    <row r="36" spans="1:16" ht="15">
      <c r="A36" s="79"/>
      <c r="B36" s="79" t="str">
        <f t="shared" si="0"/>
        <v>a</v>
      </c>
      <c r="C36" s="115" t="s">
        <v>135</v>
      </c>
      <c r="D36" s="108" t="s">
        <v>136</v>
      </c>
      <c r="E36" s="109"/>
      <c r="F36" s="109"/>
      <c r="G36" s="109"/>
      <c r="H36" s="109"/>
      <c r="I36" s="110">
        <f t="shared" ref="I36:I47" si="11">J36+K36</f>
        <v>0</v>
      </c>
      <c r="J36" s="109"/>
      <c r="K36" s="109"/>
      <c r="L36" s="110">
        <f t="shared" si="10"/>
        <v>12000</v>
      </c>
      <c r="M36" s="109">
        <v>12000</v>
      </c>
      <c r="N36" s="109"/>
      <c r="O36" s="109">
        <f t="shared" si="8"/>
        <v>12000</v>
      </c>
    </row>
    <row r="37" spans="1:16" ht="15">
      <c r="A37" s="79"/>
      <c r="B37" s="79" t="str">
        <f t="shared" si="0"/>
        <v>b</v>
      </c>
      <c r="C37" s="115" t="s">
        <v>137</v>
      </c>
      <c r="D37" s="108" t="s">
        <v>138</v>
      </c>
      <c r="E37" s="109"/>
      <c r="F37" s="109"/>
      <c r="G37" s="109"/>
      <c r="H37" s="109"/>
      <c r="I37" s="110">
        <f t="shared" si="11"/>
        <v>0</v>
      </c>
      <c r="J37" s="109"/>
      <c r="K37" s="109"/>
      <c r="L37" s="110">
        <f t="shared" si="10"/>
        <v>0</v>
      </c>
      <c r="M37" s="109"/>
      <c r="N37" s="109"/>
      <c r="O37" s="109">
        <f t="shared" si="8"/>
        <v>0</v>
      </c>
    </row>
    <row r="38" spans="1:16" ht="15">
      <c r="A38" s="79"/>
      <c r="B38" s="79" t="str">
        <f t="shared" si="0"/>
        <v>a</v>
      </c>
      <c r="C38" s="115" t="s">
        <v>139</v>
      </c>
      <c r="D38" s="108" t="s">
        <v>140</v>
      </c>
      <c r="E38" s="109"/>
      <c r="F38" s="109"/>
      <c r="G38" s="109"/>
      <c r="H38" s="109"/>
      <c r="I38" s="110">
        <f t="shared" si="11"/>
        <v>3000</v>
      </c>
      <c r="J38" s="109">
        <v>3000</v>
      </c>
      <c r="K38" s="109"/>
      <c r="L38" s="110">
        <f t="shared" si="10"/>
        <v>3000</v>
      </c>
      <c r="M38" s="109">
        <v>3000</v>
      </c>
      <c r="N38" s="109"/>
      <c r="O38" s="109">
        <f t="shared" si="8"/>
        <v>0</v>
      </c>
      <c r="P38" s="139" t="s">
        <v>698</v>
      </c>
    </row>
    <row r="39" spans="1:16" ht="15">
      <c r="A39" s="79"/>
      <c r="B39" s="79" t="str">
        <f t="shared" si="0"/>
        <v>b</v>
      </c>
      <c r="C39" s="115" t="s">
        <v>141</v>
      </c>
      <c r="D39" s="108" t="s">
        <v>142</v>
      </c>
      <c r="E39" s="109"/>
      <c r="F39" s="109"/>
      <c r="G39" s="109"/>
      <c r="H39" s="109"/>
      <c r="I39" s="110">
        <f t="shared" si="11"/>
        <v>0</v>
      </c>
      <c r="J39" s="109"/>
      <c r="K39" s="109"/>
      <c r="L39" s="110">
        <f t="shared" si="10"/>
        <v>0</v>
      </c>
      <c r="M39" s="109"/>
      <c r="N39" s="109"/>
      <c r="O39" s="109">
        <f t="shared" si="8"/>
        <v>0</v>
      </c>
    </row>
    <row r="40" spans="1:16" ht="15">
      <c r="A40" s="79"/>
      <c r="B40" s="79" t="str">
        <f t="shared" si="0"/>
        <v>a</v>
      </c>
      <c r="C40" s="115" t="s">
        <v>143</v>
      </c>
      <c r="D40" s="108" t="s">
        <v>144</v>
      </c>
      <c r="E40" s="109"/>
      <c r="F40" s="109"/>
      <c r="G40" s="109"/>
      <c r="H40" s="109"/>
      <c r="I40" s="110">
        <f t="shared" si="11"/>
        <v>10000</v>
      </c>
      <c r="J40" s="109">
        <v>10000</v>
      </c>
      <c r="K40" s="109"/>
      <c r="L40" s="110">
        <f t="shared" si="10"/>
        <v>12000</v>
      </c>
      <c r="M40" s="109">
        <v>12000</v>
      </c>
      <c r="N40" s="109"/>
      <c r="O40" s="109">
        <f t="shared" si="8"/>
        <v>2000</v>
      </c>
    </row>
    <row r="41" spans="1:16" ht="38.25">
      <c r="A41" s="79"/>
      <c r="B41" s="79" t="str">
        <f t="shared" si="0"/>
        <v>b</v>
      </c>
      <c r="C41" s="115" t="s">
        <v>145</v>
      </c>
      <c r="D41" s="108" t="s">
        <v>146</v>
      </c>
      <c r="E41" s="109"/>
      <c r="F41" s="109"/>
      <c r="G41" s="109"/>
      <c r="H41" s="109"/>
      <c r="I41" s="110">
        <f t="shared" si="11"/>
        <v>0</v>
      </c>
      <c r="J41" s="109"/>
      <c r="K41" s="109"/>
      <c r="L41" s="110">
        <f t="shared" si="10"/>
        <v>0</v>
      </c>
      <c r="M41" s="109"/>
      <c r="N41" s="109"/>
      <c r="O41" s="109">
        <f t="shared" si="8"/>
        <v>0</v>
      </c>
    </row>
    <row r="42" spans="1:16" ht="165.75">
      <c r="A42" s="79"/>
      <c r="B42" s="79" t="str">
        <f t="shared" si="0"/>
        <v>a</v>
      </c>
      <c r="C42" s="113" t="s">
        <v>147</v>
      </c>
      <c r="D42" s="104" t="s">
        <v>148</v>
      </c>
      <c r="E42" s="105">
        <f>E43+E44+E45</f>
        <v>0</v>
      </c>
      <c r="F42" s="105">
        <f>F43+F44+F45</f>
        <v>0</v>
      </c>
      <c r="G42" s="105">
        <f>G43+G44+G45</f>
        <v>0</v>
      </c>
      <c r="H42" s="105">
        <f>H43+H44+H45</f>
        <v>0</v>
      </c>
      <c r="I42" s="106">
        <f t="shared" si="11"/>
        <v>80000</v>
      </c>
      <c r="J42" s="105">
        <f>SUM(J43:J45)</f>
        <v>80000</v>
      </c>
      <c r="K42" s="105">
        <f>K43+K44+K45</f>
        <v>0</v>
      </c>
      <c r="L42" s="106">
        <f t="shared" si="10"/>
        <v>205200</v>
      </c>
      <c r="M42" s="105">
        <f>SUM(M43:M45)</f>
        <v>205200</v>
      </c>
      <c r="N42" s="105">
        <f>N43+N44+N45</f>
        <v>0</v>
      </c>
      <c r="O42" s="105">
        <f t="shared" si="8"/>
        <v>125200</v>
      </c>
      <c r="P42" s="142" t="s">
        <v>703</v>
      </c>
    </row>
    <row r="43" spans="1:16" ht="76.5">
      <c r="A43" s="79"/>
      <c r="B43" s="79" t="str">
        <f t="shared" si="0"/>
        <v>a</v>
      </c>
      <c r="C43" s="115" t="s">
        <v>149</v>
      </c>
      <c r="D43" s="108" t="s">
        <v>150</v>
      </c>
      <c r="E43" s="109"/>
      <c r="F43" s="109"/>
      <c r="G43" s="109"/>
      <c r="H43" s="109"/>
      <c r="I43" s="110">
        <f t="shared" si="11"/>
        <v>70000</v>
      </c>
      <c r="J43" s="109">
        <v>70000</v>
      </c>
      <c r="K43" s="109"/>
      <c r="L43" s="110">
        <f>L46+L231+L314+L357</f>
        <v>27000</v>
      </c>
      <c r="M43" s="109">
        <v>195200</v>
      </c>
      <c r="N43" s="109"/>
      <c r="O43" s="109">
        <f t="shared" si="8"/>
        <v>125200</v>
      </c>
      <c r="P43" s="139" t="s">
        <v>702</v>
      </c>
    </row>
    <row r="44" spans="1:16" ht="15">
      <c r="A44" s="79"/>
      <c r="B44" s="79" t="str">
        <f t="shared" si="0"/>
        <v>a</v>
      </c>
      <c r="C44" s="115" t="s">
        <v>151</v>
      </c>
      <c r="D44" s="108" t="s">
        <v>152</v>
      </c>
      <c r="E44" s="109"/>
      <c r="F44" s="109"/>
      <c r="G44" s="109"/>
      <c r="H44" s="109"/>
      <c r="I44" s="110">
        <f t="shared" si="11"/>
        <v>10000</v>
      </c>
      <c r="J44" s="109">
        <v>10000</v>
      </c>
      <c r="K44" s="109"/>
      <c r="L44" s="110">
        <f>L47+L232+L315+L358</f>
        <v>0</v>
      </c>
      <c r="M44" s="109">
        <v>10000</v>
      </c>
      <c r="N44" s="109"/>
      <c r="O44" s="109">
        <f t="shared" si="8"/>
        <v>0</v>
      </c>
    </row>
    <row r="45" spans="1:16" ht="25.5">
      <c r="A45" s="79"/>
      <c r="B45" s="79" t="str">
        <f t="shared" si="0"/>
        <v>b</v>
      </c>
      <c r="C45" s="115" t="s">
        <v>153</v>
      </c>
      <c r="D45" s="108" t="s">
        <v>154</v>
      </c>
      <c r="E45" s="109"/>
      <c r="F45" s="109"/>
      <c r="G45" s="109"/>
      <c r="H45" s="109"/>
      <c r="I45" s="110">
        <f t="shared" si="11"/>
        <v>0</v>
      </c>
      <c r="J45" s="109"/>
      <c r="K45" s="109"/>
      <c r="L45" s="110">
        <f t="shared" ref="L45:L88" si="12">M45+N45</f>
        <v>0</v>
      </c>
      <c r="M45" s="109"/>
      <c r="N45" s="109"/>
      <c r="O45" s="109">
        <f t="shared" si="8"/>
        <v>0</v>
      </c>
    </row>
    <row r="46" spans="1:16" ht="25.5">
      <c r="A46" s="79"/>
      <c r="B46" s="79" t="str">
        <f t="shared" si="0"/>
        <v>a</v>
      </c>
      <c r="C46" s="113" t="s">
        <v>155</v>
      </c>
      <c r="D46" s="104" t="s">
        <v>156</v>
      </c>
      <c r="E46" s="105"/>
      <c r="F46" s="105"/>
      <c r="G46" s="105"/>
      <c r="H46" s="105"/>
      <c r="I46" s="106">
        <f t="shared" si="11"/>
        <v>20000</v>
      </c>
      <c r="J46" s="105">
        <v>20000</v>
      </c>
      <c r="K46" s="105"/>
      <c r="L46" s="106">
        <f t="shared" si="12"/>
        <v>27000</v>
      </c>
      <c r="M46" s="105">
        <v>27000</v>
      </c>
      <c r="N46" s="105"/>
      <c r="O46" s="105">
        <f t="shared" si="8"/>
        <v>7000</v>
      </c>
    </row>
    <row r="47" spans="1:16" ht="25.5">
      <c r="A47" s="79"/>
      <c r="B47" s="79" t="str">
        <f t="shared" si="0"/>
        <v>b</v>
      </c>
      <c r="C47" s="113" t="s">
        <v>157</v>
      </c>
      <c r="D47" s="104" t="s">
        <v>158</v>
      </c>
      <c r="E47" s="105"/>
      <c r="F47" s="105"/>
      <c r="G47" s="105"/>
      <c r="H47" s="105"/>
      <c r="I47" s="106">
        <f t="shared" si="11"/>
        <v>0</v>
      </c>
      <c r="J47" s="105"/>
      <c r="K47" s="105"/>
      <c r="L47" s="106">
        <f t="shared" si="12"/>
        <v>0</v>
      </c>
      <c r="M47" s="105"/>
      <c r="N47" s="105"/>
      <c r="O47" s="105">
        <f t="shared" si="8"/>
        <v>0</v>
      </c>
    </row>
    <row r="48" spans="1:16" ht="25.5">
      <c r="A48" s="79"/>
      <c r="B48" s="79" t="str">
        <f t="shared" si="0"/>
        <v>a</v>
      </c>
      <c r="C48" s="113" t="s">
        <v>159</v>
      </c>
      <c r="D48" s="104" t="s">
        <v>160</v>
      </c>
      <c r="E48" s="105"/>
      <c r="F48" s="105"/>
      <c r="G48" s="105"/>
      <c r="H48" s="105"/>
      <c r="I48" s="106">
        <v>10000</v>
      </c>
      <c r="J48" s="105">
        <v>10000</v>
      </c>
      <c r="K48" s="105"/>
      <c r="L48" s="106">
        <f t="shared" si="12"/>
        <v>15000</v>
      </c>
      <c r="M48" s="105">
        <v>15000</v>
      </c>
      <c r="N48" s="105"/>
      <c r="O48" s="105">
        <f t="shared" si="8"/>
        <v>5000</v>
      </c>
    </row>
    <row r="49" spans="1:16" ht="38.25">
      <c r="A49" s="79"/>
      <c r="B49" s="79" t="str">
        <f t="shared" si="0"/>
        <v>b</v>
      </c>
      <c r="C49" s="113" t="s">
        <v>161</v>
      </c>
      <c r="D49" s="104" t="s">
        <v>162</v>
      </c>
      <c r="E49" s="105"/>
      <c r="F49" s="105"/>
      <c r="G49" s="105"/>
      <c r="H49" s="105"/>
      <c r="I49" s="106">
        <f>J49+K49</f>
        <v>0</v>
      </c>
      <c r="J49" s="105"/>
      <c r="K49" s="105"/>
      <c r="L49" s="106">
        <f t="shared" si="12"/>
        <v>0</v>
      </c>
      <c r="M49" s="105"/>
      <c r="N49" s="105"/>
      <c r="O49" s="105">
        <f t="shared" si="8"/>
        <v>0</v>
      </c>
    </row>
    <row r="50" spans="1:16" ht="15">
      <c r="A50" s="79"/>
      <c r="B50" s="79" t="str">
        <f t="shared" si="0"/>
        <v>a</v>
      </c>
      <c r="C50" s="113" t="s">
        <v>163</v>
      </c>
      <c r="D50" s="104" t="s">
        <v>164</v>
      </c>
      <c r="E50" s="105">
        <v>500</v>
      </c>
      <c r="F50" s="105"/>
      <c r="G50" s="105"/>
      <c r="H50" s="105"/>
      <c r="I50" s="106">
        <f>J50+K50</f>
        <v>0</v>
      </c>
      <c r="J50" s="105"/>
      <c r="K50" s="105"/>
      <c r="L50" s="106">
        <f t="shared" si="12"/>
        <v>0</v>
      </c>
      <c r="M50" s="105"/>
      <c r="N50" s="105"/>
      <c r="O50" s="105">
        <f t="shared" si="8"/>
        <v>0</v>
      </c>
    </row>
    <row r="51" spans="1:16" ht="15">
      <c r="A51" s="79"/>
      <c r="B51" s="79" t="str">
        <f t="shared" si="0"/>
        <v>a</v>
      </c>
      <c r="C51" s="113" t="s">
        <v>165</v>
      </c>
      <c r="D51" s="104" t="s">
        <v>166</v>
      </c>
      <c r="E51" s="105"/>
      <c r="F51" s="105"/>
      <c r="G51" s="105"/>
      <c r="H51" s="105"/>
      <c r="I51" s="106">
        <f>J51+K51</f>
        <v>9000</v>
      </c>
      <c r="J51" s="105">
        <v>9000</v>
      </c>
      <c r="K51" s="105"/>
      <c r="L51" s="106">
        <f t="shared" si="12"/>
        <v>10000</v>
      </c>
      <c r="M51" s="105">
        <v>10000</v>
      </c>
      <c r="N51" s="105"/>
      <c r="O51" s="105">
        <f t="shared" si="8"/>
        <v>1000</v>
      </c>
    </row>
    <row r="52" spans="1:16" ht="15">
      <c r="A52" s="79"/>
      <c r="B52" s="79" t="str">
        <f t="shared" si="0"/>
        <v>a</v>
      </c>
      <c r="C52" s="113" t="s">
        <v>167</v>
      </c>
      <c r="D52" s="104" t="s">
        <v>168</v>
      </c>
      <c r="E52" s="105">
        <f>SUM(E53:E59)</f>
        <v>0</v>
      </c>
      <c r="F52" s="105">
        <f>SUM(F53:F59)</f>
        <v>0</v>
      </c>
      <c r="G52" s="105">
        <f>SUM(G53:G59)</f>
        <v>0</v>
      </c>
      <c r="H52" s="105">
        <f>SUM(H53:H59)</f>
        <v>0</v>
      </c>
      <c r="I52" s="106">
        <f>J52+K52</f>
        <v>40000</v>
      </c>
      <c r="J52" s="105">
        <f>J53+J54+J55+J56+J57+J58+J59</f>
        <v>40000</v>
      </c>
      <c r="K52" s="105">
        <f>SUM(K53:K59)</f>
        <v>0</v>
      </c>
      <c r="L52" s="106">
        <f t="shared" si="12"/>
        <v>40000</v>
      </c>
      <c r="M52" s="105">
        <f>SUM(M53:M59)</f>
        <v>40000</v>
      </c>
      <c r="N52" s="105">
        <f>SUM(N53:N59)</f>
        <v>0</v>
      </c>
      <c r="O52" s="105">
        <f t="shared" si="8"/>
        <v>0</v>
      </c>
    </row>
    <row r="53" spans="1:16" ht="15">
      <c r="A53" s="79"/>
      <c r="B53" s="79" t="str">
        <f t="shared" si="0"/>
        <v>a</v>
      </c>
      <c r="C53" s="115" t="s">
        <v>169</v>
      </c>
      <c r="D53" s="108" t="s">
        <v>170</v>
      </c>
      <c r="E53" s="109"/>
      <c r="F53" s="109"/>
      <c r="G53" s="109"/>
      <c r="H53" s="109"/>
      <c r="I53" s="110">
        <f t="shared" ref="I53:I61" si="13">J53+K53</f>
        <v>9800</v>
      </c>
      <c r="J53" s="109">
        <v>9800</v>
      </c>
      <c r="K53" s="109"/>
      <c r="L53" s="110">
        <f t="shared" si="12"/>
        <v>9800</v>
      </c>
      <c r="M53" s="109">
        <v>9800</v>
      </c>
      <c r="N53" s="109"/>
      <c r="O53" s="109">
        <f t="shared" si="8"/>
        <v>0</v>
      </c>
    </row>
    <row r="54" spans="1:16" ht="15">
      <c r="A54" s="79"/>
      <c r="B54" s="79" t="str">
        <f t="shared" si="0"/>
        <v>a</v>
      </c>
      <c r="C54" s="115" t="s">
        <v>171</v>
      </c>
      <c r="D54" s="108" t="s">
        <v>172</v>
      </c>
      <c r="E54" s="109"/>
      <c r="F54" s="109"/>
      <c r="G54" s="109"/>
      <c r="H54" s="109"/>
      <c r="I54" s="110">
        <f t="shared" si="13"/>
        <v>2600</v>
      </c>
      <c r="J54" s="109">
        <v>2600</v>
      </c>
      <c r="K54" s="109"/>
      <c r="L54" s="110">
        <f t="shared" si="12"/>
        <v>2600</v>
      </c>
      <c r="M54" s="109">
        <v>2600</v>
      </c>
      <c r="N54" s="109"/>
      <c r="O54" s="109">
        <f t="shared" si="8"/>
        <v>0</v>
      </c>
    </row>
    <row r="55" spans="1:16" ht="15">
      <c r="A55" s="79"/>
      <c r="B55" s="79" t="str">
        <f t="shared" si="0"/>
        <v>a</v>
      </c>
      <c r="C55" s="115" t="s">
        <v>173</v>
      </c>
      <c r="D55" s="108" t="s">
        <v>174</v>
      </c>
      <c r="E55" s="109"/>
      <c r="F55" s="109"/>
      <c r="G55" s="109"/>
      <c r="H55" s="109"/>
      <c r="I55" s="110">
        <f t="shared" si="13"/>
        <v>12000</v>
      </c>
      <c r="J55" s="109">
        <v>12000</v>
      </c>
      <c r="K55" s="109"/>
      <c r="L55" s="110">
        <f t="shared" si="12"/>
        <v>12000</v>
      </c>
      <c r="M55" s="109">
        <v>12000</v>
      </c>
      <c r="N55" s="109"/>
      <c r="O55" s="109">
        <f t="shared" ref="O55:O73" si="14">M55-J55</f>
        <v>0</v>
      </c>
    </row>
    <row r="56" spans="1:16" ht="15">
      <c r="A56" s="79"/>
      <c r="B56" s="79" t="str">
        <f t="shared" si="0"/>
        <v>b</v>
      </c>
      <c r="C56" s="115" t="s">
        <v>175</v>
      </c>
      <c r="D56" s="108" t="s">
        <v>176</v>
      </c>
      <c r="E56" s="109"/>
      <c r="F56" s="109"/>
      <c r="G56" s="109"/>
      <c r="H56" s="109"/>
      <c r="I56" s="110">
        <f t="shared" si="13"/>
        <v>0</v>
      </c>
      <c r="J56" s="109"/>
      <c r="K56" s="109"/>
      <c r="L56" s="110">
        <f t="shared" si="12"/>
        <v>0</v>
      </c>
      <c r="M56" s="109"/>
      <c r="N56" s="109"/>
      <c r="O56" s="109">
        <f t="shared" si="14"/>
        <v>0</v>
      </c>
    </row>
    <row r="57" spans="1:16" ht="38.25">
      <c r="A57" s="79"/>
      <c r="B57" s="79" t="str">
        <f t="shared" si="0"/>
        <v>b</v>
      </c>
      <c r="C57" s="115" t="s">
        <v>177</v>
      </c>
      <c r="D57" s="108" t="s">
        <v>178</v>
      </c>
      <c r="E57" s="109"/>
      <c r="F57" s="109"/>
      <c r="G57" s="109"/>
      <c r="H57" s="109"/>
      <c r="I57" s="110">
        <f t="shared" si="13"/>
        <v>0</v>
      </c>
      <c r="J57" s="109"/>
      <c r="K57" s="109"/>
      <c r="L57" s="110">
        <f t="shared" si="12"/>
        <v>0</v>
      </c>
      <c r="M57" s="109"/>
      <c r="N57" s="109"/>
      <c r="O57" s="109">
        <f t="shared" si="14"/>
        <v>0</v>
      </c>
    </row>
    <row r="58" spans="1:16" ht="114.75">
      <c r="A58" s="79"/>
      <c r="B58" s="79" t="str">
        <f t="shared" si="0"/>
        <v>a</v>
      </c>
      <c r="C58" s="115" t="s">
        <v>179</v>
      </c>
      <c r="D58" s="108" t="s">
        <v>180</v>
      </c>
      <c r="E58" s="109"/>
      <c r="F58" s="109"/>
      <c r="G58" s="109"/>
      <c r="H58" s="109"/>
      <c r="I58" s="110">
        <f t="shared" si="13"/>
        <v>15600</v>
      </c>
      <c r="J58" s="109">
        <v>15600</v>
      </c>
      <c r="K58" s="109"/>
      <c r="L58" s="110">
        <f t="shared" si="12"/>
        <v>15600</v>
      </c>
      <c r="M58" s="109">
        <v>15600</v>
      </c>
      <c r="N58" s="109"/>
      <c r="O58" s="109">
        <f t="shared" si="14"/>
        <v>0</v>
      </c>
      <c r="P58" s="139" t="s">
        <v>714</v>
      </c>
    </row>
    <row r="59" spans="1:16" ht="25.5">
      <c r="A59" s="79"/>
      <c r="B59" s="79" t="str">
        <f t="shared" si="0"/>
        <v>b</v>
      </c>
      <c r="C59" s="115" t="s">
        <v>181</v>
      </c>
      <c r="D59" s="108" t="s">
        <v>182</v>
      </c>
      <c r="E59" s="109"/>
      <c r="F59" s="109"/>
      <c r="G59" s="109"/>
      <c r="H59" s="109"/>
      <c r="I59" s="110">
        <f t="shared" si="13"/>
        <v>0</v>
      </c>
      <c r="J59" s="109"/>
      <c r="K59" s="109"/>
      <c r="L59" s="110">
        <f t="shared" si="12"/>
        <v>0</v>
      </c>
      <c r="M59" s="109"/>
      <c r="N59" s="109"/>
      <c r="O59" s="109">
        <f t="shared" si="14"/>
        <v>0</v>
      </c>
    </row>
    <row r="60" spans="1:16" ht="25.5">
      <c r="A60" s="79"/>
      <c r="B60" s="79" t="str">
        <f t="shared" si="0"/>
        <v>b</v>
      </c>
      <c r="C60" s="113" t="s">
        <v>183</v>
      </c>
      <c r="D60" s="104" t="s">
        <v>184</v>
      </c>
      <c r="E60" s="105"/>
      <c r="F60" s="105"/>
      <c r="G60" s="105"/>
      <c r="H60" s="105"/>
      <c r="I60" s="106">
        <f t="shared" si="13"/>
        <v>0</v>
      </c>
      <c r="J60" s="105"/>
      <c r="K60" s="105"/>
      <c r="L60" s="106">
        <f t="shared" si="12"/>
        <v>0</v>
      </c>
      <c r="M60" s="105"/>
      <c r="N60" s="105"/>
      <c r="O60" s="105">
        <f t="shared" si="14"/>
        <v>0</v>
      </c>
    </row>
    <row r="61" spans="1:16" ht="15">
      <c r="A61" s="79"/>
      <c r="B61" s="79" t="str">
        <f t="shared" si="0"/>
        <v>b</v>
      </c>
      <c r="C61" s="113" t="s">
        <v>185</v>
      </c>
      <c r="D61" s="104" t="s">
        <v>186</v>
      </c>
      <c r="E61" s="105"/>
      <c r="F61" s="105"/>
      <c r="G61" s="105"/>
      <c r="H61" s="105"/>
      <c r="I61" s="106">
        <f t="shared" si="13"/>
        <v>0</v>
      </c>
      <c r="J61" s="105"/>
      <c r="K61" s="105"/>
      <c r="L61" s="106">
        <f t="shared" si="12"/>
        <v>0</v>
      </c>
      <c r="M61" s="105"/>
      <c r="N61" s="105"/>
      <c r="O61" s="105">
        <f t="shared" si="14"/>
        <v>0</v>
      </c>
    </row>
    <row r="62" spans="1:16" ht="15">
      <c r="A62" s="79"/>
      <c r="B62" s="79" t="str">
        <f t="shared" si="0"/>
        <v>a</v>
      </c>
      <c r="C62" s="112" t="s">
        <v>187</v>
      </c>
      <c r="D62" s="100" t="s">
        <v>188</v>
      </c>
      <c r="E62" s="101">
        <v>3368.2</v>
      </c>
      <c r="F62" s="101"/>
      <c r="G62" s="101"/>
      <c r="H62" s="101"/>
      <c r="I62" s="102">
        <v>15000</v>
      </c>
      <c r="J62" s="101">
        <v>15000</v>
      </c>
      <c r="K62" s="101"/>
      <c r="L62" s="102">
        <f t="shared" si="12"/>
        <v>15000</v>
      </c>
      <c r="M62" s="101">
        <v>15000</v>
      </c>
      <c r="N62" s="101"/>
      <c r="O62" s="101">
        <f t="shared" si="14"/>
        <v>0</v>
      </c>
    </row>
    <row r="63" spans="1:16" ht="15">
      <c r="A63" s="79"/>
      <c r="B63" s="79" t="str">
        <f t="shared" si="0"/>
        <v>a</v>
      </c>
      <c r="C63" s="112" t="s">
        <v>189</v>
      </c>
      <c r="D63" s="100" t="s">
        <v>190</v>
      </c>
      <c r="E63" s="101"/>
      <c r="F63" s="101"/>
      <c r="G63" s="101"/>
      <c r="H63" s="101"/>
      <c r="I63" s="102">
        <f t="shared" ref="I63:I78" si="15">J63+K63</f>
        <v>20000</v>
      </c>
      <c r="J63" s="101">
        <v>20000</v>
      </c>
      <c r="K63" s="101"/>
      <c r="L63" s="102">
        <f t="shared" si="12"/>
        <v>0</v>
      </c>
      <c r="M63" s="101"/>
      <c r="N63" s="101"/>
      <c r="O63" s="101">
        <f t="shared" si="14"/>
        <v>-20000</v>
      </c>
    </row>
    <row r="64" spans="1:16" ht="15">
      <c r="A64" s="79"/>
      <c r="B64" s="79" t="str">
        <f t="shared" si="0"/>
        <v>b</v>
      </c>
      <c r="C64" s="112" t="s">
        <v>191</v>
      </c>
      <c r="D64" s="100" t="s">
        <v>192</v>
      </c>
      <c r="E64" s="101"/>
      <c r="F64" s="101"/>
      <c r="G64" s="101"/>
      <c r="H64" s="101"/>
      <c r="I64" s="102">
        <f t="shared" si="15"/>
        <v>0</v>
      </c>
      <c r="J64" s="101"/>
      <c r="K64" s="101"/>
      <c r="L64" s="102">
        <f t="shared" si="12"/>
        <v>0</v>
      </c>
      <c r="M64" s="101"/>
      <c r="N64" s="101"/>
      <c r="O64" s="101">
        <f t="shared" si="14"/>
        <v>0</v>
      </c>
    </row>
    <row r="65" spans="1:16" ht="25.5">
      <c r="A65" s="79"/>
      <c r="B65" s="79" t="str">
        <f t="shared" si="0"/>
        <v>a</v>
      </c>
      <c r="C65" s="112" t="s">
        <v>193</v>
      </c>
      <c r="D65" s="100" t="s">
        <v>194</v>
      </c>
      <c r="E65" s="101">
        <v>3239</v>
      </c>
      <c r="F65" s="101"/>
      <c r="G65" s="101"/>
      <c r="H65" s="101"/>
      <c r="I65" s="102">
        <f t="shared" si="15"/>
        <v>10000</v>
      </c>
      <c r="J65" s="101">
        <v>10000</v>
      </c>
      <c r="K65" s="101"/>
      <c r="L65" s="102">
        <f t="shared" si="12"/>
        <v>10000</v>
      </c>
      <c r="M65" s="101">
        <v>10000</v>
      </c>
      <c r="N65" s="101"/>
      <c r="O65" s="101">
        <f t="shared" si="14"/>
        <v>0</v>
      </c>
    </row>
    <row r="66" spans="1:16" ht="25.5">
      <c r="A66" s="79"/>
      <c r="B66" s="79" t="str">
        <f t="shared" si="0"/>
        <v>a</v>
      </c>
      <c r="C66" s="112" t="s">
        <v>195</v>
      </c>
      <c r="D66" s="100" t="s">
        <v>196</v>
      </c>
      <c r="E66" s="101">
        <f>SUM(E67:E72)</f>
        <v>0</v>
      </c>
      <c r="F66" s="101">
        <f>SUM(F67:F72)</f>
        <v>0</v>
      </c>
      <c r="G66" s="101">
        <f>SUM(G67:G72)</f>
        <v>0</v>
      </c>
      <c r="H66" s="101">
        <f>SUM(H67:H72)</f>
        <v>3375</v>
      </c>
      <c r="I66" s="102">
        <f t="shared" si="15"/>
        <v>117000</v>
      </c>
      <c r="J66" s="101">
        <f>J67+J68+J69+J70+J71+J72</f>
        <v>117000</v>
      </c>
      <c r="K66" s="101">
        <f>SUM(K67:K72)</f>
        <v>0</v>
      </c>
      <c r="L66" s="102">
        <f t="shared" si="12"/>
        <v>163000</v>
      </c>
      <c r="M66" s="101">
        <f>SUM(M67:M72)</f>
        <v>163000</v>
      </c>
      <c r="N66" s="101">
        <f>SUM(N67:N72)</f>
        <v>0</v>
      </c>
      <c r="O66" s="101">
        <f t="shared" si="14"/>
        <v>46000</v>
      </c>
    </row>
    <row r="67" spans="1:16" ht="25.5">
      <c r="A67" s="79"/>
      <c r="B67" s="79" t="str">
        <f t="shared" si="0"/>
        <v>a</v>
      </c>
      <c r="C67" s="113" t="s">
        <v>197</v>
      </c>
      <c r="D67" s="104" t="s">
        <v>198</v>
      </c>
      <c r="E67" s="105"/>
      <c r="F67" s="105"/>
      <c r="G67" s="105"/>
      <c r="H67" s="105"/>
      <c r="I67" s="106">
        <f t="shared" si="15"/>
        <v>100000</v>
      </c>
      <c r="J67" s="105">
        <v>100000</v>
      </c>
      <c r="K67" s="105"/>
      <c r="L67" s="102">
        <f t="shared" si="12"/>
        <v>140000</v>
      </c>
      <c r="M67" s="105">
        <v>140000</v>
      </c>
      <c r="N67" s="105"/>
      <c r="O67" s="105">
        <f t="shared" si="14"/>
        <v>40000</v>
      </c>
      <c r="P67" s="139" t="s">
        <v>731</v>
      </c>
    </row>
    <row r="68" spans="1:16" ht="15">
      <c r="A68" s="79"/>
      <c r="B68" s="79" t="str">
        <f t="shared" ref="B68:B131" si="16">IF(OR(E68&lt;&gt;0,F68&lt;&gt;0,G68&lt;&gt;0,H68&lt;&gt;0,I68&lt;&gt;0,L68&lt;&gt;0),"a","b")</f>
        <v>a</v>
      </c>
      <c r="C68" s="113" t="s">
        <v>199</v>
      </c>
      <c r="D68" s="104" t="s">
        <v>200</v>
      </c>
      <c r="E68" s="105"/>
      <c r="F68" s="105"/>
      <c r="G68" s="105"/>
      <c r="H68" s="105">
        <v>2465</v>
      </c>
      <c r="I68" s="106">
        <f t="shared" si="15"/>
        <v>7000</v>
      </c>
      <c r="J68" s="105">
        <v>7000</v>
      </c>
      <c r="K68" s="105"/>
      <c r="L68" s="102">
        <f t="shared" si="12"/>
        <v>8000</v>
      </c>
      <c r="M68" s="105">
        <v>8000</v>
      </c>
      <c r="N68" s="105"/>
      <c r="O68" s="105">
        <f t="shared" si="14"/>
        <v>1000</v>
      </c>
      <c r="P68" s="139" t="s">
        <v>730</v>
      </c>
    </row>
    <row r="69" spans="1:16" ht="63.75">
      <c r="A69" s="79"/>
      <c r="B69" s="79" t="str">
        <f t="shared" si="16"/>
        <v>a</v>
      </c>
      <c r="C69" s="113" t="s">
        <v>201</v>
      </c>
      <c r="D69" s="104" t="s">
        <v>202</v>
      </c>
      <c r="E69" s="105"/>
      <c r="F69" s="105"/>
      <c r="G69" s="105"/>
      <c r="H69" s="105"/>
      <c r="I69" s="106">
        <f t="shared" si="15"/>
        <v>10000</v>
      </c>
      <c r="J69" s="105">
        <v>10000</v>
      </c>
      <c r="K69" s="105"/>
      <c r="L69" s="102">
        <f t="shared" si="12"/>
        <v>15000</v>
      </c>
      <c r="M69" s="105">
        <v>15000</v>
      </c>
      <c r="N69" s="105"/>
      <c r="O69" s="105">
        <f t="shared" si="14"/>
        <v>5000</v>
      </c>
      <c r="P69" s="139" t="s">
        <v>732</v>
      </c>
    </row>
    <row r="70" spans="1:16" ht="25.5">
      <c r="A70" s="79"/>
      <c r="B70" s="79" t="str">
        <f t="shared" si="16"/>
        <v>b</v>
      </c>
      <c r="C70" s="113" t="s">
        <v>203</v>
      </c>
      <c r="D70" s="104" t="s">
        <v>204</v>
      </c>
      <c r="E70" s="105"/>
      <c r="F70" s="105"/>
      <c r="G70" s="105"/>
      <c r="H70" s="105"/>
      <c r="I70" s="106">
        <f t="shared" si="15"/>
        <v>0</v>
      </c>
      <c r="J70" s="105"/>
      <c r="K70" s="105"/>
      <c r="L70" s="102">
        <f t="shared" si="12"/>
        <v>0</v>
      </c>
      <c r="M70" s="105"/>
      <c r="N70" s="105"/>
      <c r="O70" s="105">
        <f t="shared" si="14"/>
        <v>0</v>
      </c>
    </row>
    <row r="71" spans="1:16" ht="25.5">
      <c r="A71" s="79"/>
      <c r="B71" s="79" t="str">
        <f t="shared" si="16"/>
        <v>b</v>
      </c>
      <c r="C71" s="113" t="s">
        <v>205</v>
      </c>
      <c r="D71" s="104" t="s">
        <v>206</v>
      </c>
      <c r="E71" s="105"/>
      <c r="F71" s="105"/>
      <c r="G71" s="105"/>
      <c r="H71" s="105"/>
      <c r="I71" s="106">
        <f t="shared" si="15"/>
        <v>0</v>
      </c>
      <c r="J71" s="105"/>
      <c r="K71" s="105"/>
      <c r="L71" s="102">
        <f t="shared" si="12"/>
        <v>0</v>
      </c>
      <c r="M71" s="105"/>
      <c r="N71" s="105"/>
      <c r="O71" s="105">
        <f t="shared" si="14"/>
        <v>0</v>
      </c>
    </row>
    <row r="72" spans="1:16" ht="38.25">
      <c r="A72" s="79"/>
      <c r="B72" s="79" t="str">
        <f t="shared" si="16"/>
        <v>a</v>
      </c>
      <c r="C72" s="113" t="s">
        <v>207</v>
      </c>
      <c r="D72" s="104" t="s">
        <v>208</v>
      </c>
      <c r="E72" s="105"/>
      <c r="F72" s="105"/>
      <c r="G72" s="105"/>
      <c r="H72" s="105">
        <v>910</v>
      </c>
      <c r="I72" s="106">
        <f t="shared" si="15"/>
        <v>0</v>
      </c>
      <c r="J72" s="105"/>
      <c r="K72" s="105"/>
      <c r="L72" s="102">
        <f t="shared" si="12"/>
        <v>0</v>
      </c>
      <c r="M72" s="105"/>
      <c r="N72" s="105"/>
      <c r="O72" s="105">
        <f t="shared" si="14"/>
        <v>0</v>
      </c>
    </row>
    <row r="73" spans="1:16" ht="25.5">
      <c r="A73" s="79"/>
      <c r="B73" s="79" t="str">
        <f t="shared" si="16"/>
        <v>b</v>
      </c>
      <c r="C73" s="112" t="s">
        <v>209</v>
      </c>
      <c r="D73" s="100" t="s">
        <v>210</v>
      </c>
      <c r="E73" s="101">
        <v>0</v>
      </c>
      <c r="F73" s="101">
        <v>0</v>
      </c>
      <c r="G73" s="101">
        <v>0</v>
      </c>
      <c r="H73" s="101">
        <v>0</v>
      </c>
      <c r="I73" s="102">
        <f t="shared" si="15"/>
        <v>0</v>
      </c>
      <c r="J73" s="101">
        <v>0</v>
      </c>
      <c r="K73" s="101">
        <v>0</v>
      </c>
      <c r="L73" s="102">
        <f t="shared" si="12"/>
        <v>0</v>
      </c>
      <c r="M73" s="101">
        <v>0</v>
      </c>
      <c r="N73" s="101">
        <v>0</v>
      </c>
      <c r="O73" s="101">
        <f t="shared" si="14"/>
        <v>0</v>
      </c>
    </row>
    <row r="74" spans="1:16" ht="15">
      <c r="A74" s="79"/>
      <c r="B74" s="79" t="str">
        <f t="shared" si="16"/>
        <v>a</v>
      </c>
      <c r="C74" s="112" t="s">
        <v>211</v>
      </c>
      <c r="D74" s="100" t="s">
        <v>212</v>
      </c>
      <c r="E74" s="101">
        <f>SUM(E75:E88)</f>
        <v>104641.74</v>
      </c>
      <c r="F74" s="101">
        <f>SUM(F75:F88)</f>
        <v>0</v>
      </c>
      <c r="G74" s="101">
        <f>SUM(G75:G88)</f>
        <v>0</v>
      </c>
      <c r="H74" s="101">
        <f>SUM(H75:H88)</f>
        <v>4800</v>
      </c>
      <c r="I74" s="102">
        <f t="shared" si="15"/>
        <v>163000</v>
      </c>
      <c r="J74" s="101">
        <f>SUM(J75:J89)</f>
        <v>163000</v>
      </c>
      <c r="K74" s="101">
        <f>SUM(K75:K88)</f>
        <v>0</v>
      </c>
      <c r="L74" s="102">
        <f t="shared" si="12"/>
        <v>182000</v>
      </c>
      <c r="M74" s="101">
        <f>SUM(M75:M88)</f>
        <v>182000</v>
      </c>
      <c r="N74" s="101">
        <f>SUM(N75:N88)</f>
        <v>0</v>
      </c>
      <c r="O74" s="101">
        <f>SUM(O75:O88)</f>
        <v>19000</v>
      </c>
    </row>
    <row r="75" spans="1:16" ht="15">
      <c r="A75" s="79"/>
      <c r="B75" s="79" t="str">
        <f t="shared" si="16"/>
        <v>b</v>
      </c>
      <c r="C75" s="113" t="s">
        <v>213</v>
      </c>
      <c r="D75" s="104" t="s">
        <v>214</v>
      </c>
      <c r="E75" s="105"/>
      <c r="F75" s="105"/>
      <c r="G75" s="105"/>
      <c r="H75" s="105"/>
      <c r="I75" s="106">
        <f t="shared" si="15"/>
        <v>0</v>
      </c>
      <c r="J75" s="105"/>
      <c r="K75" s="105"/>
      <c r="L75" s="102">
        <f t="shared" si="12"/>
        <v>0</v>
      </c>
      <c r="M75" s="105"/>
      <c r="N75" s="105"/>
      <c r="O75" s="105">
        <f t="shared" ref="O75:O97" si="17">M75-J75</f>
        <v>0</v>
      </c>
    </row>
    <row r="76" spans="1:16" ht="25.5">
      <c r="A76" s="79"/>
      <c r="B76" s="79" t="str">
        <f t="shared" si="16"/>
        <v>b</v>
      </c>
      <c r="C76" s="113" t="s">
        <v>215</v>
      </c>
      <c r="D76" s="104" t="s">
        <v>216</v>
      </c>
      <c r="E76" s="105"/>
      <c r="F76" s="105"/>
      <c r="G76" s="105"/>
      <c r="H76" s="105"/>
      <c r="I76" s="106">
        <f t="shared" si="15"/>
        <v>0</v>
      </c>
      <c r="J76" s="105"/>
      <c r="K76" s="105"/>
      <c r="L76" s="102">
        <f t="shared" si="12"/>
        <v>0</v>
      </c>
      <c r="M76" s="105"/>
      <c r="N76" s="105"/>
      <c r="O76" s="105">
        <f t="shared" si="17"/>
        <v>0</v>
      </c>
    </row>
    <row r="77" spans="1:16" ht="15">
      <c r="A77" s="79"/>
      <c r="B77" s="79" t="str">
        <f t="shared" si="16"/>
        <v>b</v>
      </c>
      <c r="C77" s="113" t="s">
        <v>217</v>
      </c>
      <c r="D77" s="104" t="s">
        <v>218</v>
      </c>
      <c r="E77" s="105"/>
      <c r="F77" s="105"/>
      <c r="G77" s="105"/>
      <c r="H77" s="105"/>
      <c r="I77" s="106">
        <f t="shared" si="15"/>
        <v>0</v>
      </c>
      <c r="J77" s="105"/>
      <c r="K77" s="105"/>
      <c r="L77" s="102">
        <f t="shared" si="12"/>
        <v>0</v>
      </c>
      <c r="M77" s="105"/>
      <c r="N77" s="105"/>
      <c r="O77" s="105">
        <f t="shared" si="17"/>
        <v>0</v>
      </c>
    </row>
    <row r="78" spans="1:16" ht="38.25">
      <c r="A78" s="79"/>
      <c r="B78" s="79" t="str">
        <f t="shared" si="16"/>
        <v>b</v>
      </c>
      <c r="C78" s="113" t="s">
        <v>219</v>
      </c>
      <c r="D78" s="104" t="s">
        <v>220</v>
      </c>
      <c r="E78" s="105"/>
      <c r="F78" s="105"/>
      <c r="G78" s="105"/>
      <c r="H78" s="105"/>
      <c r="I78" s="106">
        <f t="shared" si="15"/>
        <v>0</v>
      </c>
      <c r="J78" s="105"/>
      <c r="K78" s="105"/>
      <c r="L78" s="102">
        <f t="shared" si="12"/>
        <v>0</v>
      </c>
      <c r="M78" s="105"/>
      <c r="N78" s="105"/>
      <c r="O78" s="105">
        <f t="shared" si="17"/>
        <v>0</v>
      </c>
    </row>
    <row r="79" spans="1:16" ht="15">
      <c r="A79" s="79"/>
      <c r="B79" s="79" t="str">
        <f t="shared" si="16"/>
        <v>a</v>
      </c>
      <c r="C79" s="113" t="s">
        <v>221</v>
      </c>
      <c r="D79" s="104" t="s">
        <v>222</v>
      </c>
      <c r="E79" s="105">
        <v>200</v>
      </c>
      <c r="F79" s="105"/>
      <c r="G79" s="105"/>
      <c r="H79" s="105">
        <v>500</v>
      </c>
      <c r="I79" s="106">
        <v>20000</v>
      </c>
      <c r="J79" s="105">
        <v>5000</v>
      </c>
      <c r="K79" s="105"/>
      <c r="L79" s="102">
        <f t="shared" si="12"/>
        <v>20000</v>
      </c>
      <c r="M79" s="105">
        <v>20000</v>
      </c>
      <c r="N79" s="105"/>
      <c r="O79" s="105">
        <f t="shared" si="17"/>
        <v>15000</v>
      </c>
    </row>
    <row r="80" spans="1:16" ht="38.25">
      <c r="A80" s="79"/>
      <c r="B80" s="79" t="str">
        <f t="shared" si="16"/>
        <v>a</v>
      </c>
      <c r="C80" s="113" t="s">
        <v>223</v>
      </c>
      <c r="D80" s="104" t="s">
        <v>224</v>
      </c>
      <c r="E80" s="105"/>
      <c r="F80" s="105"/>
      <c r="G80" s="105"/>
      <c r="H80" s="105"/>
      <c r="I80" s="106">
        <f t="shared" ref="I80:I111" si="18">J80+K80</f>
        <v>4000</v>
      </c>
      <c r="J80" s="105">
        <v>4000</v>
      </c>
      <c r="K80" s="105"/>
      <c r="L80" s="102">
        <f t="shared" si="12"/>
        <v>8000</v>
      </c>
      <c r="M80" s="105">
        <v>8000</v>
      </c>
      <c r="N80" s="105"/>
      <c r="O80" s="105">
        <f t="shared" si="17"/>
        <v>4000</v>
      </c>
    </row>
    <row r="81" spans="1:16" ht="25.5">
      <c r="A81" s="79"/>
      <c r="B81" s="79" t="str">
        <f t="shared" si="16"/>
        <v>b</v>
      </c>
      <c r="C81" s="113" t="s">
        <v>225</v>
      </c>
      <c r="D81" s="104" t="s">
        <v>226</v>
      </c>
      <c r="E81" s="105"/>
      <c r="F81" s="105"/>
      <c r="G81" s="105"/>
      <c r="H81" s="105"/>
      <c r="I81" s="106">
        <f t="shared" si="18"/>
        <v>0</v>
      </c>
      <c r="J81" s="105"/>
      <c r="K81" s="105"/>
      <c r="L81" s="102">
        <f t="shared" si="12"/>
        <v>0</v>
      </c>
      <c r="M81" s="105"/>
      <c r="N81" s="105"/>
      <c r="O81" s="105">
        <f t="shared" si="17"/>
        <v>0</v>
      </c>
    </row>
    <row r="82" spans="1:16" ht="15">
      <c r="A82" s="79"/>
      <c r="B82" s="79" t="str">
        <f t="shared" si="16"/>
        <v>a</v>
      </c>
      <c r="C82" s="113" t="s">
        <v>227</v>
      </c>
      <c r="D82" s="104" t="s">
        <v>228</v>
      </c>
      <c r="E82" s="105">
        <v>104206.74</v>
      </c>
      <c r="F82" s="105"/>
      <c r="G82" s="105"/>
      <c r="H82" s="105"/>
      <c r="I82" s="106">
        <f t="shared" si="18"/>
        <v>0</v>
      </c>
      <c r="J82" s="105"/>
      <c r="K82" s="105"/>
      <c r="L82" s="102">
        <f t="shared" si="12"/>
        <v>0</v>
      </c>
      <c r="M82" s="105"/>
      <c r="N82" s="105"/>
      <c r="O82" s="105">
        <f t="shared" si="17"/>
        <v>0</v>
      </c>
    </row>
    <row r="83" spans="1:16" ht="15">
      <c r="A83" s="79"/>
      <c r="B83" s="79" t="str">
        <f t="shared" si="16"/>
        <v>b</v>
      </c>
      <c r="C83" s="113" t="s">
        <v>229</v>
      </c>
      <c r="D83" s="104" t="s">
        <v>230</v>
      </c>
      <c r="E83" s="105"/>
      <c r="F83" s="105"/>
      <c r="G83" s="105"/>
      <c r="H83" s="105"/>
      <c r="I83" s="106">
        <f t="shared" si="18"/>
        <v>0</v>
      </c>
      <c r="J83" s="105"/>
      <c r="K83" s="105"/>
      <c r="L83" s="102">
        <f t="shared" si="12"/>
        <v>0</v>
      </c>
      <c r="M83" s="105"/>
      <c r="N83" s="105"/>
      <c r="O83" s="105">
        <f t="shared" si="17"/>
        <v>0</v>
      </c>
    </row>
    <row r="84" spans="1:16" ht="63.75">
      <c r="A84" s="79"/>
      <c r="B84" s="79" t="str">
        <f t="shared" si="16"/>
        <v>a</v>
      </c>
      <c r="C84" s="113" t="s">
        <v>231</v>
      </c>
      <c r="D84" s="104" t="s">
        <v>232</v>
      </c>
      <c r="E84" s="105"/>
      <c r="F84" s="105"/>
      <c r="G84" s="105"/>
      <c r="H84" s="105"/>
      <c r="I84" s="106">
        <f t="shared" si="18"/>
        <v>124000</v>
      </c>
      <c r="J84" s="105">
        <v>124000</v>
      </c>
      <c r="K84" s="105"/>
      <c r="L84" s="102">
        <f t="shared" si="12"/>
        <v>124000</v>
      </c>
      <c r="M84" s="105">
        <v>124000</v>
      </c>
      <c r="N84" s="105"/>
      <c r="O84" s="105">
        <f t="shared" si="17"/>
        <v>0</v>
      </c>
      <c r="P84" s="139" t="s">
        <v>733</v>
      </c>
    </row>
    <row r="85" spans="1:16" ht="15">
      <c r="A85" s="79"/>
      <c r="B85" s="79" t="str">
        <f t="shared" si="16"/>
        <v>a</v>
      </c>
      <c r="C85" s="113" t="s">
        <v>233</v>
      </c>
      <c r="D85" s="104" t="s">
        <v>234</v>
      </c>
      <c r="E85" s="105"/>
      <c r="F85" s="105"/>
      <c r="G85" s="105"/>
      <c r="H85" s="105"/>
      <c r="I85" s="106">
        <f t="shared" si="18"/>
        <v>30000</v>
      </c>
      <c r="J85" s="105">
        <v>30000</v>
      </c>
      <c r="K85" s="105"/>
      <c r="L85" s="102">
        <f t="shared" si="12"/>
        <v>30000</v>
      </c>
      <c r="M85" s="105">
        <v>30000</v>
      </c>
      <c r="N85" s="105"/>
      <c r="O85" s="105">
        <f t="shared" si="17"/>
        <v>0</v>
      </c>
    </row>
    <row r="86" spans="1:16" ht="25.5">
      <c r="A86" s="79"/>
      <c r="B86" s="79" t="str">
        <f t="shared" si="16"/>
        <v>b</v>
      </c>
      <c r="C86" s="113" t="s">
        <v>235</v>
      </c>
      <c r="D86" s="104" t="s">
        <v>236</v>
      </c>
      <c r="E86" s="105"/>
      <c r="F86" s="105"/>
      <c r="G86" s="105"/>
      <c r="H86" s="105"/>
      <c r="I86" s="106">
        <f t="shared" si="18"/>
        <v>0</v>
      </c>
      <c r="J86" s="105"/>
      <c r="K86" s="105"/>
      <c r="L86" s="102">
        <f t="shared" si="12"/>
        <v>0</v>
      </c>
      <c r="M86" s="105"/>
      <c r="N86" s="105"/>
      <c r="O86" s="105">
        <f t="shared" si="17"/>
        <v>0</v>
      </c>
    </row>
    <row r="87" spans="1:16" ht="15">
      <c r="A87" s="79"/>
      <c r="B87" s="79" t="str">
        <f t="shared" si="16"/>
        <v>b</v>
      </c>
      <c r="C87" s="113" t="s">
        <v>237</v>
      </c>
      <c r="D87" s="104" t="s">
        <v>238</v>
      </c>
      <c r="E87" s="105"/>
      <c r="F87" s="105"/>
      <c r="G87" s="105"/>
      <c r="H87" s="105"/>
      <c r="I87" s="106">
        <f t="shared" si="18"/>
        <v>0</v>
      </c>
      <c r="J87" s="105"/>
      <c r="K87" s="105"/>
      <c r="L87" s="102">
        <f t="shared" si="12"/>
        <v>0</v>
      </c>
      <c r="M87" s="105"/>
      <c r="N87" s="105"/>
      <c r="O87" s="105">
        <f t="shared" si="17"/>
        <v>0</v>
      </c>
    </row>
    <row r="88" spans="1:16" ht="25.5">
      <c r="A88" s="79"/>
      <c r="B88" s="79" t="str">
        <f t="shared" si="16"/>
        <v>a</v>
      </c>
      <c r="C88" s="113" t="s">
        <v>239</v>
      </c>
      <c r="D88" s="104" t="s">
        <v>240</v>
      </c>
      <c r="E88" s="105">
        <v>235</v>
      </c>
      <c r="F88" s="105"/>
      <c r="G88" s="105"/>
      <c r="H88" s="105">
        <v>4300</v>
      </c>
      <c r="I88" s="106">
        <f t="shared" si="18"/>
        <v>0</v>
      </c>
      <c r="J88" s="105"/>
      <c r="K88" s="105"/>
      <c r="L88" s="102">
        <f t="shared" si="12"/>
        <v>0</v>
      </c>
      <c r="M88" s="105"/>
      <c r="N88" s="105"/>
      <c r="O88" s="105">
        <f t="shared" si="17"/>
        <v>0</v>
      </c>
    </row>
    <row r="89" spans="1:16" ht="15">
      <c r="A89" s="79" t="s">
        <v>80</v>
      </c>
      <c r="B89" s="79" t="str">
        <f t="shared" si="16"/>
        <v>b</v>
      </c>
      <c r="C89" s="111" t="s">
        <v>241</v>
      </c>
      <c r="D89" s="96" t="s">
        <v>242</v>
      </c>
      <c r="E89" s="97">
        <v>0</v>
      </c>
      <c r="F89" s="97">
        <v>0</v>
      </c>
      <c r="G89" s="97">
        <v>0</v>
      </c>
      <c r="H89" s="97">
        <v>0</v>
      </c>
      <c r="I89" s="98">
        <f t="shared" si="18"/>
        <v>0</v>
      </c>
      <c r="J89" s="97">
        <v>0</v>
      </c>
      <c r="K89" s="97">
        <v>0</v>
      </c>
      <c r="L89" s="98">
        <f>L92+L277+L360+L403</f>
        <v>0</v>
      </c>
      <c r="M89" s="97">
        <v>0</v>
      </c>
      <c r="N89" s="97">
        <v>0</v>
      </c>
      <c r="O89" s="97">
        <f t="shared" si="17"/>
        <v>0</v>
      </c>
    </row>
    <row r="90" spans="1:16" ht="15">
      <c r="A90" s="116" t="s">
        <v>80</v>
      </c>
      <c r="B90" s="79" t="str">
        <f t="shared" si="16"/>
        <v>b</v>
      </c>
      <c r="C90" s="111" t="s">
        <v>243</v>
      </c>
      <c r="D90" s="96" t="s">
        <v>244</v>
      </c>
      <c r="E90" s="97">
        <f>E91+E96+E97</f>
        <v>0</v>
      </c>
      <c r="F90" s="97">
        <f>F91+F96+F97</f>
        <v>0</v>
      </c>
      <c r="G90" s="97">
        <f>G91+G96+G97</f>
        <v>0</v>
      </c>
      <c r="H90" s="97">
        <f>H91+H96+H97</f>
        <v>0</v>
      </c>
      <c r="I90" s="98">
        <f t="shared" si="18"/>
        <v>0</v>
      </c>
      <c r="J90" s="97">
        <f>J91+J96+J97</f>
        <v>0</v>
      </c>
      <c r="K90" s="97">
        <f>K91+K96+K97</f>
        <v>0</v>
      </c>
      <c r="L90" s="98">
        <f>L91+L96+L97</f>
        <v>0</v>
      </c>
      <c r="M90" s="97">
        <f>M91+M96+M97</f>
        <v>0</v>
      </c>
      <c r="N90" s="97">
        <f>N91+N96+N97</f>
        <v>0</v>
      </c>
      <c r="O90" s="97">
        <f t="shared" si="17"/>
        <v>0</v>
      </c>
    </row>
    <row r="91" spans="1:16" ht="15">
      <c r="A91" s="79"/>
      <c r="B91" s="79" t="str">
        <f t="shared" si="16"/>
        <v>b</v>
      </c>
      <c r="C91" s="112" t="s">
        <v>245</v>
      </c>
      <c r="D91" s="100" t="s">
        <v>246</v>
      </c>
      <c r="E91" s="101">
        <f>SUM(E92:E95)</f>
        <v>0</v>
      </c>
      <c r="F91" s="101">
        <f>SUM(F92:F95)</f>
        <v>0</v>
      </c>
      <c r="G91" s="101">
        <f>SUM(G92:G95)</f>
        <v>0</v>
      </c>
      <c r="H91" s="101">
        <f>SUM(H92:H95)</f>
        <v>0</v>
      </c>
      <c r="I91" s="102">
        <f t="shared" si="18"/>
        <v>0</v>
      </c>
      <c r="J91" s="101">
        <f>SUM(J92:J95)</f>
        <v>0</v>
      </c>
      <c r="K91" s="101">
        <f>SUM(K92:K95)</f>
        <v>0</v>
      </c>
      <c r="L91" s="102">
        <f>L92+L93+L94+L95</f>
        <v>0</v>
      </c>
      <c r="M91" s="101">
        <f>SUM(M92:M95)</f>
        <v>0</v>
      </c>
      <c r="N91" s="101">
        <f>SUM(N92:N95)</f>
        <v>0</v>
      </c>
      <c r="O91" s="101">
        <f t="shared" si="17"/>
        <v>0</v>
      </c>
    </row>
    <row r="92" spans="1:16" ht="15">
      <c r="A92" s="79"/>
      <c r="B92" s="79" t="str">
        <f t="shared" si="16"/>
        <v>b</v>
      </c>
      <c r="C92" s="113" t="s">
        <v>247</v>
      </c>
      <c r="D92" s="104" t="s">
        <v>248</v>
      </c>
      <c r="E92" s="105"/>
      <c r="F92" s="105"/>
      <c r="G92" s="105"/>
      <c r="H92" s="105"/>
      <c r="I92" s="106">
        <f t="shared" si="18"/>
        <v>0</v>
      </c>
      <c r="J92" s="105"/>
      <c r="K92" s="105"/>
      <c r="L92" s="106">
        <f>M92+N92</f>
        <v>0</v>
      </c>
      <c r="M92" s="105"/>
      <c r="N92" s="105"/>
      <c r="O92" s="105">
        <f t="shared" si="17"/>
        <v>0</v>
      </c>
    </row>
    <row r="93" spans="1:16" ht="15">
      <c r="A93" s="79"/>
      <c r="B93" s="79" t="str">
        <f t="shared" si="16"/>
        <v>b</v>
      </c>
      <c r="C93" s="113" t="s">
        <v>249</v>
      </c>
      <c r="D93" s="104" t="s">
        <v>250</v>
      </c>
      <c r="E93" s="105"/>
      <c r="F93" s="105"/>
      <c r="G93" s="105"/>
      <c r="H93" s="105"/>
      <c r="I93" s="106">
        <f t="shared" si="18"/>
        <v>0</v>
      </c>
      <c r="J93" s="105"/>
      <c r="K93" s="105"/>
      <c r="L93" s="106">
        <f>M93+N93</f>
        <v>0</v>
      </c>
      <c r="M93" s="105"/>
      <c r="N93" s="105"/>
      <c r="O93" s="105">
        <f t="shared" si="17"/>
        <v>0</v>
      </c>
    </row>
    <row r="94" spans="1:16" ht="15">
      <c r="A94" s="79"/>
      <c r="B94" s="79" t="str">
        <f t="shared" si="16"/>
        <v>b</v>
      </c>
      <c r="C94" s="113" t="s">
        <v>251</v>
      </c>
      <c r="D94" s="104" t="s">
        <v>252</v>
      </c>
      <c r="E94" s="105"/>
      <c r="F94" s="105"/>
      <c r="G94" s="105"/>
      <c r="H94" s="105"/>
      <c r="I94" s="106">
        <f t="shared" si="18"/>
        <v>0</v>
      </c>
      <c r="J94" s="105"/>
      <c r="K94" s="105"/>
      <c r="L94" s="106">
        <f>M94+N94</f>
        <v>0</v>
      </c>
      <c r="M94" s="105"/>
      <c r="N94" s="105"/>
      <c r="O94" s="105">
        <f t="shared" si="17"/>
        <v>0</v>
      </c>
    </row>
    <row r="95" spans="1:16" ht="15">
      <c r="A95" s="79"/>
      <c r="B95" s="79" t="str">
        <f t="shared" si="16"/>
        <v>b</v>
      </c>
      <c r="C95" s="113" t="s">
        <v>253</v>
      </c>
      <c r="D95" s="104" t="s">
        <v>254</v>
      </c>
      <c r="E95" s="105"/>
      <c r="F95" s="105"/>
      <c r="G95" s="105"/>
      <c r="H95" s="105"/>
      <c r="I95" s="106">
        <f t="shared" si="18"/>
        <v>0</v>
      </c>
      <c r="J95" s="105"/>
      <c r="K95" s="105"/>
      <c r="L95" s="106">
        <f>M95+N95</f>
        <v>0</v>
      </c>
      <c r="M95" s="105"/>
      <c r="N95" s="105"/>
      <c r="O95" s="105">
        <f t="shared" si="17"/>
        <v>0</v>
      </c>
    </row>
    <row r="96" spans="1:16" ht="25.5">
      <c r="A96" s="79"/>
      <c r="B96" s="79" t="str">
        <f t="shared" si="16"/>
        <v>b</v>
      </c>
      <c r="C96" s="112" t="s">
        <v>255</v>
      </c>
      <c r="D96" s="100" t="s">
        <v>256</v>
      </c>
      <c r="E96" s="101">
        <v>0</v>
      </c>
      <c r="F96" s="101">
        <v>0</v>
      </c>
      <c r="G96" s="101">
        <v>0</v>
      </c>
      <c r="H96" s="101">
        <v>0</v>
      </c>
      <c r="I96" s="102">
        <f t="shared" si="18"/>
        <v>0</v>
      </c>
      <c r="J96" s="101">
        <v>0</v>
      </c>
      <c r="K96" s="101">
        <v>0</v>
      </c>
      <c r="L96" s="102">
        <f>L99+L284+L367+L410</f>
        <v>0</v>
      </c>
      <c r="M96" s="101">
        <v>0</v>
      </c>
      <c r="N96" s="101">
        <v>0</v>
      </c>
      <c r="O96" s="101">
        <f t="shared" si="17"/>
        <v>0</v>
      </c>
    </row>
    <row r="97" spans="1:15" ht="25.5">
      <c r="A97" s="79"/>
      <c r="B97" s="79" t="str">
        <f t="shared" si="16"/>
        <v>b</v>
      </c>
      <c r="C97" s="112" t="s">
        <v>257</v>
      </c>
      <c r="D97" s="100" t="s">
        <v>258</v>
      </c>
      <c r="E97" s="101">
        <v>0</v>
      </c>
      <c r="F97" s="101">
        <v>0</v>
      </c>
      <c r="G97" s="101">
        <v>0</v>
      </c>
      <c r="H97" s="101">
        <v>0</v>
      </c>
      <c r="I97" s="102">
        <f t="shared" si="18"/>
        <v>0</v>
      </c>
      <c r="J97" s="101">
        <v>0</v>
      </c>
      <c r="K97" s="101">
        <v>0</v>
      </c>
      <c r="L97" s="102">
        <f>M97+N97</f>
        <v>0</v>
      </c>
      <c r="M97" s="101">
        <v>0</v>
      </c>
      <c r="N97" s="101">
        <v>0</v>
      </c>
      <c r="O97" s="101">
        <f t="shared" si="17"/>
        <v>0</v>
      </c>
    </row>
    <row r="98" spans="1:15" ht="15">
      <c r="A98" s="116" t="s">
        <v>80</v>
      </c>
      <c r="B98" s="79" t="str">
        <f t="shared" si="16"/>
        <v>b</v>
      </c>
      <c r="C98" s="111" t="s">
        <v>259</v>
      </c>
      <c r="D98" s="96" t="s">
        <v>260</v>
      </c>
      <c r="E98" s="117">
        <f>E99+E102+E105</f>
        <v>0</v>
      </c>
      <c r="F98" s="117">
        <f>F99+F102+F105</f>
        <v>0</v>
      </c>
      <c r="G98" s="117">
        <f>G99+G102+G105</f>
        <v>0</v>
      </c>
      <c r="H98" s="117">
        <f>H99+H102+H105</f>
        <v>0</v>
      </c>
      <c r="I98" s="118">
        <f t="shared" si="18"/>
        <v>0</v>
      </c>
      <c r="J98" s="117">
        <f>J99+J102+J105</f>
        <v>0</v>
      </c>
      <c r="K98" s="117">
        <f>K99+K102+K105</f>
        <v>0</v>
      </c>
      <c r="L98" s="118">
        <f>L101+L286+L369+L412</f>
        <v>0</v>
      </c>
      <c r="M98" s="117">
        <f>M99+M102+M105</f>
        <v>0</v>
      </c>
      <c r="N98" s="117">
        <f>N99+N102+N105</f>
        <v>0</v>
      </c>
      <c r="O98" s="117">
        <f>O99+O102+O105</f>
        <v>0</v>
      </c>
    </row>
    <row r="99" spans="1:15" ht="15">
      <c r="A99" s="116"/>
      <c r="B99" s="79" t="str">
        <f t="shared" si="16"/>
        <v>b</v>
      </c>
      <c r="C99" s="112" t="s">
        <v>261</v>
      </c>
      <c r="D99" s="100" t="s">
        <v>262</v>
      </c>
      <c r="E99" s="101">
        <f>SUM(E100:E101)</f>
        <v>0</v>
      </c>
      <c r="F99" s="101">
        <f>SUM(F100:F101)</f>
        <v>0</v>
      </c>
      <c r="G99" s="101">
        <f>SUM(G100:G101)</f>
        <v>0</v>
      </c>
      <c r="H99" s="101">
        <f>SUM(H100:H101)</f>
        <v>0</v>
      </c>
      <c r="I99" s="102">
        <f t="shared" si="18"/>
        <v>0</v>
      </c>
      <c r="J99" s="101">
        <f>SUM(J100:J101)</f>
        <v>0</v>
      </c>
      <c r="K99" s="101">
        <f>SUM(K100:K101)</f>
        <v>0</v>
      </c>
      <c r="L99" s="102">
        <f>L100+L101</f>
        <v>0</v>
      </c>
      <c r="M99" s="101">
        <f>SUM(M100:M101)</f>
        <v>0</v>
      </c>
      <c r="N99" s="101">
        <f>SUM(N100:N101)</f>
        <v>0</v>
      </c>
      <c r="O99" s="101">
        <f>SUM(O100:O101)</f>
        <v>0</v>
      </c>
    </row>
    <row r="100" spans="1:15" ht="15">
      <c r="A100" s="116"/>
      <c r="B100" s="79" t="str">
        <f t="shared" si="16"/>
        <v>b</v>
      </c>
      <c r="C100" s="113" t="s">
        <v>263</v>
      </c>
      <c r="D100" s="104" t="s">
        <v>264</v>
      </c>
      <c r="E100" s="105"/>
      <c r="F100" s="105"/>
      <c r="G100" s="105"/>
      <c r="H100" s="105"/>
      <c r="I100" s="106">
        <f t="shared" si="18"/>
        <v>0</v>
      </c>
      <c r="J100" s="105"/>
      <c r="K100" s="105"/>
      <c r="L100" s="106">
        <f>M100+N100</f>
        <v>0</v>
      </c>
      <c r="M100" s="105"/>
      <c r="N100" s="105"/>
      <c r="O100" s="105">
        <v>0</v>
      </c>
    </row>
    <row r="101" spans="1:15" ht="15">
      <c r="A101" s="116"/>
      <c r="B101" s="79" t="str">
        <f t="shared" si="16"/>
        <v>b</v>
      </c>
      <c r="C101" s="113" t="s">
        <v>265</v>
      </c>
      <c r="D101" s="104" t="s">
        <v>266</v>
      </c>
      <c r="E101" s="105"/>
      <c r="F101" s="105"/>
      <c r="G101" s="105"/>
      <c r="H101" s="105"/>
      <c r="I101" s="106">
        <f t="shared" si="18"/>
        <v>0</v>
      </c>
      <c r="J101" s="105"/>
      <c r="K101" s="105"/>
      <c r="L101" s="106">
        <f>L104+L289+L372+L415</f>
        <v>0</v>
      </c>
      <c r="M101" s="105"/>
      <c r="N101" s="105"/>
      <c r="O101" s="105">
        <v>0</v>
      </c>
    </row>
    <row r="102" spans="1:15" ht="15">
      <c r="A102" s="116"/>
      <c r="B102" s="79" t="str">
        <f t="shared" si="16"/>
        <v>b</v>
      </c>
      <c r="C102" s="112" t="s">
        <v>267</v>
      </c>
      <c r="D102" s="100" t="s">
        <v>268</v>
      </c>
      <c r="E102" s="101">
        <f>SUM(E103:E104)</f>
        <v>0</v>
      </c>
      <c r="F102" s="101">
        <f>SUM(F103:F104)</f>
        <v>0</v>
      </c>
      <c r="G102" s="101">
        <f>SUM(G103:G104)</f>
        <v>0</v>
      </c>
      <c r="H102" s="101">
        <f>SUM(H103:H104)</f>
        <v>0</v>
      </c>
      <c r="I102" s="102">
        <f t="shared" si="18"/>
        <v>0</v>
      </c>
      <c r="J102" s="101">
        <f>SUM(J103:J104)</f>
        <v>0</v>
      </c>
      <c r="K102" s="101">
        <f>SUM(K103:K104)</f>
        <v>0</v>
      </c>
      <c r="L102" s="102">
        <f>L103+L104</f>
        <v>0</v>
      </c>
      <c r="M102" s="101">
        <f>SUM(M103:M104)</f>
        <v>0</v>
      </c>
      <c r="N102" s="101">
        <f>SUM(N103:N104)</f>
        <v>0</v>
      </c>
      <c r="O102" s="101">
        <f>SUM(O103:O104)</f>
        <v>0</v>
      </c>
    </row>
    <row r="103" spans="1:15" ht="15">
      <c r="A103" s="116"/>
      <c r="B103" s="79" t="str">
        <f t="shared" si="16"/>
        <v>b</v>
      </c>
      <c r="C103" s="113" t="s">
        <v>269</v>
      </c>
      <c r="D103" s="104" t="s">
        <v>270</v>
      </c>
      <c r="E103" s="105"/>
      <c r="F103" s="105"/>
      <c r="G103" s="105"/>
      <c r="H103" s="105"/>
      <c r="I103" s="106">
        <f t="shared" si="18"/>
        <v>0</v>
      </c>
      <c r="J103" s="105"/>
      <c r="K103" s="105"/>
      <c r="L103" s="106">
        <f>M103+N103</f>
        <v>0</v>
      </c>
      <c r="M103" s="105"/>
      <c r="N103" s="105"/>
      <c r="O103" s="105">
        <v>0</v>
      </c>
    </row>
    <row r="104" spans="1:15" ht="15">
      <c r="A104" s="116"/>
      <c r="B104" s="79" t="str">
        <f t="shared" si="16"/>
        <v>b</v>
      </c>
      <c r="C104" s="113" t="s">
        <v>265</v>
      </c>
      <c r="D104" s="104" t="s">
        <v>271</v>
      </c>
      <c r="E104" s="105"/>
      <c r="F104" s="105"/>
      <c r="G104" s="105"/>
      <c r="H104" s="105"/>
      <c r="I104" s="106">
        <f t="shared" si="18"/>
        <v>0</v>
      </c>
      <c r="J104" s="105"/>
      <c r="K104" s="105"/>
      <c r="L104" s="106">
        <f>L107+L292+L375+L418</f>
        <v>0</v>
      </c>
      <c r="M104" s="105"/>
      <c r="N104" s="105"/>
      <c r="O104" s="105">
        <v>0</v>
      </c>
    </row>
    <row r="105" spans="1:15" ht="15">
      <c r="A105" s="116"/>
      <c r="B105" s="79" t="str">
        <f t="shared" si="16"/>
        <v>b</v>
      </c>
      <c r="C105" s="112" t="s">
        <v>272</v>
      </c>
      <c r="D105" s="100" t="s">
        <v>273</v>
      </c>
      <c r="E105" s="101">
        <v>0</v>
      </c>
      <c r="F105" s="101">
        <v>0</v>
      </c>
      <c r="G105" s="101">
        <v>0</v>
      </c>
      <c r="H105" s="101">
        <v>0</v>
      </c>
      <c r="I105" s="102">
        <f t="shared" si="18"/>
        <v>0</v>
      </c>
      <c r="J105" s="101">
        <v>0</v>
      </c>
      <c r="K105" s="101">
        <v>0</v>
      </c>
      <c r="L105" s="102">
        <f>L108+L293+L376+L419</f>
        <v>0</v>
      </c>
      <c r="M105" s="101">
        <v>0</v>
      </c>
      <c r="N105" s="101">
        <v>0</v>
      </c>
      <c r="O105" s="101">
        <v>0</v>
      </c>
    </row>
    <row r="106" spans="1:15" ht="15">
      <c r="A106" s="116" t="s">
        <v>80</v>
      </c>
      <c r="B106" s="79" t="str">
        <f t="shared" si="16"/>
        <v>b</v>
      </c>
      <c r="C106" s="111">
        <v>2.6</v>
      </c>
      <c r="D106" s="96" t="s">
        <v>274</v>
      </c>
      <c r="E106" s="97">
        <f>E107+E110+E113</f>
        <v>0</v>
      </c>
      <c r="F106" s="97">
        <f>F107+F110+F113</f>
        <v>0</v>
      </c>
      <c r="G106" s="97">
        <f>G107+G110+G113</f>
        <v>0</v>
      </c>
      <c r="H106" s="97">
        <f>H107+H110+H113</f>
        <v>0</v>
      </c>
      <c r="I106" s="98">
        <f t="shared" si="18"/>
        <v>0</v>
      </c>
      <c r="J106" s="97">
        <f>J107+J110+J113</f>
        <v>0</v>
      </c>
      <c r="K106" s="97">
        <f>K107+K110+K113</f>
        <v>0</v>
      </c>
      <c r="L106" s="98">
        <f>L109+L294+L377+L420</f>
        <v>0</v>
      </c>
      <c r="M106" s="97">
        <f>M107+M110+M113</f>
        <v>0</v>
      </c>
      <c r="N106" s="97">
        <f>N107+N110+N113</f>
        <v>0</v>
      </c>
      <c r="O106" s="97">
        <f t="shared" ref="O106:O114" si="19">M106-J106</f>
        <v>0</v>
      </c>
    </row>
    <row r="107" spans="1:15" ht="15">
      <c r="A107" s="79"/>
      <c r="B107" s="79" t="str">
        <f t="shared" si="16"/>
        <v>b</v>
      </c>
      <c r="C107" s="112" t="s">
        <v>275</v>
      </c>
      <c r="D107" s="100" t="s">
        <v>276</v>
      </c>
      <c r="E107" s="101">
        <f>SUM(E108:E109)</f>
        <v>0</v>
      </c>
      <c r="F107" s="101">
        <f>SUM(F108:F109)</f>
        <v>0</v>
      </c>
      <c r="G107" s="101">
        <f>SUM(G108:G109)</f>
        <v>0</v>
      </c>
      <c r="H107" s="101">
        <f>SUM(H108:H109)</f>
        <v>0</v>
      </c>
      <c r="I107" s="102">
        <f t="shared" si="18"/>
        <v>0</v>
      </c>
      <c r="J107" s="101">
        <f>SUM(J108:J109)</f>
        <v>0</v>
      </c>
      <c r="K107" s="101">
        <f>SUM(K108:K109)</f>
        <v>0</v>
      </c>
      <c r="L107" s="102">
        <f>L108+L109</f>
        <v>0</v>
      </c>
      <c r="M107" s="101">
        <f>SUM(M108:M109)</f>
        <v>0</v>
      </c>
      <c r="N107" s="101">
        <f>SUM(N108:N109)</f>
        <v>0</v>
      </c>
      <c r="O107" s="101">
        <f t="shared" si="19"/>
        <v>0</v>
      </c>
    </row>
    <row r="108" spans="1:15" ht="15">
      <c r="A108" s="79"/>
      <c r="B108" s="79" t="str">
        <f t="shared" si="16"/>
        <v>b</v>
      </c>
      <c r="C108" s="113" t="s">
        <v>277</v>
      </c>
      <c r="D108" s="104" t="s">
        <v>278</v>
      </c>
      <c r="E108" s="105"/>
      <c r="F108" s="105"/>
      <c r="G108" s="105"/>
      <c r="H108" s="105"/>
      <c r="I108" s="106">
        <f t="shared" si="18"/>
        <v>0</v>
      </c>
      <c r="J108" s="105"/>
      <c r="K108" s="105"/>
      <c r="L108" s="106">
        <f>M108+N108</f>
        <v>0</v>
      </c>
      <c r="M108" s="105"/>
      <c r="N108" s="105"/>
      <c r="O108" s="105">
        <f t="shared" si="19"/>
        <v>0</v>
      </c>
    </row>
    <row r="109" spans="1:15" ht="15">
      <c r="A109" s="79"/>
      <c r="B109" s="79" t="str">
        <f t="shared" si="16"/>
        <v>b</v>
      </c>
      <c r="C109" s="113" t="s">
        <v>279</v>
      </c>
      <c r="D109" s="104" t="s">
        <v>280</v>
      </c>
      <c r="E109" s="105"/>
      <c r="F109" s="105"/>
      <c r="G109" s="105"/>
      <c r="H109" s="105"/>
      <c r="I109" s="106">
        <f t="shared" si="18"/>
        <v>0</v>
      </c>
      <c r="J109" s="105"/>
      <c r="K109" s="105"/>
      <c r="L109" s="106">
        <f>M109+N109</f>
        <v>0</v>
      </c>
      <c r="M109" s="105"/>
      <c r="N109" s="105"/>
      <c r="O109" s="105">
        <f t="shared" si="19"/>
        <v>0</v>
      </c>
    </row>
    <row r="110" spans="1:15" ht="15">
      <c r="A110" s="79"/>
      <c r="B110" s="79" t="str">
        <f t="shared" si="16"/>
        <v>b</v>
      </c>
      <c r="C110" s="112" t="s">
        <v>281</v>
      </c>
      <c r="D110" s="100" t="s">
        <v>282</v>
      </c>
      <c r="E110" s="101">
        <f>SUM(E111:E112)</f>
        <v>0</v>
      </c>
      <c r="F110" s="101">
        <f>SUM(F111:F112)</f>
        <v>0</v>
      </c>
      <c r="G110" s="101">
        <f>SUM(G111:G112)</f>
        <v>0</v>
      </c>
      <c r="H110" s="101">
        <f>SUM(H111:H112)</f>
        <v>0</v>
      </c>
      <c r="I110" s="102">
        <f t="shared" si="18"/>
        <v>0</v>
      </c>
      <c r="J110" s="101">
        <f>SUM(J111:J112)</f>
        <v>0</v>
      </c>
      <c r="K110" s="101">
        <f>SUM(K111:K112)</f>
        <v>0</v>
      </c>
      <c r="L110" s="102">
        <f>L111+L112</f>
        <v>0</v>
      </c>
      <c r="M110" s="101">
        <f>SUM(M111:M112)</f>
        <v>0</v>
      </c>
      <c r="N110" s="101">
        <f>SUM(N111:N112)</f>
        <v>0</v>
      </c>
      <c r="O110" s="101">
        <f t="shared" si="19"/>
        <v>0</v>
      </c>
    </row>
    <row r="111" spans="1:15" ht="15">
      <c r="A111" s="79"/>
      <c r="B111" s="79" t="str">
        <f t="shared" si="16"/>
        <v>b</v>
      </c>
      <c r="C111" s="113" t="s">
        <v>283</v>
      </c>
      <c r="D111" s="104" t="s">
        <v>278</v>
      </c>
      <c r="E111" s="105"/>
      <c r="F111" s="105"/>
      <c r="G111" s="105"/>
      <c r="H111" s="105"/>
      <c r="I111" s="106">
        <f t="shared" si="18"/>
        <v>0</v>
      </c>
      <c r="J111" s="105"/>
      <c r="K111" s="105"/>
      <c r="L111" s="106">
        <f>M111+N111</f>
        <v>0</v>
      </c>
      <c r="M111" s="105"/>
      <c r="N111" s="105"/>
      <c r="O111" s="105">
        <f t="shared" si="19"/>
        <v>0</v>
      </c>
    </row>
    <row r="112" spans="1:15" ht="15">
      <c r="A112" s="79"/>
      <c r="B112" s="79" t="str">
        <f t="shared" si="16"/>
        <v>b</v>
      </c>
      <c r="C112" s="113" t="s">
        <v>284</v>
      </c>
      <c r="D112" s="104" t="s">
        <v>280</v>
      </c>
      <c r="E112" s="105"/>
      <c r="F112" s="105"/>
      <c r="G112" s="105"/>
      <c r="H112" s="105"/>
      <c r="I112" s="106">
        <f t="shared" ref="I112:I143" si="20">J112+K112</f>
        <v>0</v>
      </c>
      <c r="J112" s="105"/>
      <c r="K112" s="105"/>
      <c r="L112" s="106">
        <f>M112+N112</f>
        <v>0</v>
      </c>
      <c r="M112" s="105"/>
      <c r="N112" s="105"/>
      <c r="O112" s="105">
        <f t="shared" si="19"/>
        <v>0</v>
      </c>
    </row>
    <row r="113" spans="1:15" ht="15">
      <c r="A113" s="79"/>
      <c r="B113" s="79" t="str">
        <f t="shared" si="16"/>
        <v>b</v>
      </c>
      <c r="C113" s="112" t="s">
        <v>285</v>
      </c>
      <c r="D113" s="100" t="s">
        <v>286</v>
      </c>
      <c r="E113" s="101">
        <f>E114+E130</f>
        <v>0</v>
      </c>
      <c r="F113" s="101">
        <f>F114+F130</f>
        <v>0</v>
      </c>
      <c r="G113" s="101">
        <f>G114+G130</f>
        <v>0</v>
      </c>
      <c r="H113" s="101">
        <f>H114+H130</f>
        <v>0</v>
      </c>
      <c r="I113" s="102">
        <f t="shared" si="20"/>
        <v>0</v>
      </c>
      <c r="J113" s="101">
        <f>J114+J130</f>
        <v>0</v>
      </c>
      <c r="K113" s="101">
        <f>K114+K130</f>
        <v>0</v>
      </c>
      <c r="L113" s="102">
        <f>L116+L301+L384+L427</f>
        <v>0</v>
      </c>
      <c r="M113" s="101">
        <f>M114+M130</f>
        <v>0</v>
      </c>
      <c r="N113" s="101">
        <f>N114+N130</f>
        <v>0</v>
      </c>
      <c r="O113" s="101">
        <f t="shared" si="19"/>
        <v>0</v>
      </c>
    </row>
    <row r="114" spans="1:15" ht="15">
      <c r="A114" s="79"/>
      <c r="B114" s="79" t="str">
        <f t="shared" si="16"/>
        <v>b</v>
      </c>
      <c r="C114" s="113" t="s">
        <v>287</v>
      </c>
      <c r="D114" s="104" t="s">
        <v>278</v>
      </c>
      <c r="E114" s="105">
        <f>E115+E118+E123</f>
        <v>0</v>
      </c>
      <c r="F114" s="105">
        <f>F115+F118+F123</f>
        <v>0</v>
      </c>
      <c r="G114" s="105">
        <f>G115+G118+G123</f>
        <v>0</v>
      </c>
      <c r="H114" s="105">
        <f>H115+H118+H123</f>
        <v>0</v>
      </c>
      <c r="I114" s="106">
        <f t="shared" si="20"/>
        <v>0</v>
      </c>
      <c r="J114" s="105">
        <f>J115+J118+J123</f>
        <v>0</v>
      </c>
      <c r="K114" s="105">
        <f>K115+K118+K123</f>
        <v>0</v>
      </c>
      <c r="L114" s="106">
        <f>L117+L302+L385+L428</f>
        <v>0</v>
      </c>
      <c r="M114" s="105">
        <f>M115+M118+M123</f>
        <v>0</v>
      </c>
      <c r="N114" s="105">
        <f>N115+N118+N123</f>
        <v>0</v>
      </c>
      <c r="O114" s="105">
        <f t="shared" si="19"/>
        <v>0</v>
      </c>
    </row>
    <row r="115" spans="1:15" ht="15">
      <c r="A115" s="79"/>
      <c r="B115" s="79" t="str">
        <f t="shared" si="16"/>
        <v>b</v>
      </c>
      <c r="C115" s="119" t="s">
        <v>288</v>
      </c>
      <c r="D115" s="120" t="s">
        <v>289</v>
      </c>
      <c r="E115" s="121">
        <f>E116+E117</f>
        <v>0</v>
      </c>
      <c r="F115" s="121">
        <f>F116+F117</f>
        <v>0</v>
      </c>
      <c r="G115" s="121">
        <f>G116+G117</f>
        <v>0</v>
      </c>
      <c r="H115" s="121">
        <f>H116+H117</f>
        <v>0</v>
      </c>
      <c r="I115" s="110">
        <f t="shared" si="20"/>
        <v>0</v>
      </c>
      <c r="J115" s="121">
        <f t="shared" ref="J115:O115" si="21">J116+J117</f>
        <v>0</v>
      </c>
      <c r="K115" s="121">
        <f t="shared" si="21"/>
        <v>0</v>
      </c>
      <c r="L115" s="110">
        <f t="shared" si="21"/>
        <v>0</v>
      </c>
      <c r="M115" s="121">
        <f t="shared" si="21"/>
        <v>0</v>
      </c>
      <c r="N115" s="121">
        <f t="shared" si="21"/>
        <v>0</v>
      </c>
      <c r="O115" s="121">
        <f t="shared" si="21"/>
        <v>0</v>
      </c>
    </row>
    <row r="116" spans="1:15" ht="15">
      <c r="A116" s="79"/>
      <c r="B116" s="79" t="str">
        <f t="shared" si="16"/>
        <v>b</v>
      </c>
      <c r="C116" s="122" t="s">
        <v>290</v>
      </c>
      <c r="D116" s="123" t="s">
        <v>291</v>
      </c>
      <c r="E116" s="124"/>
      <c r="F116" s="124"/>
      <c r="G116" s="124"/>
      <c r="H116" s="124"/>
      <c r="I116" s="125">
        <f t="shared" si="20"/>
        <v>0</v>
      </c>
      <c r="J116" s="124"/>
      <c r="K116" s="124"/>
      <c r="L116" s="125">
        <f>L119+L304+L387+L430</f>
        <v>0</v>
      </c>
      <c r="M116" s="124"/>
      <c r="N116" s="124"/>
      <c r="O116" s="124">
        <v>0</v>
      </c>
    </row>
    <row r="117" spans="1:15" ht="22.5">
      <c r="A117" s="79"/>
      <c r="B117" s="79" t="str">
        <f t="shared" si="16"/>
        <v>b</v>
      </c>
      <c r="C117" s="122" t="s">
        <v>292</v>
      </c>
      <c r="D117" s="123" t="s">
        <v>293</v>
      </c>
      <c r="E117" s="124"/>
      <c r="F117" s="124"/>
      <c r="G117" s="124"/>
      <c r="H117" s="124"/>
      <c r="I117" s="125">
        <f t="shared" si="20"/>
        <v>0</v>
      </c>
      <c r="J117" s="124"/>
      <c r="K117" s="124"/>
      <c r="L117" s="125">
        <f>L120+L305+L388+L431</f>
        <v>0</v>
      </c>
      <c r="M117" s="124"/>
      <c r="N117" s="124"/>
      <c r="O117" s="124">
        <v>0</v>
      </c>
    </row>
    <row r="118" spans="1:15" ht="25.5">
      <c r="A118" s="79"/>
      <c r="B118" s="79" t="str">
        <f t="shared" si="16"/>
        <v>b</v>
      </c>
      <c r="C118" s="119" t="s">
        <v>294</v>
      </c>
      <c r="D118" s="120" t="s">
        <v>295</v>
      </c>
      <c r="E118" s="121">
        <f>E119+E122</f>
        <v>0</v>
      </c>
      <c r="F118" s="121">
        <f>F119+F122</f>
        <v>0</v>
      </c>
      <c r="G118" s="121">
        <f>G119+G122</f>
        <v>0</v>
      </c>
      <c r="H118" s="121">
        <f>H119+H122</f>
        <v>0</v>
      </c>
      <c r="I118" s="110">
        <f t="shared" si="20"/>
        <v>0</v>
      </c>
      <c r="J118" s="121">
        <f>J119+J122</f>
        <v>0</v>
      </c>
      <c r="K118" s="121">
        <f>K119+K122</f>
        <v>0</v>
      </c>
      <c r="L118" s="110">
        <f>L122</f>
        <v>0</v>
      </c>
      <c r="M118" s="121">
        <f>M119+M122</f>
        <v>0</v>
      </c>
      <c r="N118" s="121">
        <f>N119+N122</f>
        <v>0</v>
      </c>
      <c r="O118" s="121"/>
    </row>
    <row r="119" spans="1:15" ht="22.5">
      <c r="A119" s="79"/>
      <c r="B119" s="79" t="str">
        <f t="shared" si="16"/>
        <v>b</v>
      </c>
      <c r="C119" s="122" t="s">
        <v>296</v>
      </c>
      <c r="D119" s="123" t="s">
        <v>297</v>
      </c>
      <c r="E119" s="124">
        <f>E120+E121</f>
        <v>0</v>
      </c>
      <c r="F119" s="124">
        <f>F120+F121</f>
        <v>0</v>
      </c>
      <c r="G119" s="124">
        <f>G120+G121</f>
        <v>0</v>
      </c>
      <c r="H119" s="124">
        <f>H120+H121</f>
        <v>0</v>
      </c>
      <c r="I119" s="125">
        <f t="shared" si="20"/>
        <v>0</v>
      </c>
      <c r="J119" s="124">
        <f>J120+J121</f>
        <v>0</v>
      </c>
      <c r="K119" s="124">
        <f>K120+K121</f>
        <v>0</v>
      </c>
      <c r="L119" s="125">
        <f>L120+L121</f>
        <v>0</v>
      </c>
      <c r="M119" s="124">
        <f>M120+M121</f>
        <v>0</v>
      </c>
      <c r="N119" s="124">
        <f>N120+N121</f>
        <v>0</v>
      </c>
      <c r="O119" s="124"/>
    </row>
    <row r="120" spans="1:15" ht="25.5">
      <c r="A120" s="79"/>
      <c r="B120" s="79" t="str">
        <f t="shared" si="16"/>
        <v>b</v>
      </c>
      <c r="C120" s="126" t="s">
        <v>298</v>
      </c>
      <c r="D120" s="127" t="s">
        <v>299</v>
      </c>
      <c r="E120" s="128"/>
      <c r="F120" s="128"/>
      <c r="G120" s="128"/>
      <c r="H120" s="128"/>
      <c r="I120" s="125">
        <f t="shared" si="20"/>
        <v>0</v>
      </c>
      <c r="J120" s="128"/>
      <c r="K120" s="128"/>
      <c r="L120" s="125">
        <f>M120+N120</f>
        <v>0</v>
      </c>
      <c r="M120" s="128"/>
      <c r="N120" s="128"/>
      <c r="O120" s="128"/>
    </row>
    <row r="121" spans="1:15" ht="25.5">
      <c r="A121" s="79"/>
      <c r="B121" s="79" t="str">
        <f t="shared" si="16"/>
        <v>b</v>
      </c>
      <c r="C121" s="126" t="s">
        <v>300</v>
      </c>
      <c r="D121" s="127" t="s">
        <v>301</v>
      </c>
      <c r="E121" s="128"/>
      <c r="F121" s="128"/>
      <c r="G121" s="128"/>
      <c r="H121" s="128"/>
      <c r="I121" s="125">
        <f t="shared" si="20"/>
        <v>0</v>
      </c>
      <c r="J121" s="128"/>
      <c r="K121" s="128"/>
      <c r="L121" s="125">
        <f>M121+N121</f>
        <v>0</v>
      </c>
      <c r="M121" s="128"/>
      <c r="N121" s="128"/>
      <c r="O121" s="128"/>
    </row>
    <row r="122" spans="1:15" ht="22.5">
      <c r="A122" s="79"/>
      <c r="B122" s="79" t="str">
        <f t="shared" si="16"/>
        <v>b</v>
      </c>
      <c r="C122" s="122" t="s">
        <v>302</v>
      </c>
      <c r="D122" s="123" t="s">
        <v>303</v>
      </c>
      <c r="E122" s="124">
        <v>0</v>
      </c>
      <c r="F122" s="124">
        <v>0</v>
      </c>
      <c r="G122" s="124">
        <v>0</v>
      </c>
      <c r="H122" s="124">
        <v>0</v>
      </c>
      <c r="I122" s="125">
        <f t="shared" si="20"/>
        <v>0</v>
      </c>
      <c r="J122" s="124">
        <v>0</v>
      </c>
      <c r="K122" s="124">
        <v>0</v>
      </c>
      <c r="L122" s="125">
        <f>L125+L310+L393+L436</f>
        <v>0</v>
      </c>
      <c r="M122" s="124">
        <v>0</v>
      </c>
      <c r="N122" s="124">
        <v>0</v>
      </c>
      <c r="O122" s="124"/>
    </row>
    <row r="123" spans="1:15" ht="15">
      <c r="A123" s="79"/>
      <c r="B123" s="79" t="str">
        <f t="shared" si="16"/>
        <v>b</v>
      </c>
      <c r="C123" s="119" t="s">
        <v>304</v>
      </c>
      <c r="D123" s="120" t="s">
        <v>305</v>
      </c>
      <c r="E123" s="121">
        <f>E124+E129</f>
        <v>0</v>
      </c>
      <c r="F123" s="121">
        <f>F124+F129</f>
        <v>0</v>
      </c>
      <c r="G123" s="121">
        <f>G124+G129</f>
        <v>0</v>
      </c>
      <c r="H123" s="121">
        <f>H124+H129</f>
        <v>0</v>
      </c>
      <c r="I123" s="110">
        <f t="shared" si="20"/>
        <v>0</v>
      </c>
      <c r="J123" s="121">
        <f>J124+J129</f>
        <v>0</v>
      </c>
      <c r="K123" s="121">
        <f>K124+K129</f>
        <v>0</v>
      </c>
      <c r="L123" s="110">
        <f>L124+L129</f>
        <v>0</v>
      </c>
      <c r="M123" s="121">
        <f>M124+M129</f>
        <v>0</v>
      </c>
      <c r="N123" s="121">
        <f>N124+N129</f>
        <v>0</v>
      </c>
      <c r="O123" s="121"/>
    </row>
    <row r="124" spans="1:15" ht="15">
      <c r="A124" s="79"/>
      <c r="B124" s="79" t="str">
        <f t="shared" si="16"/>
        <v>b</v>
      </c>
      <c r="C124" s="122" t="s">
        <v>306</v>
      </c>
      <c r="D124" s="123" t="s">
        <v>307</v>
      </c>
      <c r="E124" s="124">
        <f>E125+E126+E127+E128</f>
        <v>0</v>
      </c>
      <c r="F124" s="124">
        <f>F125+F126+F127+F128</f>
        <v>0</v>
      </c>
      <c r="G124" s="124">
        <f>G125+G126+G127+G128</f>
        <v>0</v>
      </c>
      <c r="H124" s="124">
        <f>H125+H126+H127+H128</f>
        <v>0</v>
      </c>
      <c r="I124" s="125">
        <f t="shared" si="20"/>
        <v>0</v>
      </c>
      <c r="J124" s="124">
        <f>J125+J126+J127+J128</f>
        <v>0</v>
      </c>
      <c r="K124" s="124">
        <f>K125+K126+K127+K128</f>
        <v>0</v>
      </c>
      <c r="L124" s="125">
        <f>L125+L126+L127+L128</f>
        <v>0</v>
      </c>
      <c r="M124" s="124">
        <f>M125+M126+M127+M128</f>
        <v>0</v>
      </c>
      <c r="N124" s="124">
        <f>N125+N126+N127+N128</f>
        <v>0</v>
      </c>
      <c r="O124" s="124"/>
    </row>
    <row r="125" spans="1:15" ht="25.5">
      <c r="A125" s="79"/>
      <c r="B125" s="79" t="str">
        <f t="shared" si="16"/>
        <v>b</v>
      </c>
      <c r="C125" s="126" t="s">
        <v>308</v>
      </c>
      <c r="D125" s="127" t="s">
        <v>309</v>
      </c>
      <c r="E125" s="128"/>
      <c r="F125" s="128"/>
      <c r="G125" s="128"/>
      <c r="H125" s="128"/>
      <c r="I125" s="125">
        <f t="shared" si="20"/>
        <v>0</v>
      </c>
      <c r="J125" s="128"/>
      <c r="K125" s="128"/>
      <c r="L125" s="125">
        <f>M125+N125</f>
        <v>0</v>
      </c>
      <c r="M125" s="128"/>
      <c r="N125" s="128"/>
      <c r="O125" s="128"/>
    </row>
    <row r="126" spans="1:15" ht="25.5">
      <c r="A126" s="79"/>
      <c r="B126" s="79" t="str">
        <f t="shared" si="16"/>
        <v>b</v>
      </c>
      <c r="C126" s="126" t="s">
        <v>310</v>
      </c>
      <c r="D126" s="127" t="s">
        <v>311</v>
      </c>
      <c r="E126" s="128"/>
      <c r="F126" s="128"/>
      <c r="G126" s="128"/>
      <c r="H126" s="128"/>
      <c r="I126" s="125">
        <f t="shared" si="20"/>
        <v>0</v>
      </c>
      <c r="J126" s="128"/>
      <c r="K126" s="128"/>
      <c r="L126" s="125">
        <f>M126+N126</f>
        <v>0</v>
      </c>
      <c r="M126" s="128"/>
      <c r="N126" s="128"/>
      <c r="O126" s="128"/>
    </row>
    <row r="127" spans="1:15" ht="25.5">
      <c r="A127" s="79"/>
      <c r="B127" s="79" t="str">
        <f t="shared" si="16"/>
        <v>b</v>
      </c>
      <c r="C127" s="126" t="s">
        <v>312</v>
      </c>
      <c r="D127" s="127" t="s">
        <v>299</v>
      </c>
      <c r="E127" s="128"/>
      <c r="F127" s="128"/>
      <c r="G127" s="128"/>
      <c r="H127" s="128"/>
      <c r="I127" s="125">
        <f t="shared" si="20"/>
        <v>0</v>
      </c>
      <c r="J127" s="128"/>
      <c r="K127" s="128"/>
      <c r="L127" s="125">
        <f>M127+N127</f>
        <v>0</v>
      </c>
      <c r="M127" s="128"/>
      <c r="N127" s="128"/>
      <c r="O127" s="128"/>
    </row>
    <row r="128" spans="1:15" ht="25.5">
      <c r="A128" s="79"/>
      <c r="B128" s="79" t="str">
        <f t="shared" si="16"/>
        <v>b</v>
      </c>
      <c r="C128" s="126" t="s">
        <v>313</v>
      </c>
      <c r="D128" s="127" t="s">
        <v>301</v>
      </c>
      <c r="E128" s="128"/>
      <c r="F128" s="128"/>
      <c r="G128" s="128"/>
      <c r="H128" s="128"/>
      <c r="I128" s="125">
        <f t="shared" si="20"/>
        <v>0</v>
      </c>
      <c r="J128" s="128"/>
      <c r="K128" s="128"/>
      <c r="L128" s="125">
        <f>M128+N128</f>
        <v>0</v>
      </c>
      <c r="M128" s="128"/>
      <c r="N128" s="128"/>
      <c r="O128" s="128"/>
    </row>
    <row r="129" spans="1:15" ht="22.5">
      <c r="A129" s="79"/>
      <c r="B129" s="79" t="str">
        <f t="shared" si="16"/>
        <v>b</v>
      </c>
      <c r="C129" s="122" t="s">
        <v>314</v>
      </c>
      <c r="D129" s="123" t="s">
        <v>315</v>
      </c>
      <c r="E129" s="124">
        <v>0</v>
      </c>
      <c r="F129" s="124">
        <v>0</v>
      </c>
      <c r="G129" s="124">
        <v>0</v>
      </c>
      <c r="H129" s="124">
        <v>0</v>
      </c>
      <c r="I129" s="125">
        <f t="shared" si="20"/>
        <v>0</v>
      </c>
      <c r="J129" s="124">
        <v>0</v>
      </c>
      <c r="K129" s="124">
        <v>0</v>
      </c>
      <c r="L129" s="125">
        <f>M129+N129</f>
        <v>0</v>
      </c>
      <c r="M129" s="124">
        <v>0</v>
      </c>
      <c r="N129" s="124">
        <v>0</v>
      </c>
      <c r="O129" s="124"/>
    </row>
    <row r="130" spans="1:15" ht="15">
      <c r="A130" s="79"/>
      <c r="B130" s="79" t="str">
        <f t="shared" si="16"/>
        <v>b</v>
      </c>
      <c r="C130" s="113" t="s">
        <v>316</v>
      </c>
      <c r="D130" s="104" t="s">
        <v>280</v>
      </c>
      <c r="E130" s="105">
        <f>E131+E134+E140</f>
        <v>0</v>
      </c>
      <c r="F130" s="105">
        <f>F131+F134+F140</f>
        <v>0</v>
      </c>
      <c r="G130" s="105">
        <f>G131+G134+G140</f>
        <v>0</v>
      </c>
      <c r="H130" s="105">
        <f>H131+H134+H140</f>
        <v>0</v>
      </c>
      <c r="I130" s="106">
        <f t="shared" si="20"/>
        <v>0</v>
      </c>
      <c r="J130" s="105">
        <f>J131+J134+J140</f>
        <v>0</v>
      </c>
      <c r="K130" s="105">
        <f>K131+K134+K140</f>
        <v>0</v>
      </c>
      <c r="L130" s="106">
        <f>L131+L134+L140</f>
        <v>0</v>
      </c>
      <c r="M130" s="105">
        <f>M131+M134+M140</f>
        <v>0</v>
      </c>
      <c r="N130" s="105">
        <f>N131+N134+N140</f>
        <v>0</v>
      </c>
      <c r="O130" s="105">
        <f>M130-J130</f>
        <v>0</v>
      </c>
    </row>
    <row r="131" spans="1:15" ht="15">
      <c r="A131" s="79"/>
      <c r="B131" s="79" t="str">
        <f t="shared" si="16"/>
        <v>b</v>
      </c>
      <c r="C131" s="119" t="s">
        <v>317</v>
      </c>
      <c r="D131" s="120" t="s">
        <v>289</v>
      </c>
      <c r="E131" s="121">
        <f>E132+E133</f>
        <v>0</v>
      </c>
      <c r="F131" s="121">
        <f>F132+F133</f>
        <v>0</v>
      </c>
      <c r="G131" s="121">
        <f>G132+G133</f>
        <v>0</v>
      </c>
      <c r="H131" s="121">
        <f>H132+H133</f>
        <v>0</v>
      </c>
      <c r="I131" s="110">
        <f t="shared" si="20"/>
        <v>0</v>
      </c>
      <c r="J131" s="121">
        <f>J132+J133</f>
        <v>0</v>
      </c>
      <c r="K131" s="121">
        <f>K132+K133</f>
        <v>0</v>
      </c>
      <c r="L131" s="110">
        <f>L132+L133</f>
        <v>0</v>
      </c>
      <c r="M131" s="121">
        <f>M132+M133</f>
        <v>0</v>
      </c>
      <c r="N131" s="121">
        <f>N132+N133</f>
        <v>0</v>
      </c>
      <c r="O131" s="121"/>
    </row>
    <row r="132" spans="1:15" ht="15">
      <c r="A132" s="79"/>
      <c r="B132" s="79" t="str">
        <f t="shared" ref="B132:B195" si="22">IF(OR(E132&lt;&gt;0,F132&lt;&gt;0,G132&lt;&gt;0,H132&lt;&gt;0,I132&lt;&gt;0,L132&lt;&gt;0),"a","b")</f>
        <v>b</v>
      </c>
      <c r="C132" s="122" t="s">
        <v>318</v>
      </c>
      <c r="D132" s="123" t="s">
        <v>291</v>
      </c>
      <c r="E132" s="124"/>
      <c r="F132" s="124"/>
      <c r="G132" s="124"/>
      <c r="H132" s="124"/>
      <c r="I132" s="125">
        <f t="shared" si="20"/>
        <v>0</v>
      </c>
      <c r="J132" s="124"/>
      <c r="K132" s="124"/>
      <c r="L132" s="125">
        <f>M132+N132</f>
        <v>0</v>
      </c>
      <c r="M132" s="124"/>
      <c r="N132" s="124"/>
      <c r="O132" s="124"/>
    </row>
    <row r="133" spans="1:15" ht="22.5">
      <c r="A133" s="79"/>
      <c r="B133" s="79" t="str">
        <f t="shared" si="22"/>
        <v>b</v>
      </c>
      <c r="C133" s="122" t="s">
        <v>319</v>
      </c>
      <c r="D133" s="123" t="s">
        <v>293</v>
      </c>
      <c r="E133" s="124"/>
      <c r="F133" s="124"/>
      <c r="G133" s="124"/>
      <c r="H133" s="124"/>
      <c r="I133" s="125">
        <f t="shared" si="20"/>
        <v>0</v>
      </c>
      <c r="J133" s="124"/>
      <c r="K133" s="124"/>
      <c r="L133" s="125">
        <f>M133+N133</f>
        <v>0</v>
      </c>
      <c r="M133" s="124"/>
      <c r="N133" s="124"/>
      <c r="O133" s="124"/>
    </row>
    <row r="134" spans="1:15" ht="25.5">
      <c r="A134" s="79"/>
      <c r="B134" s="79" t="str">
        <f t="shared" si="22"/>
        <v>b</v>
      </c>
      <c r="C134" s="119" t="s">
        <v>320</v>
      </c>
      <c r="D134" s="120" t="s">
        <v>295</v>
      </c>
      <c r="E134" s="121">
        <f>E135+E139</f>
        <v>0</v>
      </c>
      <c r="F134" s="121">
        <f>F135+F139</f>
        <v>0</v>
      </c>
      <c r="G134" s="121">
        <f>G135+G139</f>
        <v>0</v>
      </c>
      <c r="H134" s="121">
        <f>H135+H139</f>
        <v>0</v>
      </c>
      <c r="I134" s="110">
        <f t="shared" si="20"/>
        <v>0</v>
      </c>
      <c r="J134" s="121">
        <f>J135+J139</f>
        <v>0</v>
      </c>
      <c r="K134" s="121">
        <f>K135+K139</f>
        <v>0</v>
      </c>
      <c r="L134" s="110">
        <f>L137+L322+L405+L448</f>
        <v>0</v>
      </c>
      <c r="M134" s="121">
        <f>M135+M139</f>
        <v>0</v>
      </c>
      <c r="N134" s="121">
        <f>N135+N139</f>
        <v>0</v>
      </c>
      <c r="O134" s="121"/>
    </row>
    <row r="135" spans="1:15" ht="22.5">
      <c r="A135" s="79"/>
      <c r="B135" s="79" t="str">
        <f t="shared" si="22"/>
        <v>b</v>
      </c>
      <c r="C135" s="122" t="s">
        <v>321</v>
      </c>
      <c r="D135" s="123" t="s">
        <v>297</v>
      </c>
      <c r="E135" s="124">
        <f>E136+E137+E138</f>
        <v>0</v>
      </c>
      <c r="F135" s="124">
        <f>F136+F137+F138</f>
        <v>0</v>
      </c>
      <c r="G135" s="124">
        <f>G136+G137+G138</f>
        <v>0</v>
      </c>
      <c r="H135" s="124">
        <f>H136+H137+H138</f>
        <v>0</v>
      </c>
      <c r="I135" s="125">
        <f t="shared" si="20"/>
        <v>0</v>
      </c>
      <c r="J135" s="124">
        <f>J136+J137+J138</f>
        <v>0</v>
      </c>
      <c r="K135" s="124">
        <f>K136+K137+K138</f>
        <v>0</v>
      </c>
      <c r="L135" s="125">
        <f>L136+L137+L138</f>
        <v>0</v>
      </c>
      <c r="M135" s="124">
        <f>M136+M137+M138</f>
        <v>0</v>
      </c>
      <c r="N135" s="124">
        <f>N136+N137+N138</f>
        <v>0</v>
      </c>
      <c r="O135" s="124"/>
    </row>
    <row r="136" spans="1:15" ht="15">
      <c r="A136" s="79"/>
      <c r="B136" s="79" t="str">
        <f t="shared" si="22"/>
        <v>b</v>
      </c>
      <c r="C136" s="115" t="s">
        <v>322</v>
      </c>
      <c r="D136" s="108" t="s">
        <v>299</v>
      </c>
      <c r="E136" s="128"/>
      <c r="F136" s="128"/>
      <c r="G136" s="128"/>
      <c r="H136" s="128"/>
      <c r="I136" s="125">
        <f t="shared" si="20"/>
        <v>0</v>
      </c>
      <c r="J136" s="128"/>
      <c r="K136" s="128"/>
      <c r="L136" s="125">
        <f>M136+N136</f>
        <v>0</v>
      </c>
      <c r="M136" s="128"/>
      <c r="N136" s="128"/>
      <c r="O136" s="128"/>
    </row>
    <row r="137" spans="1:15" ht="15">
      <c r="A137" s="79"/>
      <c r="B137" s="79" t="str">
        <f t="shared" si="22"/>
        <v>b</v>
      </c>
      <c r="C137" s="115" t="s">
        <v>323</v>
      </c>
      <c r="D137" s="108" t="s">
        <v>324</v>
      </c>
      <c r="E137" s="128"/>
      <c r="F137" s="128"/>
      <c r="G137" s="128"/>
      <c r="H137" s="128"/>
      <c r="I137" s="125">
        <f t="shared" si="20"/>
        <v>0</v>
      </c>
      <c r="J137" s="128"/>
      <c r="K137" s="128"/>
      <c r="L137" s="125">
        <f>M137+N137</f>
        <v>0</v>
      </c>
      <c r="M137" s="128"/>
      <c r="N137" s="128"/>
      <c r="O137" s="128"/>
    </row>
    <row r="138" spans="1:15" ht="15">
      <c r="A138" s="79"/>
      <c r="B138" s="79" t="str">
        <f t="shared" si="22"/>
        <v>b</v>
      </c>
      <c r="C138" s="115" t="s">
        <v>325</v>
      </c>
      <c r="D138" s="108" t="s">
        <v>301</v>
      </c>
      <c r="E138" s="128"/>
      <c r="F138" s="128"/>
      <c r="G138" s="128"/>
      <c r="H138" s="128"/>
      <c r="I138" s="125">
        <f t="shared" si="20"/>
        <v>0</v>
      </c>
      <c r="J138" s="128"/>
      <c r="K138" s="128"/>
      <c r="L138" s="125">
        <f>M138+N138</f>
        <v>0</v>
      </c>
      <c r="M138" s="128"/>
      <c r="N138" s="128"/>
      <c r="O138" s="128"/>
    </row>
    <row r="139" spans="1:15" ht="22.5">
      <c r="A139" s="79"/>
      <c r="B139" s="79" t="str">
        <f t="shared" si="22"/>
        <v>b</v>
      </c>
      <c r="C139" s="122" t="s">
        <v>326</v>
      </c>
      <c r="D139" s="123" t="s">
        <v>303</v>
      </c>
      <c r="E139" s="124">
        <v>0</v>
      </c>
      <c r="F139" s="124">
        <v>0</v>
      </c>
      <c r="G139" s="124">
        <v>0</v>
      </c>
      <c r="H139" s="124">
        <v>0</v>
      </c>
      <c r="I139" s="125">
        <f t="shared" si="20"/>
        <v>0</v>
      </c>
      <c r="J139" s="124">
        <v>0</v>
      </c>
      <c r="K139" s="124">
        <v>0</v>
      </c>
      <c r="L139" s="125">
        <f>M139+N139</f>
        <v>0</v>
      </c>
      <c r="M139" s="124">
        <v>0</v>
      </c>
      <c r="N139" s="124">
        <v>0</v>
      </c>
      <c r="O139" s="124"/>
    </row>
    <row r="140" spans="1:15" ht="15">
      <c r="A140" s="79"/>
      <c r="B140" s="79" t="str">
        <f t="shared" si="22"/>
        <v>b</v>
      </c>
      <c r="C140" s="119" t="s">
        <v>327</v>
      </c>
      <c r="D140" s="120" t="s">
        <v>305</v>
      </c>
      <c r="E140" s="121">
        <f>E141+E145</f>
        <v>0</v>
      </c>
      <c r="F140" s="121">
        <f>F141+F145</f>
        <v>0</v>
      </c>
      <c r="G140" s="121">
        <f>G141+G145</f>
        <v>0</v>
      </c>
      <c r="H140" s="121">
        <f>H141+H145</f>
        <v>0</v>
      </c>
      <c r="I140" s="110">
        <f t="shared" si="20"/>
        <v>0</v>
      </c>
      <c r="J140" s="121">
        <f>J141+J145</f>
        <v>0</v>
      </c>
      <c r="K140" s="121">
        <f>K141+K145</f>
        <v>0</v>
      </c>
      <c r="L140" s="110">
        <f>L143+L328+L411+L454</f>
        <v>0</v>
      </c>
      <c r="M140" s="121">
        <f>M141+M145</f>
        <v>0</v>
      </c>
      <c r="N140" s="121">
        <f>N141+N145</f>
        <v>0</v>
      </c>
      <c r="O140" s="121"/>
    </row>
    <row r="141" spans="1:15" ht="15">
      <c r="A141" s="79"/>
      <c r="B141" s="79" t="str">
        <f t="shared" si="22"/>
        <v>b</v>
      </c>
      <c r="C141" s="122" t="s">
        <v>328</v>
      </c>
      <c r="D141" s="123" t="s">
        <v>307</v>
      </c>
      <c r="E141" s="124">
        <f>E142+E143+E144</f>
        <v>0</v>
      </c>
      <c r="F141" s="124">
        <f>F142+F143+F144</f>
        <v>0</v>
      </c>
      <c r="G141" s="124">
        <f>G142+G143+G144</f>
        <v>0</v>
      </c>
      <c r="H141" s="124">
        <f>H142+H143+H144</f>
        <v>0</v>
      </c>
      <c r="I141" s="125">
        <f t="shared" si="20"/>
        <v>0</v>
      </c>
      <c r="J141" s="124">
        <f>J142+J143+J144</f>
        <v>0</v>
      </c>
      <c r="K141" s="124">
        <f>K142+K143+K144</f>
        <v>0</v>
      </c>
      <c r="L141" s="125">
        <f>L142+L143+L144</f>
        <v>0</v>
      </c>
      <c r="M141" s="124">
        <f>M142+M143+M144</f>
        <v>0</v>
      </c>
      <c r="N141" s="124">
        <f>N142+N143+N144</f>
        <v>0</v>
      </c>
      <c r="O141" s="124"/>
    </row>
    <row r="142" spans="1:15" ht="15">
      <c r="A142" s="79"/>
      <c r="B142" s="79" t="str">
        <f t="shared" si="22"/>
        <v>b</v>
      </c>
      <c r="C142" s="115" t="s">
        <v>329</v>
      </c>
      <c r="D142" s="108" t="s">
        <v>324</v>
      </c>
      <c r="E142" s="128"/>
      <c r="F142" s="128"/>
      <c r="G142" s="128"/>
      <c r="H142" s="128"/>
      <c r="I142" s="125">
        <f t="shared" si="20"/>
        <v>0</v>
      </c>
      <c r="J142" s="128"/>
      <c r="K142" s="128"/>
      <c r="L142" s="125">
        <f>M142+N142</f>
        <v>0</v>
      </c>
      <c r="M142" s="128"/>
      <c r="N142" s="128"/>
      <c r="O142" s="128"/>
    </row>
    <row r="143" spans="1:15" ht="15">
      <c r="A143" s="79"/>
      <c r="B143" s="79" t="str">
        <f t="shared" si="22"/>
        <v>b</v>
      </c>
      <c r="C143" s="115" t="s">
        <v>330</v>
      </c>
      <c r="D143" s="108" t="s">
        <v>299</v>
      </c>
      <c r="E143" s="128"/>
      <c r="F143" s="128"/>
      <c r="G143" s="128"/>
      <c r="H143" s="128"/>
      <c r="I143" s="125">
        <f t="shared" si="20"/>
        <v>0</v>
      </c>
      <c r="J143" s="128"/>
      <c r="K143" s="128"/>
      <c r="L143" s="125">
        <f>M143+N143</f>
        <v>0</v>
      </c>
      <c r="M143" s="128"/>
      <c r="N143" s="128"/>
      <c r="O143" s="128"/>
    </row>
    <row r="144" spans="1:15" ht="15">
      <c r="A144" s="79"/>
      <c r="B144" s="79" t="str">
        <f t="shared" si="22"/>
        <v>b</v>
      </c>
      <c r="C144" s="115" t="s">
        <v>331</v>
      </c>
      <c r="D144" s="108" t="s">
        <v>301</v>
      </c>
      <c r="E144" s="128"/>
      <c r="F144" s="128"/>
      <c r="G144" s="128"/>
      <c r="H144" s="128"/>
      <c r="I144" s="125">
        <f t="shared" ref="I144:I145" si="23">J144+K144</f>
        <v>0</v>
      </c>
      <c r="J144" s="128"/>
      <c r="K144" s="128"/>
      <c r="L144" s="125">
        <f>M144+N144</f>
        <v>0</v>
      </c>
      <c r="M144" s="128"/>
      <c r="N144" s="128"/>
      <c r="O144" s="128"/>
    </row>
    <row r="145" spans="1:16" ht="22.5">
      <c r="A145" s="79"/>
      <c r="B145" s="79" t="str">
        <f t="shared" si="22"/>
        <v>b</v>
      </c>
      <c r="C145" s="122" t="s">
        <v>332</v>
      </c>
      <c r="D145" s="123" t="s">
        <v>315</v>
      </c>
      <c r="E145" s="124">
        <v>0</v>
      </c>
      <c r="F145" s="124">
        <v>0</v>
      </c>
      <c r="G145" s="124">
        <v>0</v>
      </c>
      <c r="H145" s="124">
        <v>0</v>
      </c>
      <c r="I145" s="125">
        <f t="shared" si="23"/>
        <v>0</v>
      </c>
      <c r="J145" s="124">
        <v>0</v>
      </c>
      <c r="K145" s="124">
        <v>0</v>
      </c>
      <c r="L145" s="125">
        <f>M145+N145</f>
        <v>0</v>
      </c>
      <c r="M145" s="124">
        <v>0</v>
      </c>
      <c r="N145" s="124">
        <v>0</v>
      </c>
      <c r="O145" s="124"/>
    </row>
    <row r="146" spans="1:16" ht="15">
      <c r="A146" s="79" t="s">
        <v>80</v>
      </c>
      <c r="B146" s="79" t="str">
        <f t="shared" si="22"/>
        <v>a</v>
      </c>
      <c r="C146" s="111">
        <v>2.7</v>
      </c>
      <c r="D146" s="96" t="s">
        <v>333</v>
      </c>
      <c r="E146" s="97">
        <f t="shared" ref="E146:N146" si="24">E147+E150+E153</f>
        <v>19113.77</v>
      </c>
      <c r="F146" s="97">
        <f t="shared" si="24"/>
        <v>0</v>
      </c>
      <c r="G146" s="97">
        <f t="shared" si="24"/>
        <v>0</v>
      </c>
      <c r="H146" s="97">
        <f t="shared" si="24"/>
        <v>14283.48</v>
      </c>
      <c r="I146" s="97">
        <f t="shared" si="24"/>
        <v>32000</v>
      </c>
      <c r="J146" s="97">
        <f t="shared" si="24"/>
        <v>32000</v>
      </c>
      <c r="K146" s="97">
        <f t="shared" si="24"/>
        <v>0</v>
      </c>
      <c r="L146" s="98">
        <f t="shared" si="24"/>
        <v>40000</v>
      </c>
      <c r="M146" s="97">
        <f t="shared" si="24"/>
        <v>40000</v>
      </c>
      <c r="N146" s="97">
        <f t="shared" si="24"/>
        <v>0</v>
      </c>
      <c r="O146" s="97">
        <f t="shared" ref="O146:O155" si="25">M146-J146</f>
        <v>8000</v>
      </c>
    </row>
    <row r="147" spans="1:16" ht="15">
      <c r="A147" s="79"/>
      <c r="B147" s="79" t="str">
        <f t="shared" si="22"/>
        <v>b</v>
      </c>
      <c r="C147" s="112" t="s">
        <v>334</v>
      </c>
      <c r="D147" s="100" t="s">
        <v>335</v>
      </c>
      <c r="E147" s="101">
        <f>SUM(E148:E149)</f>
        <v>0</v>
      </c>
      <c r="F147" s="101">
        <f>SUM(F148:F149)</f>
        <v>0</v>
      </c>
      <c r="G147" s="101">
        <f>SUM(G148:G149)</f>
        <v>0</v>
      </c>
      <c r="H147" s="101">
        <f>SUM(H148:H149)</f>
        <v>0</v>
      </c>
      <c r="I147" s="102">
        <f t="shared" ref="I147:I169" si="26">J147+K147</f>
        <v>0</v>
      </c>
      <c r="J147" s="101">
        <f>SUM(J148:J149)</f>
        <v>0</v>
      </c>
      <c r="K147" s="101">
        <f>SUM(K148:K149)</f>
        <v>0</v>
      </c>
      <c r="L147" s="102">
        <f>L148+L149</f>
        <v>0</v>
      </c>
      <c r="M147" s="101">
        <f>SUM(M148:M149)</f>
        <v>0</v>
      </c>
      <c r="N147" s="101">
        <f>SUM(N148:N149)</f>
        <v>0</v>
      </c>
      <c r="O147" s="101">
        <f t="shared" si="25"/>
        <v>0</v>
      </c>
    </row>
    <row r="148" spans="1:16" ht="15">
      <c r="A148" s="79"/>
      <c r="B148" s="79" t="str">
        <f t="shared" si="22"/>
        <v>b</v>
      </c>
      <c r="C148" s="113" t="s">
        <v>336</v>
      </c>
      <c r="D148" s="104" t="s">
        <v>337</v>
      </c>
      <c r="E148" s="105"/>
      <c r="F148" s="105"/>
      <c r="G148" s="105"/>
      <c r="H148" s="105"/>
      <c r="I148" s="106">
        <f t="shared" si="26"/>
        <v>0</v>
      </c>
      <c r="J148" s="105"/>
      <c r="K148" s="105"/>
      <c r="L148" s="106">
        <f>M148+N148</f>
        <v>0</v>
      </c>
      <c r="M148" s="105"/>
      <c r="N148" s="105"/>
      <c r="O148" s="105">
        <f t="shared" si="25"/>
        <v>0</v>
      </c>
    </row>
    <row r="149" spans="1:16" ht="15">
      <c r="A149" s="79"/>
      <c r="B149" s="79" t="str">
        <f t="shared" si="22"/>
        <v>b</v>
      </c>
      <c r="C149" s="113" t="s">
        <v>338</v>
      </c>
      <c r="D149" s="104" t="s">
        <v>339</v>
      </c>
      <c r="E149" s="105"/>
      <c r="F149" s="105"/>
      <c r="G149" s="105"/>
      <c r="H149" s="105"/>
      <c r="I149" s="106">
        <f t="shared" si="26"/>
        <v>0</v>
      </c>
      <c r="J149" s="105"/>
      <c r="K149" s="105"/>
      <c r="L149" s="106">
        <f>M149+N149</f>
        <v>0</v>
      </c>
      <c r="M149" s="105"/>
      <c r="N149" s="105"/>
      <c r="O149" s="105">
        <f t="shared" si="25"/>
        <v>0</v>
      </c>
    </row>
    <row r="150" spans="1:16" ht="15">
      <c r="A150" s="79"/>
      <c r="B150" s="79" t="str">
        <f t="shared" si="22"/>
        <v>b</v>
      </c>
      <c r="C150" s="112" t="s">
        <v>340</v>
      </c>
      <c r="D150" s="100" t="s">
        <v>341</v>
      </c>
      <c r="E150" s="101">
        <f>SUM(E151:E152)</f>
        <v>0</v>
      </c>
      <c r="F150" s="101">
        <f>SUM(F151:F152)</f>
        <v>0</v>
      </c>
      <c r="G150" s="101">
        <f>SUM(G151:G152)</f>
        <v>0</v>
      </c>
      <c r="H150" s="101">
        <f>SUM(H151:H152)</f>
        <v>0</v>
      </c>
      <c r="I150" s="102">
        <f t="shared" si="26"/>
        <v>0</v>
      </c>
      <c r="J150" s="101">
        <f>SUM(J151:J152)</f>
        <v>0</v>
      </c>
      <c r="K150" s="101">
        <f>SUM(K151:K152)</f>
        <v>0</v>
      </c>
      <c r="L150" s="102">
        <f>L151+L152</f>
        <v>0</v>
      </c>
      <c r="M150" s="101">
        <f>SUM(M151:M152)</f>
        <v>0</v>
      </c>
      <c r="N150" s="101">
        <f>SUM(N151:N152)</f>
        <v>0</v>
      </c>
      <c r="O150" s="101">
        <f t="shared" si="25"/>
        <v>0</v>
      </c>
    </row>
    <row r="151" spans="1:16" ht="15">
      <c r="A151" s="79"/>
      <c r="B151" s="79" t="str">
        <f t="shared" si="22"/>
        <v>b</v>
      </c>
      <c r="C151" s="113" t="s">
        <v>342</v>
      </c>
      <c r="D151" s="104" t="s">
        <v>337</v>
      </c>
      <c r="E151" s="105"/>
      <c r="F151" s="105"/>
      <c r="G151" s="105"/>
      <c r="H151" s="105"/>
      <c r="I151" s="106">
        <f t="shared" si="26"/>
        <v>0</v>
      </c>
      <c r="J151" s="105"/>
      <c r="K151" s="105"/>
      <c r="L151" s="106">
        <f>M151+N151</f>
        <v>0</v>
      </c>
      <c r="M151" s="105"/>
      <c r="N151" s="105"/>
      <c r="O151" s="105">
        <f t="shared" si="25"/>
        <v>0</v>
      </c>
    </row>
    <row r="152" spans="1:16" ht="15">
      <c r="A152" s="79"/>
      <c r="B152" s="79" t="str">
        <f t="shared" si="22"/>
        <v>b</v>
      </c>
      <c r="C152" s="113" t="s">
        <v>343</v>
      </c>
      <c r="D152" s="104" t="s">
        <v>339</v>
      </c>
      <c r="E152" s="105"/>
      <c r="F152" s="105"/>
      <c r="G152" s="105"/>
      <c r="H152" s="105"/>
      <c r="I152" s="106">
        <f t="shared" si="26"/>
        <v>0</v>
      </c>
      <c r="J152" s="105"/>
      <c r="K152" s="105"/>
      <c r="L152" s="106">
        <f>M152+N152</f>
        <v>0</v>
      </c>
      <c r="M152" s="105"/>
      <c r="N152" s="105"/>
      <c r="O152" s="105">
        <f t="shared" si="25"/>
        <v>0</v>
      </c>
    </row>
    <row r="153" spans="1:16" ht="25.5">
      <c r="A153" s="79"/>
      <c r="B153" s="79" t="str">
        <f t="shared" si="22"/>
        <v>a</v>
      </c>
      <c r="C153" s="112" t="s">
        <v>344</v>
      </c>
      <c r="D153" s="100" t="s">
        <v>345</v>
      </c>
      <c r="E153" s="101">
        <f>SUM(E154:E155)</f>
        <v>19113.77</v>
      </c>
      <c r="F153" s="101">
        <f>SUM(F154:F155)</f>
        <v>0</v>
      </c>
      <c r="G153" s="101">
        <f>SUM(G154:G155)</f>
        <v>0</v>
      </c>
      <c r="H153" s="101">
        <f>SUM(H154:H155)</f>
        <v>14283.48</v>
      </c>
      <c r="I153" s="101">
        <f t="shared" si="26"/>
        <v>32000</v>
      </c>
      <c r="J153" s="101">
        <f>J154+J155</f>
        <v>32000</v>
      </c>
      <c r="K153" s="101">
        <f>SUM(K154:K155)</f>
        <v>0</v>
      </c>
      <c r="L153" s="102">
        <f>L154+L155</f>
        <v>40000</v>
      </c>
      <c r="M153" s="101">
        <f>SUM(M154:M155)</f>
        <v>40000</v>
      </c>
      <c r="N153" s="101">
        <f>SUM(N154:N155)</f>
        <v>0</v>
      </c>
      <c r="O153" s="101">
        <f t="shared" si="25"/>
        <v>8000</v>
      </c>
      <c r="P153" s="139" t="s">
        <v>719</v>
      </c>
    </row>
    <row r="154" spans="1:16" ht="15">
      <c r="A154" s="79"/>
      <c r="B154" s="79" t="str">
        <f t="shared" si="22"/>
        <v>a</v>
      </c>
      <c r="C154" s="113" t="s">
        <v>346</v>
      </c>
      <c r="D154" s="104" t="s">
        <v>337</v>
      </c>
      <c r="E154" s="105">
        <v>19113.77</v>
      </c>
      <c r="F154" s="105"/>
      <c r="G154" s="105"/>
      <c r="H154" s="105">
        <v>14283.48</v>
      </c>
      <c r="I154" s="106">
        <f t="shared" si="26"/>
        <v>32000</v>
      </c>
      <c r="J154" s="106">
        <v>32000</v>
      </c>
      <c r="K154" s="105"/>
      <c r="L154" s="106">
        <f>M154+N154</f>
        <v>40000</v>
      </c>
      <c r="M154" s="105">
        <v>40000</v>
      </c>
      <c r="N154" s="105"/>
      <c r="O154" s="105">
        <f t="shared" si="25"/>
        <v>8000</v>
      </c>
    </row>
    <row r="155" spans="1:16" ht="15">
      <c r="A155" s="79"/>
      <c r="B155" s="79" t="str">
        <f t="shared" si="22"/>
        <v>b</v>
      </c>
      <c r="C155" s="113" t="s">
        <v>347</v>
      </c>
      <c r="D155" s="104" t="s">
        <v>339</v>
      </c>
      <c r="E155" s="105"/>
      <c r="F155" s="105"/>
      <c r="G155" s="105"/>
      <c r="H155" s="105"/>
      <c r="I155" s="106">
        <f t="shared" si="26"/>
        <v>0</v>
      </c>
      <c r="J155" s="105"/>
      <c r="K155" s="105"/>
      <c r="L155" s="106">
        <f>M155+N155</f>
        <v>0</v>
      </c>
      <c r="M155" s="105"/>
      <c r="N155" s="105"/>
      <c r="O155" s="105">
        <f t="shared" si="25"/>
        <v>0</v>
      </c>
    </row>
    <row r="156" spans="1:16" ht="15">
      <c r="A156" s="79" t="s">
        <v>80</v>
      </c>
      <c r="B156" s="79" t="str">
        <f t="shared" si="22"/>
        <v>a</v>
      </c>
      <c r="C156" s="111">
        <v>2.8</v>
      </c>
      <c r="D156" s="96" t="s">
        <v>348</v>
      </c>
      <c r="E156" s="97">
        <f>E157+E165+E186</f>
        <v>0</v>
      </c>
      <c r="F156" s="97">
        <f>F157+F165+F186</f>
        <v>0</v>
      </c>
      <c r="G156" s="97">
        <f>G157+G165+G186</f>
        <v>0</v>
      </c>
      <c r="H156" s="97">
        <f>H157+H165+H186</f>
        <v>0</v>
      </c>
      <c r="I156" s="98">
        <f t="shared" si="26"/>
        <v>92000</v>
      </c>
      <c r="J156" s="97">
        <f t="shared" ref="J156:O156" si="27">J157+J165+J186</f>
        <v>92000</v>
      </c>
      <c r="K156" s="97">
        <f t="shared" si="27"/>
        <v>0</v>
      </c>
      <c r="L156" s="98">
        <f t="shared" si="27"/>
        <v>244000</v>
      </c>
      <c r="M156" s="97">
        <f t="shared" si="27"/>
        <v>244000</v>
      </c>
      <c r="N156" s="97">
        <f t="shared" si="27"/>
        <v>0</v>
      </c>
      <c r="O156" s="97">
        <f t="shared" si="27"/>
        <v>152000</v>
      </c>
    </row>
    <row r="157" spans="1:16" ht="25.5">
      <c r="A157" s="79"/>
      <c r="B157" s="79" t="str">
        <f t="shared" si="22"/>
        <v>b</v>
      </c>
      <c r="C157" s="112" t="s">
        <v>349</v>
      </c>
      <c r="D157" s="100" t="s">
        <v>350</v>
      </c>
      <c r="E157" s="101">
        <f>E158+E161+E162+E163+E164</f>
        <v>0</v>
      </c>
      <c r="F157" s="101">
        <f>F158+F161+F162+F163+F164</f>
        <v>0</v>
      </c>
      <c r="G157" s="101">
        <f>G158+G161+G162+G163+G164</f>
        <v>0</v>
      </c>
      <c r="H157" s="101">
        <f>H158+H161+H162+H163+H164</f>
        <v>0</v>
      </c>
      <c r="I157" s="102">
        <f t="shared" si="26"/>
        <v>0</v>
      </c>
      <c r="J157" s="101">
        <f t="shared" ref="J157:O157" si="28">J158+J161+J162+J163+J164</f>
        <v>0</v>
      </c>
      <c r="K157" s="101">
        <f t="shared" si="28"/>
        <v>0</v>
      </c>
      <c r="L157" s="102">
        <f t="shared" si="28"/>
        <v>0</v>
      </c>
      <c r="M157" s="101">
        <f t="shared" si="28"/>
        <v>0</v>
      </c>
      <c r="N157" s="101">
        <f t="shared" si="28"/>
        <v>0</v>
      </c>
      <c r="O157" s="101">
        <f t="shared" si="28"/>
        <v>0</v>
      </c>
    </row>
    <row r="158" spans="1:16" ht="15">
      <c r="A158" s="79"/>
      <c r="B158" s="79" t="str">
        <f t="shared" si="22"/>
        <v>b</v>
      </c>
      <c r="C158" s="113" t="s">
        <v>351</v>
      </c>
      <c r="D158" s="104" t="s">
        <v>352</v>
      </c>
      <c r="E158" s="105">
        <f>E159+E160</f>
        <v>0</v>
      </c>
      <c r="F158" s="105">
        <f>F159+F160</f>
        <v>0</v>
      </c>
      <c r="G158" s="105">
        <f>G159+G160</f>
        <v>0</v>
      </c>
      <c r="H158" s="105">
        <f>H159+H160</f>
        <v>0</v>
      </c>
      <c r="I158" s="106">
        <f t="shared" si="26"/>
        <v>0</v>
      </c>
      <c r="J158" s="105">
        <f>J159+J160</f>
        <v>0</v>
      </c>
      <c r="K158" s="105">
        <f>K159+K160</f>
        <v>0</v>
      </c>
      <c r="L158" s="106">
        <f>L159+L160</f>
        <v>0</v>
      </c>
      <c r="M158" s="105">
        <f>M159+M160</f>
        <v>0</v>
      </c>
      <c r="N158" s="105">
        <f>N159+N160</f>
        <v>0</v>
      </c>
      <c r="O158" s="105">
        <f>SUM(O159:O160)</f>
        <v>0</v>
      </c>
    </row>
    <row r="159" spans="1:16" ht="15">
      <c r="A159" s="79"/>
      <c r="B159" s="79" t="str">
        <f t="shared" si="22"/>
        <v>b</v>
      </c>
      <c r="C159" s="115" t="s">
        <v>353</v>
      </c>
      <c r="D159" s="108" t="s">
        <v>354</v>
      </c>
      <c r="E159" s="109"/>
      <c r="F159" s="109"/>
      <c r="G159" s="109"/>
      <c r="H159" s="109"/>
      <c r="I159" s="110">
        <f t="shared" si="26"/>
        <v>0</v>
      </c>
      <c r="J159" s="109"/>
      <c r="K159" s="109"/>
      <c r="L159" s="110">
        <f t="shared" ref="L159:L164" si="29">M159+N159</f>
        <v>0</v>
      </c>
      <c r="M159" s="109"/>
      <c r="N159" s="109"/>
      <c r="O159" s="109">
        <f>M159-J159</f>
        <v>0</v>
      </c>
    </row>
    <row r="160" spans="1:16" ht="15">
      <c r="A160" s="79"/>
      <c r="B160" s="79" t="str">
        <f t="shared" si="22"/>
        <v>b</v>
      </c>
      <c r="C160" s="115" t="s">
        <v>355</v>
      </c>
      <c r="D160" s="108" t="s">
        <v>356</v>
      </c>
      <c r="E160" s="109"/>
      <c r="F160" s="109"/>
      <c r="G160" s="109"/>
      <c r="H160" s="109"/>
      <c r="I160" s="110">
        <f t="shared" si="26"/>
        <v>0</v>
      </c>
      <c r="J160" s="109"/>
      <c r="K160" s="109"/>
      <c r="L160" s="110">
        <f t="shared" si="29"/>
        <v>0</v>
      </c>
      <c r="M160" s="109"/>
      <c r="N160" s="109"/>
      <c r="O160" s="109">
        <f>M160-J160</f>
        <v>0</v>
      </c>
    </row>
    <row r="161" spans="1:16" ht="15">
      <c r="A161" s="79"/>
      <c r="B161" s="79" t="str">
        <f t="shared" si="22"/>
        <v>b</v>
      </c>
      <c r="C161" s="113" t="s">
        <v>357</v>
      </c>
      <c r="D161" s="104" t="s">
        <v>358</v>
      </c>
      <c r="E161" s="105"/>
      <c r="F161" s="105"/>
      <c r="G161" s="105"/>
      <c r="H161" s="105"/>
      <c r="I161" s="106">
        <f t="shared" si="26"/>
        <v>0</v>
      </c>
      <c r="J161" s="105"/>
      <c r="K161" s="105"/>
      <c r="L161" s="106">
        <f t="shared" si="29"/>
        <v>0</v>
      </c>
      <c r="M161" s="105"/>
      <c r="N161" s="105"/>
      <c r="O161" s="109">
        <f t="shared" ref="O161:O164" si="30">M161-J161</f>
        <v>0</v>
      </c>
    </row>
    <row r="162" spans="1:16" ht="15">
      <c r="A162" s="79"/>
      <c r="B162" s="79" t="str">
        <f t="shared" si="22"/>
        <v>b</v>
      </c>
      <c r="C162" s="113" t="s">
        <v>359</v>
      </c>
      <c r="D162" s="104" t="s">
        <v>360</v>
      </c>
      <c r="E162" s="105"/>
      <c r="F162" s="105"/>
      <c r="G162" s="105"/>
      <c r="H162" s="105"/>
      <c r="I162" s="106">
        <f t="shared" si="26"/>
        <v>0</v>
      </c>
      <c r="J162" s="105"/>
      <c r="K162" s="105"/>
      <c r="L162" s="106">
        <f t="shared" si="29"/>
        <v>0</v>
      </c>
      <c r="M162" s="105"/>
      <c r="N162" s="105"/>
      <c r="O162" s="109">
        <f t="shared" si="30"/>
        <v>0</v>
      </c>
    </row>
    <row r="163" spans="1:16" ht="15">
      <c r="A163" s="79"/>
      <c r="B163" s="79" t="str">
        <f t="shared" si="22"/>
        <v>b</v>
      </c>
      <c r="C163" s="113" t="s">
        <v>361</v>
      </c>
      <c r="D163" s="104" t="s">
        <v>362</v>
      </c>
      <c r="E163" s="105"/>
      <c r="F163" s="105"/>
      <c r="G163" s="105"/>
      <c r="H163" s="105"/>
      <c r="I163" s="106">
        <f t="shared" si="26"/>
        <v>0</v>
      </c>
      <c r="J163" s="105"/>
      <c r="K163" s="105"/>
      <c r="L163" s="106">
        <f t="shared" si="29"/>
        <v>0</v>
      </c>
      <c r="M163" s="105"/>
      <c r="N163" s="105"/>
      <c r="O163" s="109">
        <f t="shared" si="30"/>
        <v>0</v>
      </c>
    </row>
    <row r="164" spans="1:16" ht="25.5">
      <c r="A164" s="79"/>
      <c r="B164" s="79" t="str">
        <f t="shared" si="22"/>
        <v>b</v>
      </c>
      <c r="C164" s="113" t="s">
        <v>363</v>
      </c>
      <c r="D164" s="104" t="s">
        <v>364</v>
      </c>
      <c r="E164" s="105"/>
      <c r="F164" s="105"/>
      <c r="G164" s="105"/>
      <c r="H164" s="105"/>
      <c r="I164" s="106">
        <f t="shared" si="26"/>
        <v>0</v>
      </c>
      <c r="J164" s="105"/>
      <c r="K164" s="105"/>
      <c r="L164" s="106">
        <f t="shared" si="29"/>
        <v>0</v>
      </c>
      <c r="M164" s="105"/>
      <c r="N164" s="105"/>
      <c r="O164" s="109">
        <f t="shared" si="30"/>
        <v>0</v>
      </c>
    </row>
    <row r="165" spans="1:16" ht="25.5">
      <c r="A165" s="79"/>
      <c r="B165" s="79" t="str">
        <f t="shared" si="22"/>
        <v>a</v>
      </c>
      <c r="C165" s="112" t="s">
        <v>365</v>
      </c>
      <c r="D165" s="100" t="s">
        <v>366</v>
      </c>
      <c r="E165" s="101">
        <f>E166+E185</f>
        <v>0</v>
      </c>
      <c r="F165" s="101">
        <f>F166+F185</f>
        <v>0</v>
      </c>
      <c r="G165" s="101">
        <f>G166+G185</f>
        <v>0</v>
      </c>
      <c r="H165" s="101">
        <f>H166+H185</f>
        <v>0</v>
      </c>
      <c r="I165" s="102">
        <f t="shared" si="26"/>
        <v>92000</v>
      </c>
      <c r="J165" s="101">
        <f t="shared" ref="J165:O165" si="31">J166+J185</f>
        <v>92000</v>
      </c>
      <c r="K165" s="101">
        <f t="shared" si="31"/>
        <v>0</v>
      </c>
      <c r="L165" s="102">
        <f t="shared" si="31"/>
        <v>244000</v>
      </c>
      <c r="M165" s="101">
        <f t="shared" si="31"/>
        <v>244000</v>
      </c>
      <c r="N165" s="101">
        <f t="shared" si="31"/>
        <v>0</v>
      </c>
      <c r="O165" s="101">
        <f t="shared" si="31"/>
        <v>152000</v>
      </c>
    </row>
    <row r="166" spans="1:16" ht="25.5">
      <c r="A166" s="79"/>
      <c r="B166" s="79" t="str">
        <f t="shared" si="22"/>
        <v>a</v>
      </c>
      <c r="C166" s="113" t="s">
        <v>367</v>
      </c>
      <c r="D166" s="104" t="s">
        <v>368</v>
      </c>
      <c r="E166" s="105">
        <f>SUM(E167:E184)</f>
        <v>0</v>
      </c>
      <c r="F166" s="105">
        <f>SUM(F167:F184)</f>
        <v>0</v>
      </c>
      <c r="G166" s="105">
        <f>SUM(G167:G184)</f>
        <v>0</v>
      </c>
      <c r="H166" s="105">
        <f>SUM(H167:H184)</f>
        <v>0</v>
      </c>
      <c r="I166" s="106">
        <f t="shared" si="26"/>
        <v>92000</v>
      </c>
      <c r="J166" s="105">
        <f>SUM(J167:J184)</f>
        <v>92000</v>
      </c>
      <c r="K166" s="105">
        <f>SUM(K167:K184)</f>
        <v>0</v>
      </c>
      <c r="L166" s="106">
        <f>L167+L168+L169+L170+L171+L172+L173+L174+L175+L176+L177+L178+L179+L180+L181+L182+L183+L184</f>
        <v>244000</v>
      </c>
      <c r="M166" s="105">
        <f>SUM(M167:M184)</f>
        <v>244000</v>
      </c>
      <c r="N166" s="105">
        <f>SUM(N167:N184)</f>
        <v>0</v>
      </c>
      <c r="O166" s="105">
        <f>SUM(O167:O184)</f>
        <v>152000</v>
      </c>
    </row>
    <row r="167" spans="1:16" ht="38.25">
      <c r="A167" s="79"/>
      <c r="B167" s="79" t="str">
        <f t="shared" si="22"/>
        <v>b</v>
      </c>
      <c r="C167" s="115" t="s">
        <v>369</v>
      </c>
      <c r="D167" s="108" t="s">
        <v>370</v>
      </c>
      <c r="E167" s="109"/>
      <c r="F167" s="109"/>
      <c r="G167" s="109"/>
      <c r="H167" s="109"/>
      <c r="I167" s="110">
        <f t="shared" si="26"/>
        <v>0</v>
      </c>
      <c r="J167" s="109"/>
      <c r="K167" s="109"/>
      <c r="L167" s="110">
        <f t="shared" ref="L167:L184" si="32">M167+N167</f>
        <v>0</v>
      </c>
      <c r="M167" s="109"/>
      <c r="N167" s="109"/>
      <c r="O167" s="109">
        <f t="shared" ref="O167:O185" si="33">M167-J167</f>
        <v>0</v>
      </c>
    </row>
    <row r="168" spans="1:16" ht="15">
      <c r="A168" s="79"/>
      <c r="B168" s="79" t="str">
        <f t="shared" si="22"/>
        <v>b</v>
      </c>
      <c r="C168" s="115" t="s">
        <v>371</v>
      </c>
      <c r="D168" s="108" t="s">
        <v>372</v>
      </c>
      <c r="E168" s="109"/>
      <c r="F168" s="109"/>
      <c r="G168" s="109"/>
      <c r="H168" s="109"/>
      <c r="I168" s="110">
        <f t="shared" si="26"/>
        <v>0</v>
      </c>
      <c r="J168" s="109"/>
      <c r="K168" s="109"/>
      <c r="L168" s="110">
        <f t="shared" si="32"/>
        <v>0</v>
      </c>
      <c r="M168" s="109"/>
      <c r="N168" s="109"/>
      <c r="O168" s="109">
        <f t="shared" si="33"/>
        <v>0</v>
      </c>
    </row>
    <row r="169" spans="1:16" ht="15">
      <c r="A169" s="79"/>
      <c r="B169" s="79" t="str">
        <f t="shared" si="22"/>
        <v>b</v>
      </c>
      <c r="C169" s="115" t="s">
        <v>373</v>
      </c>
      <c r="D169" s="108" t="s">
        <v>374</v>
      </c>
      <c r="E169" s="109"/>
      <c r="F169" s="109"/>
      <c r="G169" s="109"/>
      <c r="H169" s="109"/>
      <c r="I169" s="110">
        <f t="shared" si="26"/>
        <v>0</v>
      </c>
      <c r="J169" s="109"/>
      <c r="K169" s="109"/>
      <c r="L169" s="110">
        <f t="shared" si="32"/>
        <v>0</v>
      </c>
      <c r="M169" s="109"/>
      <c r="N169" s="109"/>
      <c r="O169" s="109">
        <f t="shared" si="33"/>
        <v>0</v>
      </c>
    </row>
    <row r="170" spans="1:16" s="172" customFormat="1" ht="25.5">
      <c r="A170" s="170"/>
      <c r="B170" s="170" t="str">
        <f t="shared" si="22"/>
        <v>a</v>
      </c>
      <c r="C170" s="115" t="s">
        <v>375</v>
      </c>
      <c r="D170" s="108" t="s">
        <v>376</v>
      </c>
      <c r="E170" s="109"/>
      <c r="F170" s="109"/>
      <c r="G170" s="109"/>
      <c r="H170" s="109"/>
      <c r="I170" s="110">
        <v>8000</v>
      </c>
      <c r="J170" s="109">
        <v>8000</v>
      </c>
      <c r="K170" s="109"/>
      <c r="L170" s="110">
        <f t="shared" si="32"/>
        <v>10000</v>
      </c>
      <c r="M170" s="109">
        <v>10000</v>
      </c>
      <c r="N170" s="109"/>
      <c r="O170" s="109">
        <f t="shared" si="33"/>
        <v>2000</v>
      </c>
      <c r="P170" s="171" t="s">
        <v>718</v>
      </c>
    </row>
    <row r="171" spans="1:16" ht="76.5">
      <c r="A171" s="79"/>
      <c r="B171" s="79" t="str">
        <f t="shared" si="22"/>
        <v>a</v>
      </c>
      <c r="C171" s="115" t="s">
        <v>377</v>
      </c>
      <c r="D171" s="108" t="s">
        <v>378</v>
      </c>
      <c r="E171" s="109"/>
      <c r="F171" s="109"/>
      <c r="G171" s="109"/>
      <c r="H171" s="109"/>
      <c r="I171" s="110">
        <f t="shared" ref="I171:I208" si="34">J171+K171</f>
        <v>84000</v>
      </c>
      <c r="J171" s="109">
        <v>84000</v>
      </c>
      <c r="K171" s="109"/>
      <c r="L171" s="110">
        <f t="shared" si="32"/>
        <v>234000</v>
      </c>
      <c r="M171" s="109">
        <v>234000</v>
      </c>
      <c r="N171" s="109"/>
      <c r="O171" s="109">
        <f t="shared" si="33"/>
        <v>150000</v>
      </c>
      <c r="P171" s="142" t="s">
        <v>725</v>
      </c>
    </row>
    <row r="172" spans="1:16" ht="15">
      <c r="A172" s="79"/>
      <c r="B172" s="79" t="str">
        <f t="shared" si="22"/>
        <v>b</v>
      </c>
      <c r="C172" s="115" t="s">
        <v>379</v>
      </c>
      <c r="D172" s="108" t="s">
        <v>380</v>
      </c>
      <c r="E172" s="109"/>
      <c r="F172" s="109"/>
      <c r="G172" s="109"/>
      <c r="H172" s="109"/>
      <c r="I172" s="110">
        <f t="shared" si="34"/>
        <v>0</v>
      </c>
      <c r="J172" s="109"/>
      <c r="K172" s="109"/>
      <c r="L172" s="110">
        <f t="shared" si="32"/>
        <v>0</v>
      </c>
      <c r="M172" s="109"/>
      <c r="N172" s="109"/>
      <c r="O172" s="109">
        <f t="shared" si="33"/>
        <v>0</v>
      </c>
    </row>
    <row r="173" spans="1:16" ht="15">
      <c r="A173" s="79"/>
      <c r="B173" s="79" t="str">
        <f t="shared" si="22"/>
        <v>b</v>
      </c>
      <c r="C173" s="115" t="s">
        <v>381</v>
      </c>
      <c r="D173" s="108" t="s">
        <v>382</v>
      </c>
      <c r="E173" s="109"/>
      <c r="F173" s="109"/>
      <c r="G173" s="109"/>
      <c r="H173" s="109"/>
      <c r="I173" s="110">
        <f t="shared" si="34"/>
        <v>0</v>
      </c>
      <c r="J173" s="109"/>
      <c r="K173" s="109"/>
      <c r="L173" s="110">
        <f t="shared" si="32"/>
        <v>0</v>
      </c>
      <c r="M173" s="109"/>
      <c r="N173" s="109"/>
      <c r="O173" s="109">
        <f t="shared" si="33"/>
        <v>0</v>
      </c>
    </row>
    <row r="174" spans="1:16" ht="15">
      <c r="A174" s="79"/>
      <c r="B174" s="79" t="str">
        <f t="shared" si="22"/>
        <v>b</v>
      </c>
      <c r="C174" s="115" t="s">
        <v>383</v>
      </c>
      <c r="D174" s="108" t="s">
        <v>384</v>
      </c>
      <c r="E174" s="109"/>
      <c r="F174" s="109"/>
      <c r="G174" s="109"/>
      <c r="H174" s="109"/>
      <c r="I174" s="110">
        <f t="shared" si="34"/>
        <v>0</v>
      </c>
      <c r="J174" s="109"/>
      <c r="K174" s="109"/>
      <c r="L174" s="110">
        <f t="shared" si="32"/>
        <v>0</v>
      </c>
      <c r="M174" s="109"/>
      <c r="N174" s="109"/>
      <c r="O174" s="109">
        <f t="shared" si="33"/>
        <v>0</v>
      </c>
    </row>
    <row r="175" spans="1:16" ht="15">
      <c r="A175" s="79"/>
      <c r="B175" s="79" t="str">
        <f t="shared" si="22"/>
        <v>b</v>
      </c>
      <c r="C175" s="115" t="s">
        <v>385</v>
      </c>
      <c r="D175" s="108" t="s">
        <v>386</v>
      </c>
      <c r="E175" s="109"/>
      <c r="F175" s="109"/>
      <c r="G175" s="109"/>
      <c r="H175" s="109"/>
      <c r="I175" s="110">
        <f t="shared" si="34"/>
        <v>0</v>
      </c>
      <c r="J175" s="109"/>
      <c r="K175" s="109"/>
      <c r="L175" s="110">
        <f t="shared" si="32"/>
        <v>0</v>
      </c>
      <c r="M175" s="109"/>
      <c r="N175" s="109"/>
      <c r="O175" s="109">
        <f t="shared" si="33"/>
        <v>0</v>
      </c>
    </row>
    <row r="176" spans="1:16" ht="15">
      <c r="A176" s="79"/>
      <c r="B176" s="79" t="str">
        <f t="shared" si="22"/>
        <v>b</v>
      </c>
      <c r="C176" s="115" t="s">
        <v>387</v>
      </c>
      <c r="D176" s="108" t="s">
        <v>388</v>
      </c>
      <c r="E176" s="109"/>
      <c r="F176" s="109"/>
      <c r="G176" s="109"/>
      <c r="H176" s="109"/>
      <c r="I176" s="110">
        <f t="shared" si="34"/>
        <v>0</v>
      </c>
      <c r="J176" s="109"/>
      <c r="K176" s="109"/>
      <c r="L176" s="110">
        <f t="shared" si="32"/>
        <v>0</v>
      </c>
      <c r="M176" s="109"/>
      <c r="N176" s="109"/>
      <c r="O176" s="109">
        <f t="shared" si="33"/>
        <v>0</v>
      </c>
    </row>
    <row r="177" spans="1:16" ht="15">
      <c r="A177" s="79"/>
      <c r="B177" s="79" t="str">
        <f t="shared" si="22"/>
        <v>b</v>
      </c>
      <c r="C177" s="115" t="s">
        <v>389</v>
      </c>
      <c r="D177" s="108" t="s">
        <v>390</v>
      </c>
      <c r="E177" s="109"/>
      <c r="F177" s="109"/>
      <c r="G177" s="109"/>
      <c r="H177" s="109"/>
      <c r="I177" s="110">
        <f t="shared" si="34"/>
        <v>0</v>
      </c>
      <c r="J177" s="109"/>
      <c r="K177" s="109"/>
      <c r="L177" s="110">
        <f t="shared" si="32"/>
        <v>0</v>
      </c>
      <c r="M177" s="109"/>
      <c r="N177" s="109"/>
      <c r="O177" s="109">
        <f t="shared" si="33"/>
        <v>0</v>
      </c>
    </row>
    <row r="178" spans="1:16" ht="25.5">
      <c r="A178" s="79"/>
      <c r="B178" s="79" t="str">
        <f t="shared" si="22"/>
        <v>b</v>
      </c>
      <c r="C178" s="115" t="s">
        <v>391</v>
      </c>
      <c r="D178" s="108" t="s">
        <v>392</v>
      </c>
      <c r="E178" s="109"/>
      <c r="F178" s="109"/>
      <c r="G178" s="109"/>
      <c r="H178" s="109"/>
      <c r="I178" s="110">
        <f t="shared" si="34"/>
        <v>0</v>
      </c>
      <c r="J178" s="109"/>
      <c r="K178" s="109"/>
      <c r="L178" s="110">
        <f t="shared" si="32"/>
        <v>0</v>
      </c>
      <c r="M178" s="109"/>
      <c r="N178" s="109"/>
      <c r="O178" s="109">
        <f t="shared" si="33"/>
        <v>0</v>
      </c>
    </row>
    <row r="179" spans="1:16" ht="25.5">
      <c r="A179" s="79"/>
      <c r="B179" s="79" t="str">
        <f t="shared" si="22"/>
        <v>b</v>
      </c>
      <c r="C179" s="115" t="s">
        <v>393</v>
      </c>
      <c r="D179" s="108" t="s">
        <v>394</v>
      </c>
      <c r="E179" s="109"/>
      <c r="F179" s="109"/>
      <c r="G179" s="109"/>
      <c r="H179" s="109"/>
      <c r="I179" s="110">
        <f t="shared" si="34"/>
        <v>0</v>
      </c>
      <c r="J179" s="109"/>
      <c r="K179" s="109"/>
      <c r="L179" s="110">
        <f t="shared" si="32"/>
        <v>0</v>
      </c>
      <c r="M179" s="109"/>
      <c r="N179" s="109"/>
      <c r="O179" s="109">
        <f t="shared" si="33"/>
        <v>0</v>
      </c>
    </row>
    <row r="180" spans="1:16" ht="25.5">
      <c r="A180" s="79"/>
      <c r="B180" s="79" t="str">
        <f t="shared" si="22"/>
        <v>b</v>
      </c>
      <c r="C180" s="115" t="s">
        <v>395</v>
      </c>
      <c r="D180" s="108" t="s">
        <v>396</v>
      </c>
      <c r="E180" s="109"/>
      <c r="F180" s="109"/>
      <c r="G180" s="109"/>
      <c r="H180" s="109"/>
      <c r="I180" s="110">
        <f t="shared" si="34"/>
        <v>0</v>
      </c>
      <c r="J180" s="109"/>
      <c r="K180" s="109"/>
      <c r="L180" s="110">
        <f t="shared" si="32"/>
        <v>0</v>
      </c>
      <c r="M180" s="109"/>
      <c r="N180" s="109"/>
      <c r="O180" s="109">
        <f t="shared" si="33"/>
        <v>0</v>
      </c>
    </row>
    <row r="181" spans="1:16" ht="25.5">
      <c r="A181" s="79"/>
      <c r="B181" s="79" t="str">
        <f t="shared" si="22"/>
        <v>b</v>
      </c>
      <c r="C181" s="115" t="s">
        <v>397</v>
      </c>
      <c r="D181" s="108" t="s">
        <v>398</v>
      </c>
      <c r="E181" s="109"/>
      <c r="F181" s="109"/>
      <c r="G181" s="109"/>
      <c r="H181" s="109"/>
      <c r="I181" s="110">
        <f t="shared" si="34"/>
        <v>0</v>
      </c>
      <c r="J181" s="109"/>
      <c r="K181" s="109"/>
      <c r="L181" s="110">
        <f t="shared" si="32"/>
        <v>0</v>
      </c>
      <c r="M181" s="109"/>
      <c r="N181" s="109"/>
      <c r="O181" s="109">
        <f t="shared" si="33"/>
        <v>0</v>
      </c>
    </row>
    <row r="182" spans="1:16" ht="15">
      <c r="A182" s="79"/>
      <c r="B182" s="79" t="str">
        <f t="shared" si="22"/>
        <v>b</v>
      </c>
      <c r="C182" s="115" t="s">
        <v>399</v>
      </c>
      <c r="D182" s="108" t="s">
        <v>400</v>
      </c>
      <c r="E182" s="109"/>
      <c r="F182" s="109"/>
      <c r="G182" s="109"/>
      <c r="H182" s="109"/>
      <c r="I182" s="110">
        <f t="shared" si="34"/>
        <v>0</v>
      </c>
      <c r="J182" s="109"/>
      <c r="K182" s="109"/>
      <c r="L182" s="110">
        <f t="shared" si="32"/>
        <v>0</v>
      </c>
      <c r="M182" s="109"/>
      <c r="N182" s="109"/>
      <c r="O182" s="109">
        <f t="shared" si="33"/>
        <v>0</v>
      </c>
    </row>
    <row r="183" spans="1:16" ht="15">
      <c r="A183" s="79"/>
      <c r="B183" s="79" t="str">
        <f t="shared" si="22"/>
        <v>b</v>
      </c>
      <c r="C183" s="115" t="s">
        <v>401</v>
      </c>
      <c r="D183" s="108" t="s">
        <v>402</v>
      </c>
      <c r="E183" s="109"/>
      <c r="F183" s="109"/>
      <c r="G183" s="109"/>
      <c r="H183" s="109"/>
      <c r="I183" s="110">
        <f t="shared" si="34"/>
        <v>0</v>
      </c>
      <c r="J183" s="109"/>
      <c r="K183" s="109"/>
      <c r="L183" s="110">
        <f t="shared" si="32"/>
        <v>0</v>
      </c>
      <c r="M183" s="109"/>
      <c r="N183" s="109"/>
      <c r="O183" s="109">
        <f t="shared" si="33"/>
        <v>0</v>
      </c>
    </row>
    <row r="184" spans="1:16" ht="25.5">
      <c r="A184" s="79"/>
      <c r="B184" s="79" t="str">
        <f t="shared" si="22"/>
        <v>b</v>
      </c>
      <c r="C184" s="115" t="s">
        <v>403</v>
      </c>
      <c r="D184" s="108" t="s">
        <v>404</v>
      </c>
      <c r="E184" s="109"/>
      <c r="F184" s="109"/>
      <c r="G184" s="109"/>
      <c r="H184" s="109"/>
      <c r="I184" s="110">
        <f t="shared" si="34"/>
        <v>0</v>
      </c>
      <c r="J184" s="109"/>
      <c r="K184" s="109"/>
      <c r="L184" s="110">
        <f t="shared" si="32"/>
        <v>0</v>
      </c>
      <c r="M184" s="109"/>
      <c r="N184" s="109"/>
      <c r="O184" s="109">
        <f t="shared" si="33"/>
        <v>0</v>
      </c>
    </row>
    <row r="185" spans="1:16" ht="25.5">
      <c r="A185" s="79"/>
      <c r="B185" s="79" t="str">
        <f t="shared" si="22"/>
        <v>b</v>
      </c>
      <c r="C185" s="113" t="s">
        <v>405</v>
      </c>
      <c r="D185" s="104" t="s">
        <v>406</v>
      </c>
      <c r="E185" s="105"/>
      <c r="F185" s="105"/>
      <c r="G185" s="105"/>
      <c r="H185" s="105"/>
      <c r="I185" s="106">
        <f t="shared" si="34"/>
        <v>0</v>
      </c>
      <c r="J185" s="105"/>
      <c r="K185" s="105"/>
      <c r="L185" s="106">
        <f>L188+L373+L456+L499</f>
        <v>0</v>
      </c>
      <c r="M185" s="105"/>
      <c r="N185" s="105"/>
      <c r="O185" s="105">
        <f t="shared" si="33"/>
        <v>0</v>
      </c>
    </row>
    <row r="186" spans="1:16" ht="38.25">
      <c r="A186" s="79"/>
      <c r="B186" s="79" t="str">
        <f t="shared" si="22"/>
        <v>b</v>
      </c>
      <c r="C186" s="112" t="s">
        <v>407</v>
      </c>
      <c r="D186" s="100" t="s">
        <v>408</v>
      </c>
      <c r="E186" s="101">
        <f>E187+E191</f>
        <v>0</v>
      </c>
      <c r="F186" s="101">
        <f>F187+F191</f>
        <v>0</v>
      </c>
      <c r="G186" s="101">
        <f>G187+G191</f>
        <v>0</v>
      </c>
      <c r="H186" s="101">
        <f>H187+H191</f>
        <v>0</v>
      </c>
      <c r="I186" s="102">
        <f t="shared" si="34"/>
        <v>0</v>
      </c>
      <c r="J186" s="101">
        <f>J187+J191</f>
        <v>0</v>
      </c>
      <c r="K186" s="101">
        <f>K187+K191</f>
        <v>0</v>
      </c>
      <c r="L186" s="102">
        <f>M186+N186</f>
        <v>0</v>
      </c>
      <c r="M186" s="101">
        <f>M187+M191</f>
        <v>0</v>
      </c>
      <c r="N186" s="101">
        <f>N187+N191</f>
        <v>0</v>
      </c>
      <c r="O186" s="101">
        <f>O187+O191</f>
        <v>0</v>
      </c>
    </row>
    <row r="187" spans="1:16" ht="15">
      <c r="A187" s="79"/>
      <c r="B187" s="79" t="str">
        <f t="shared" si="22"/>
        <v>b</v>
      </c>
      <c r="C187" s="113" t="s">
        <v>409</v>
      </c>
      <c r="D187" s="104" t="s">
        <v>410</v>
      </c>
      <c r="E187" s="105">
        <f>E188+E189+E190</f>
        <v>0</v>
      </c>
      <c r="F187" s="105">
        <f>F188+F189+F190</f>
        <v>0</v>
      </c>
      <c r="G187" s="105">
        <f>G188+G189+G190</f>
        <v>0</v>
      </c>
      <c r="H187" s="105">
        <f>H188+H189+H190</f>
        <v>0</v>
      </c>
      <c r="I187" s="106">
        <f t="shared" si="34"/>
        <v>0</v>
      </c>
      <c r="J187" s="105">
        <f>J188+J189+J190</f>
        <v>0</v>
      </c>
      <c r="K187" s="105">
        <f>K188+K189+K190</f>
        <v>0</v>
      </c>
      <c r="L187" s="106">
        <f>L190+L375+L458+L501</f>
        <v>0</v>
      </c>
      <c r="M187" s="105">
        <f>M188+M189+M190</f>
        <v>0</v>
      </c>
      <c r="N187" s="105">
        <f>N188+N189+N190</f>
        <v>0</v>
      </c>
      <c r="O187" s="105">
        <f>SUM(O188:O190)</f>
        <v>0</v>
      </c>
    </row>
    <row r="188" spans="1:16" ht="15">
      <c r="A188" s="79"/>
      <c r="B188" s="79" t="str">
        <f t="shared" si="22"/>
        <v>b</v>
      </c>
      <c r="C188" s="115" t="s">
        <v>411</v>
      </c>
      <c r="D188" s="108" t="s">
        <v>412</v>
      </c>
      <c r="E188" s="109"/>
      <c r="F188" s="109"/>
      <c r="G188" s="109"/>
      <c r="H188" s="109"/>
      <c r="I188" s="110">
        <f t="shared" si="34"/>
        <v>0</v>
      </c>
      <c r="J188" s="109"/>
      <c r="K188" s="109"/>
      <c r="L188" s="110">
        <f>L191+L376+L459+L502</f>
        <v>0</v>
      </c>
      <c r="M188" s="109"/>
      <c r="N188" s="109"/>
      <c r="O188" s="109">
        <f>M188-J188</f>
        <v>0</v>
      </c>
    </row>
    <row r="189" spans="1:16" ht="15">
      <c r="A189" s="79"/>
      <c r="B189" s="79" t="str">
        <f t="shared" si="22"/>
        <v>b</v>
      </c>
      <c r="C189" s="115" t="s">
        <v>413</v>
      </c>
      <c r="D189" s="108" t="s">
        <v>414</v>
      </c>
      <c r="E189" s="109"/>
      <c r="F189" s="109"/>
      <c r="G189" s="109"/>
      <c r="H189" s="109"/>
      <c r="I189" s="110">
        <f t="shared" si="34"/>
        <v>0</v>
      </c>
      <c r="J189" s="109"/>
      <c r="K189" s="109"/>
      <c r="L189" s="110">
        <f>M189+N189</f>
        <v>0</v>
      </c>
      <c r="M189" s="109"/>
      <c r="N189" s="109"/>
      <c r="O189" s="109">
        <f>M189-J189</f>
        <v>0</v>
      </c>
    </row>
    <row r="190" spans="1:16" ht="15">
      <c r="A190" s="79"/>
      <c r="B190" s="79" t="str">
        <f t="shared" si="22"/>
        <v>b</v>
      </c>
      <c r="C190" s="115" t="s">
        <v>415</v>
      </c>
      <c r="D190" s="108" t="s">
        <v>416</v>
      </c>
      <c r="E190" s="109"/>
      <c r="F190" s="109"/>
      <c r="G190" s="109"/>
      <c r="H190" s="109"/>
      <c r="I190" s="110">
        <f t="shared" si="34"/>
        <v>0</v>
      </c>
      <c r="J190" s="109"/>
      <c r="K190" s="109"/>
      <c r="L190" s="110">
        <f>M190+N190</f>
        <v>0</v>
      </c>
      <c r="M190" s="109"/>
      <c r="N190" s="109"/>
      <c r="O190" s="109">
        <f>M190-J190</f>
        <v>0</v>
      </c>
    </row>
    <row r="191" spans="1:16" ht="15">
      <c r="A191" s="79"/>
      <c r="B191" s="79" t="str">
        <f t="shared" si="22"/>
        <v>b</v>
      </c>
      <c r="C191" s="113" t="s">
        <v>417</v>
      </c>
      <c r="D191" s="104" t="s">
        <v>418</v>
      </c>
      <c r="E191" s="105">
        <v>0</v>
      </c>
      <c r="F191" s="105">
        <v>0</v>
      </c>
      <c r="G191" s="105">
        <v>0</v>
      </c>
      <c r="H191" s="105">
        <v>0</v>
      </c>
      <c r="I191" s="106">
        <f t="shared" si="34"/>
        <v>0</v>
      </c>
      <c r="J191" s="105">
        <v>0</v>
      </c>
      <c r="K191" s="105">
        <v>0</v>
      </c>
      <c r="L191" s="106">
        <f>L194+L379+L462+L505</f>
        <v>0</v>
      </c>
      <c r="M191" s="105">
        <v>0</v>
      </c>
      <c r="N191" s="105">
        <v>0</v>
      </c>
      <c r="O191" s="105">
        <v>0</v>
      </c>
    </row>
    <row r="192" spans="1:16" ht="127.5">
      <c r="A192" s="79" t="s">
        <v>80</v>
      </c>
      <c r="B192" s="79" t="str">
        <f t="shared" si="22"/>
        <v>a</v>
      </c>
      <c r="C192" s="129">
        <v>31</v>
      </c>
      <c r="D192" s="92" t="s">
        <v>419</v>
      </c>
      <c r="E192" s="93">
        <f>E193+E252+E258+E259</f>
        <v>15457</v>
      </c>
      <c r="F192" s="93">
        <f>F193+F252+F258+F259</f>
        <v>0</v>
      </c>
      <c r="G192" s="93">
        <f>G193+G252+G258+G259</f>
        <v>0</v>
      </c>
      <c r="H192" s="93">
        <f>H193+H252+H258+H259</f>
        <v>611520</v>
      </c>
      <c r="I192" s="94">
        <f t="shared" si="34"/>
        <v>0</v>
      </c>
      <c r="J192" s="93">
        <f>J193+J252+J258+J259</f>
        <v>0</v>
      </c>
      <c r="K192" s="93">
        <f>K193+K252+K258+K259</f>
        <v>0</v>
      </c>
      <c r="L192" s="94">
        <f>M192+N192</f>
        <v>285000</v>
      </c>
      <c r="M192" s="93">
        <f>M193+M252+M258+M259</f>
        <v>285000</v>
      </c>
      <c r="N192" s="93">
        <f>N193+N252+N258+N259</f>
        <v>0</v>
      </c>
      <c r="O192" s="93">
        <f>M192-J192</f>
        <v>285000</v>
      </c>
      <c r="P192" s="139" t="s">
        <v>705</v>
      </c>
    </row>
    <row r="193" spans="1:15" ht="15">
      <c r="A193" s="79"/>
      <c r="B193" s="79" t="str">
        <f t="shared" si="22"/>
        <v>a</v>
      </c>
      <c r="C193" s="111">
        <v>31.1</v>
      </c>
      <c r="D193" s="96" t="s">
        <v>420</v>
      </c>
      <c r="E193" s="97">
        <f>E194+E208+E238+E251</f>
        <v>15457</v>
      </c>
      <c r="F193" s="97">
        <f>F194+F208+F238+F251</f>
        <v>0</v>
      </c>
      <c r="G193" s="97">
        <f>G194+G208+G238+G251</f>
        <v>0</v>
      </c>
      <c r="H193" s="97">
        <f>H194+H208+H238+H251</f>
        <v>611520</v>
      </c>
      <c r="I193" s="98">
        <f t="shared" si="34"/>
        <v>0</v>
      </c>
      <c r="J193" s="97">
        <f>J194+J208+J238+J251</f>
        <v>0</v>
      </c>
      <c r="K193" s="97">
        <f>K194+K208+K238+K251</f>
        <v>0</v>
      </c>
      <c r="L193" s="98">
        <f>L194+L208+L238+L251</f>
        <v>285000</v>
      </c>
      <c r="M193" s="97">
        <f>M194+M208+M238+M251</f>
        <v>285000</v>
      </c>
      <c r="N193" s="97">
        <f>N194+N208+N238+N251</f>
        <v>0</v>
      </c>
      <c r="O193" s="97">
        <f>M193-J193</f>
        <v>285000</v>
      </c>
    </row>
    <row r="194" spans="1:15" ht="15">
      <c r="A194" s="79"/>
      <c r="B194" s="79" t="str">
        <f t="shared" si="22"/>
        <v>b</v>
      </c>
      <c r="C194" s="112" t="s">
        <v>421</v>
      </c>
      <c r="D194" s="100" t="s">
        <v>422</v>
      </c>
      <c r="E194" s="101">
        <f>E195+E196+E197+E207</f>
        <v>0</v>
      </c>
      <c r="F194" s="101">
        <f>F195+F196+F197+F207</f>
        <v>0</v>
      </c>
      <c r="G194" s="101">
        <f>G195+G196+G197+G207</f>
        <v>0</v>
      </c>
      <c r="H194" s="101">
        <f>H195+H196+H197+H207</f>
        <v>0</v>
      </c>
      <c r="I194" s="102">
        <f t="shared" si="34"/>
        <v>0</v>
      </c>
      <c r="J194" s="101">
        <f>J195+J196+J197+J207</f>
        <v>0</v>
      </c>
      <c r="K194" s="101">
        <f>K195+K196+K197+K207</f>
        <v>0</v>
      </c>
      <c r="L194" s="102">
        <f>L197+L382+L465+L508</f>
        <v>0</v>
      </c>
      <c r="M194" s="101">
        <f>M195+M196+M197+M207</f>
        <v>0</v>
      </c>
      <c r="N194" s="101">
        <f>N195+N196+N197+N207</f>
        <v>0</v>
      </c>
      <c r="O194" s="101">
        <f>M194-J194</f>
        <v>0</v>
      </c>
    </row>
    <row r="195" spans="1:15" ht="15">
      <c r="A195" s="79"/>
      <c r="B195" s="79" t="str">
        <f t="shared" si="22"/>
        <v>b</v>
      </c>
      <c r="C195" s="113" t="s">
        <v>423</v>
      </c>
      <c r="D195" s="104" t="s">
        <v>424</v>
      </c>
      <c r="E195" s="105"/>
      <c r="F195" s="105"/>
      <c r="G195" s="105"/>
      <c r="H195" s="105"/>
      <c r="I195" s="106">
        <f t="shared" si="34"/>
        <v>0</v>
      </c>
      <c r="J195" s="105"/>
      <c r="K195" s="105"/>
      <c r="L195" s="106">
        <f>L198+L383+L466+L509</f>
        <v>0</v>
      </c>
      <c r="M195" s="105"/>
      <c r="N195" s="105"/>
      <c r="O195" s="105">
        <f>M195-J195</f>
        <v>0</v>
      </c>
    </row>
    <row r="196" spans="1:15" ht="15">
      <c r="A196" s="79"/>
      <c r="B196" s="79" t="str">
        <f t="shared" ref="B196:B259" si="35">IF(OR(E196&lt;&gt;0,F196&lt;&gt;0,G196&lt;&gt;0,H196&lt;&gt;0,I196&lt;&gt;0,L196&lt;&gt;0),"a","b")</f>
        <v>b</v>
      </c>
      <c r="C196" s="113" t="s">
        <v>425</v>
      </c>
      <c r="D196" s="104" t="s">
        <v>426</v>
      </c>
      <c r="E196" s="105"/>
      <c r="F196" s="105"/>
      <c r="G196" s="105"/>
      <c r="H196" s="105"/>
      <c r="I196" s="106">
        <f t="shared" si="34"/>
        <v>0</v>
      </c>
      <c r="J196" s="105"/>
      <c r="K196" s="105"/>
      <c r="L196" s="106">
        <f>L199+L384+L467+L510</f>
        <v>0</v>
      </c>
      <c r="M196" s="105"/>
      <c r="N196" s="105"/>
      <c r="O196" s="105">
        <f>M196-J196</f>
        <v>0</v>
      </c>
    </row>
    <row r="197" spans="1:15" ht="15">
      <c r="A197" s="79"/>
      <c r="B197" s="79" t="str">
        <f t="shared" si="35"/>
        <v>b</v>
      </c>
      <c r="C197" s="113" t="s">
        <v>427</v>
      </c>
      <c r="D197" s="104" t="s">
        <v>428</v>
      </c>
      <c r="E197" s="105">
        <f>SUM(E198:E206)</f>
        <v>0</v>
      </c>
      <c r="F197" s="105">
        <f>SUM(F198:F206)</f>
        <v>0</v>
      </c>
      <c r="G197" s="105">
        <f>SUM(G198:G206)</f>
        <v>0</v>
      </c>
      <c r="H197" s="105">
        <f>SUM(H198:H206)</f>
        <v>0</v>
      </c>
      <c r="I197" s="106">
        <f t="shared" si="34"/>
        <v>0</v>
      </c>
      <c r="J197" s="105">
        <f>SUM(J198:J206)</f>
        <v>0</v>
      </c>
      <c r="K197" s="105">
        <f>SUM(K198:K206)</f>
        <v>0</v>
      </c>
      <c r="L197" s="106">
        <f>L200+L385+L468+L511</f>
        <v>0</v>
      </c>
      <c r="M197" s="105">
        <f>SUM(M198:M206)</f>
        <v>0</v>
      </c>
      <c r="N197" s="105">
        <f>SUM(N198:N206)</f>
        <v>0</v>
      </c>
      <c r="O197" s="105"/>
    </row>
    <row r="198" spans="1:15" ht="15">
      <c r="A198" s="79"/>
      <c r="B198" s="79" t="str">
        <f t="shared" si="35"/>
        <v>b</v>
      </c>
      <c r="C198" s="115" t="s">
        <v>429</v>
      </c>
      <c r="D198" s="108" t="s">
        <v>430</v>
      </c>
      <c r="E198" s="109"/>
      <c r="F198" s="109"/>
      <c r="G198" s="109"/>
      <c r="H198" s="109"/>
      <c r="I198" s="110">
        <f t="shared" si="34"/>
        <v>0</v>
      </c>
      <c r="J198" s="109"/>
      <c r="K198" s="109"/>
      <c r="L198" s="110">
        <f t="shared" ref="L198:L206" si="36">M198+N198</f>
        <v>0</v>
      </c>
      <c r="M198" s="109"/>
      <c r="N198" s="109"/>
      <c r="O198" s="109">
        <f t="shared" ref="O198:O206" si="37">M198-J198</f>
        <v>0</v>
      </c>
    </row>
    <row r="199" spans="1:15" ht="15">
      <c r="A199" s="79"/>
      <c r="B199" s="79" t="str">
        <f t="shared" si="35"/>
        <v>b</v>
      </c>
      <c r="C199" s="115" t="s">
        <v>431</v>
      </c>
      <c r="D199" s="108" t="s">
        <v>432</v>
      </c>
      <c r="E199" s="109"/>
      <c r="F199" s="109"/>
      <c r="G199" s="109"/>
      <c r="H199" s="109"/>
      <c r="I199" s="110">
        <f t="shared" si="34"/>
        <v>0</v>
      </c>
      <c r="J199" s="109"/>
      <c r="K199" s="109"/>
      <c r="L199" s="110">
        <f t="shared" si="36"/>
        <v>0</v>
      </c>
      <c r="M199" s="109"/>
      <c r="N199" s="109"/>
      <c r="O199" s="109">
        <f t="shared" si="37"/>
        <v>0</v>
      </c>
    </row>
    <row r="200" spans="1:15" ht="15">
      <c r="A200" s="79"/>
      <c r="B200" s="79" t="str">
        <f t="shared" si="35"/>
        <v>b</v>
      </c>
      <c r="C200" s="115" t="s">
        <v>433</v>
      </c>
      <c r="D200" s="108" t="s">
        <v>434</v>
      </c>
      <c r="E200" s="109"/>
      <c r="F200" s="109"/>
      <c r="G200" s="109"/>
      <c r="H200" s="109"/>
      <c r="I200" s="110">
        <f t="shared" si="34"/>
        <v>0</v>
      </c>
      <c r="J200" s="109"/>
      <c r="K200" s="109"/>
      <c r="L200" s="110">
        <f t="shared" si="36"/>
        <v>0</v>
      </c>
      <c r="M200" s="109"/>
      <c r="N200" s="109"/>
      <c r="O200" s="109">
        <f t="shared" si="37"/>
        <v>0</v>
      </c>
    </row>
    <row r="201" spans="1:15" ht="15">
      <c r="A201" s="79"/>
      <c r="B201" s="79" t="str">
        <f t="shared" si="35"/>
        <v>b</v>
      </c>
      <c r="C201" s="115" t="s">
        <v>435</v>
      </c>
      <c r="D201" s="108" t="s">
        <v>436</v>
      </c>
      <c r="E201" s="109"/>
      <c r="F201" s="109"/>
      <c r="G201" s="109"/>
      <c r="H201" s="109"/>
      <c r="I201" s="110">
        <f t="shared" si="34"/>
        <v>0</v>
      </c>
      <c r="J201" s="109"/>
      <c r="K201" s="109"/>
      <c r="L201" s="110">
        <f t="shared" si="36"/>
        <v>0</v>
      </c>
      <c r="M201" s="109"/>
      <c r="N201" s="109"/>
      <c r="O201" s="109">
        <f t="shared" si="37"/>
        <v>0</v>
      </c>
    </row>
    <row r="202" spans="1:15" ht="15">
      <c r="A202" s="79"/>
      <c r="B202" s="79" t="str">
        <f t="shared" si="35"/>
        <v>b</v>
      </c>
      <c r="C202" s="115" t="s">
        <v>437</v>
      </c>
      <c r="D202" s="108" t="s">
        <v>438</v>
      </c>
      <c r="E202" s="109"/>
      <c r="F202" s="109"/>
      <c r="G202" s="109"/>
      <c r="H202" s="109"/>
      <c r="I202" s="110">
        <f t="shared" si="34"/>
        <v>0</v>
      </c>
      <c r="J202" s="109"/>
      <c r="K202" s="109"/>
      <c r="L202" s="110">
        <f t="shared" si="36"/>
        <v>0</v>
      </c>
      <c r="M202" s="109"/>
      <c r="N202" s="109"/>
      <c r="O202" s="109">
        <f t="shared" si="37"/>
        <v>0</v>
      </c>
    </row>
    <row r="203" spans="1:15" ht="15">
      <c r="A203" s="79"/>
      <c r="B203" s="79" t="str">
        <f t="shared" si="35"/>
        <v>b</v>
      </c>
      <c r="C203" s="115" t="s">
        <v>439</v>
      </c>
      <c r="D203" s="108" t="s">
        <v>440</v>
      </c>
      <c r="E203" s="109"/>
      <c r="F203" s="109"/>
      <c r="G203" s="109"/>
      <c r="H203" s="109"/>
      <c r="I203" s="110">
        <f t="shared" si="34"/>
        <v>0</v>
      </c>
      <c r="J203" s="109"/>
      <c r="K203" s="109"/>
      <c r="L203" s="110">
        <f t="shared" si="36"/>
        <v>0</v>
      </c>
      <c r="M203" s="109"/>
      <c r="N203" s="109"/>
      <c r="O203" s="109">
        <f t="shared" si="37"/>
        <v>0</v>
      </c>
    </row>
    <row r="204" spans="1:15" ht="15">
      <c r="A204" s="79"/>
      <c r="B204" s="79" t="str">
        <f t="shared" si="35"/>
        <v>b</v>
      </c>
      <c r="C204" s="115" t="s">
        <v>441</v>
      </c>
      <c r="D204" s="108" t="s">
        <v>442</v>
      </c>
      <c r="E204" s="109"/>
      <c r="F204" s="109"/>
      <c r="G204" s="109"/>
      <c r="H204" s="109"/>
      <c r="I204" s="110">
        <f t="shared" si="34"/>
        <v>0</v>
      </c>
      <c r="J204" s="109"/>
      <c r="K204" s="109"/>
      <c r="L204" s="110">
        <f t="shared" si="36"/>
        <v>0</v>
      </c>
      <c r="M204" s="109"/>
      <c r="N204" s="109"/>
      <c r="O204" s="109">
        <f t="shared" si="37"/>
        <v>0</v>
      </c>
    </row>
    <row r="205" spans="1:15" ht="15">
      <c r="A205" s="79"/>
      <c r="B205" s="79" t="str">
        <f t="shared" si="35"/>
        <v>b</v>
      </c>
      <c r="C205" s="115" t="s">
        <v>443</v>
      </c>
      <c r="D205" s="108" t="s">
        <v>444</v>
      </c>
      <c r="E205" s="109"/>
      <c r="F205" s="109"/>
      <c r="G205" s="109"/>
      <c r="H205" s="109"/>
      <c r="I205" s="110">
        <f t="shared" si="34"/>
        <v>0</v>
      </c>
      <c r="J205" s="109"/>
      <c r="K205" s="109"/>
      <c r="L205" s="110">
        <f t="shared" si="36"/>
        <v>0</v>
      </c>
      <c r="M205" s="109"/>
      <c r="N205" s="109"/>
      <c r="O205" s="109">
        <f t="shared" si="37"/>
        <v>0</v>
      </c>
    </row>
    <row r="206" spans="1:15" ht="25.5">
      <c r="A206" s="79"/>
      <c r="B206" s="79" t="str">
        <f t="shared" si="35"/>
        <v>b</v>
      </c>
      <c r="C206" s="115" t="s">
        <v>445</v>
      </c>
      <c r="D206" s="108" t="s">
        <v>446</v>
      </c>
      <c r="E206" s="109"/>
      <c r="F206" s="109"/>
      <c r="G206" s="109"/>
      <c r="H206" s="109"/>
      <c r="I206" s="110">
        <f t="shared" si="34"/>
        <v>0</v>
      </c>
      <c r="J206" s="109"/>
      <c r="K206" s="109"/>
      <c r="L206" s="110">
        <f t="shared" si="36"/>
        <v>0</v>
      </c>
      <c r="M206" s="109"/>
      <c r="N206" s="109"/>
      <c r="O206" s="109">
        <f t="shared" si="37"/>
        <v>0</v>
      </c>
    </row>
    <row r="207" spans="1:15" ht="15">
      <c r="A207" s="79"/>
      <c r="B207" s="79" t="str">
        <f t="shared" si="35"/>
        <v>a</v>
      </c>
      <c r="C207" s="113" t="s">
        <v>447</v>
      </c>
      <c r="D207" s="104" t="s">
        <v>448</v>
      </c>
      <c r="E207" s="105"/>
      <c r="F207" s="105"/>
      <c r="G207" s="105"/>
      <c r="H207" s="105"/>
      <c r="I207" s="106">
        <f t="shared" si="34"/>
        <v>0</v>
      </c>
      <c r="J207" s="105"/>
      <c r="K207" s="105"/>
      <c r="L207" s="106">
        <f>L210+L395+L478+L521</f>
        <v>60000</v>
      </c>
      <c r="M207" s="105"/>
      <c r="N207" s="105"/>
      <c r="O207" s="105"/>
    </row>
    <row r="208" spans="1:15" ht="15">
      <c r="A208" s="79"/>
      <c r="B208" s="79" t="str">
        <f t="shared" si="35"/>
        <v>a</v>
      </c>
      <c r="C208" s="112" t="s">
        <v>449</v>
      </c>
      <c r="D208" s="100" t="s">
        <v>450</v>
      </c>
      <c r="E208" s="101">
        <f>E209+E216</f>
        <v>15457</v>
      </c>
      <c r="F208" s="101">
        <f>F209+F216</f>
        <v>0</v>
      </c>
      <c r="G208" s="101">
        <f>G209+G216</f>
        <v>0</v>
      </c>
      <c r="H208" s="101">
        <f>H209+H216</f>
        <v>611520</v>
      </c>
      <c r="I208" s="102">
        <f t="shared" si="34"/>
        <v>0</v>
      </c>
      <c r="J208" s="101">
        <f>J209</f>
        <v>0</v>
      </c>
      <c r="K208" s="101">
        <f>K209+K216</f>
        <v>0</v>
      </c>
      <c r="L208" s="102">
        <f>L209+L216</f>
        <v>285000</v>
      </c>
      <c r="M208" s="101">
        <f>M209+M216</f>
        <v>285000</v>
      </c>
      <c r="N208" s="101">
        <f>N209+N216</f>
        <v>0</v>
      </c>
      <c r="O208" s="101">
        <f t="shared" ref="O208:O249" si="38">M208-J208</f>
        <v>285000</v>
      </c>
    </row>
    <row r="209" spans="1:15" ht="15">
      <c r="A209" s="79"/>
      <c r="B209" s="79" t="str">
        <f t="shared" si="35"/>
        <v>a</v>
      </c>
      <c r="C209" s="113" t="s">
        <v>451</v>
      </c>
      <c r="D209" s="104" t="s">
        <v>452</v>
      </c>
      <c r="E209" s="105">
        <f t="shared" ref="E209:K209" si="39">SUM(E210:E215)</f>
        <v>0</v>
      </c>
      <c r="F209" s="105">
        <f t="shared" si="39"/>
        <v>0</v>
      </c>
      <c r="G209" s="105">
        <f t="shared" si="39"/>
        <v>0</v>
      </c>
      <c r="H209" s="105">
        <f t="shared" si="39"/>
        <v>611520</v>
      </c>
      <c r="I209" s="105">
        <f t="shared" si="39"/>
        <v>0</v>
      </c>
      <c r="J209" s="105">
        <f t="shared" si="39"/>
        <v>0</v>
      </c>
      <c r="K209" s="105">
        <f t="shared" si="39"/>
        <v>0</v>
      </c>
      <c r="L209" s="106">
        <f>L210+L211+L212+L213+L214+L215</f>
        <v>285000</v>
      </c>
      <c r="M209" s="105">
        <f>SUM(M210:M215)</f>
        <v>285000</v>
      </c>
      <c r="N209" s="105">
        <f>SUM(N210:N215)</f>
        <v>0</v>
      </c>
      <c r="O209" s="105">
        <f t="shared" si="38"/>
        <v>285000</v>
      </c>
    </row>
    <row r="210" spans="1:15" ht="15">
      <c r="A210" s="79"/>
      <c r="B210" s="79" t="str">
        <f t="shared" si="35"/>
        <v>a</v>
      </c>
      <c r="C210" s="115" t="s">
        <v>453</v>
      </c>
      <c r="D210" s="108" t="s">
        <v>454</v>
      </c>
      <c r="E210" s="109"/>
      <c r="F210" s="109"/>
      <c r="G210" s="109"/>
      <c r="H210" s="109"/>
      <c r="I210" s="110">
        <f t="shared" ref="I210:I241" si="40">J210+K210</f>
        <v>0</v>
      </c>
      <c r="J210" s="109"/>
      <c r="K210" s="109"/>
      <c r="L210" s="110">
        <f>M210+N210</f>
        <v>60000</v>
      </c>
      <c r="M210" s="109">
        <v>60000</v>
      </c>
      <c r="N210" s="109"/>
      <c r="O210" s="109">
        <f t="shared" si="38"/>
        <v>60000</v>
      </c>
    </row>
    <row r="211" spans="1:15" ht="15">
      <c r="A211" s="79"/>
      <c r="B211" s="79" t="str">
        <f t="shared" si="35"/>
        <v>a</v>
      </c>
      <c r="C211" s="115" t="s">
        <v>455</v>
      </c>
      <c r="D211" s="108" t="s">
        <v>456</v>
      </c>
      <c r="E211" s="109"/>
      <c r="F211" s="109"/>
      <c r="G211" s="109"/>
      <c r="H211" s="109">
        <v>611520</v>
      </c>
      <c r="I211" s="110">
        <f t="shared" si="40"/>
        <v>0</v>
      </c>
      <c r="J211" s="109"/>
      <c r="K211" s="109"/>
      <c r="L211" s="110">
        <f>M211+N211</f>
        <v>225000</v>
      </c>
      <c r="M211" s="109">
        <v>225000</v>
      </c>
      <c r="N211" s="109"/>
      <c r="O211" s="109">
        <f t="shared" si="38"/>
        <v>225000</v>
      </c>
    </row>
    <row r="212" spans="1:15" ht="15">
      <c r="A212" s="79"/>
      <c r="B212" s="79" t="str">
        <f t="shared" si="35"/>
        <v>b</v>
      </c>
      <c r="C212" s="115" t="s">
        <v>457</v>
      </c>
      <c r="D212" s="108" t="s">
        <v>458</v>
      </c>
      <c r="E212" s="109"/>
      <c r="F212" s="109"/>
      <c r="G212" s="109"/>
      <c r="H212" s="109"/>
      <c r="I212" s="110">
        <f t="shared" si="40"/>
        <v>0</v>
      </c>
      <c r="J212" s="109"/>
      <c r="K212" s="109"/>
      <c r="L212" s="110">
        <f>M212+N212</f>
        <v>0</v>
      </c>
      <c r="M212" s="109"/>
      <c r="N212" s="109"/>
      <c r="O212" s="109">
        <f t="shared" si="38"/>
        <v>0</v>
      </c>
    </row>
    <row r="213" spans="1:15" ht="25.5">
      <c r="A213" s="79"/>
      <c r="B213" s="79" t="str">
        <f t="shared" si="35"/>
        <v>b</v>
      </c>
      <c r="C213" s="115" t="s">
        <v>459</v>
      </c>
      <c r="D213" s="108" t="s">
        <v>460</v>
      </c>
      <c r="E213" s="109"/>
      <c r="F213" s="109"/>
      <c r="G213" s="109"/>
      <c r="H213" s="109"/>
      <c r="I213" s="110">
        <f t="shared" si="40"/>
        <v>0</v>
      </c>
      <c r="J213" s="109"/>
      <c r="K213" s="109"/>
      <c r="L213" s="110">
        <f>M213+N213</f>
        <v>0</v>
      </c>
      <c r="M213" s="109"/>
      <c r="N213" s="109"/>
      <c r="O213" s="109">
        <f t="shared" si="38"/>
        <v>0</v>
      </c>
    </row>
    <row r="214" spans="1:15" ht="25.5">
      <c r="A214" s="79"/>
      <c r="B214" s="79" t="str">
        <f t="shared" si="35"/>
        <v>b</v>
      </c>
      <c r="C214" s="115" t="s">
        <v>461</v>
      </c>
      <c r="D214" s="108" t="s">
        <v>462</v>
      </c>
      <c r="E214" s="109"/>
      <c r="F214" s="109"/>
      <c r="G214" s="109"/>
      <c r="H214" s="109"/>
      <c r="I214" s="110">
        <f t="shared" si="40"/>
        <v>0</v>
      </c>
      <c r="J214" s="109"/>
      <c r="K214" s="109"/>
      <c r="L214" s="110">
        <f>M214+N214</f>
        <v>0</v>
      </c>
      <c r="M214" s="109"/>
      <c r="N214" s="109"/>
      <c r="O214" s="109">
        <f t="shared" si="38"/>
        <v>0</v>
      </c>
    </row>
    <row r="215" spans="1:15" ht="15">
      <c r="A215" s="79"/>
      <c r="B215" s="79" t="str">
        <f t="shared" si="35"/>
        <v>b</v>
      </c>
      <c r="C215" s="115" t="s">
        <v>463</v>
      </c>
      <c r="D215" s="108" t="s">
        <v>464</v>
      </c>
      <c r="E215" s="109"/>
      <c r="F215" s="109"/>
      <c r="G215" s="109"/>
      <c r="H215" s="109"/>
      <c r="I215" s="110">
        <f t="shared" si="40"/>
        <v>0</v>
      </c>
      <c r="J215" s="109"/>
      <c r="K215" s="109"/>
      <c r="L215" s="110">
        <f>L218+L403+L486+L529</f>
        <v>0</v>
      </c>
      <c r="M215" s="109"/>
      <c r="N215" s="109"/>
      <c r="O215" s="109">
        <f t="shared" si="38"/>
        <v>0</v>
      </c>
    </row>
    <row r="216" spans="1:15" ht="25.5">
      <c r="A216" s="79"/>
      <c r="B216" s="79" t="str">
        <f t="shared" si="35"/>
        <v>a</v>
      </c>
      <c r="C216" s="113" t="s">
        <v>465</v>
      </c>
      <c r="D216" s="104" t="s">
        <v>466</v>
      </c>
      <c r="E216" s="105">
        <f>SUM(E217:E237)</f>
        <v>15457</v>
      </c>
      <c r="F216" s="105">
        <f>SUM(F217:F237)</f>
        <v>0</v>
      </c>
      <c r="G216" s="105">
        <f>SUM(G217:G237)</f>
        <v>0</v>
      </c>
      <c r="H216" s="105">
        <f>SUM(H217:H237)</f>
        <v>0</v>
      </c>
      <c r="I216" s="106">
        <f t="shared" si="40"/>
        <v>0</v>
      </c>
      <c r="J216" s="105">
        <f>SUM(J217:J237)</f>
        <v>0</v>
      </c>
      <c r="K216" s="105">
        <f>SUM(K217:K237)</f>
        <v>0</v>
      </c>
      <c r="L216" s="106">
        <f>L217+L218+L219+L220+L221+L222+L223+L224+L225+L226+L227+L228+L229+L230+L231+L232+L233+L234+L235+L236+L237</f>
        <v>0</v>
      </c>
      <c r="M216" s="105">
        <f>SUM(M217:M237)</f>
        <v>0</v>
      </c>
      <c r="N216" s="105">
        <f>SUM(N217:N237)</f>
        <v>0</v>
      </c>
      <c r="O216" s="105">
        <f t="shared" si="38"/>
        <v>0</v>
      </c>
    </row>
    <row r="217" spans="1:15" ht="38.25">
      <c r="A217" s="79"/>
      <c r="B217" s="79" t="str">
        <f t="shared" si="35"/>
        <v>b</v>
      </c>
      <c r="C217" s="115" t="s">
        <v>467</v>
      </c>
      <c r="D217" s="108" t="s">
        <v>468</v>
      </c>
      <c r="E217" s="109"/>
      <c r="F217" s="109"/>
      <c r="G217" s="109"/>
      <c r="H217" s="109"/>
      <c r="I217" s="110">
        <f t="shared" si="40"/>
        <v>0</v>
      </c>
      <c r="J217" s="109"/>
      <c r="K217" s="109"/>
      <c r="L217" s="110">
        <f t="shared" ref="L217:L237" si="41">M217+N217</f>
        <v>0</v>
      </c>
      <c r="M217" s="109"/>
      <c r="N217" s="109"/>
      <c r="O217" s="109">
        <f t="shared" si="38"/>
        <v>0</v>
      </c>
    </row>
    <row r="218" spans="1:15" ht="15">
      <c r="A218" s="79"/>
      <c r="B218" s="79" t="str">
        <f t="shared" si="35"/>
        <v>b</v>
      </c>
      <c r="C218" s="115" t="s">
        <v>469</v>
      </c>
      <c r="D218" s="108" t="s">
        <v>126</v>
      </c>
      <c r="E218" s="109"/>
      <c r="F218" s="109"/>
      <c r="G218" s="109"/>
      <c r="H218" s="109"/>
      <c r="I218" s="110">
        <f t="shared" si="40"/>
        <v>0</v>
      </c>
      <c r="J218" s="109"/>
      <c r="K218" s="109"/>
      <c r="L218" s="110">
        <f t="shared" si="41"/>
        <v>0</v>
      </c>
      <c r="M218" s="109"/>
      <c r="N218" s="109"/>
      <c r="O218" s="109">
        <f t="shared" si="38"/>
        <v>0</v>
      </c>
    </row>
    <row r="219" spans="1:15" ht="15">
      <c r="A219" s="79"/>
      <c r="B219" s="79" t="str">
        <f t="shared" si="35"/>
        <v>b</v>
      </c>
      <c r="C219" s="115" t="s">
        <v>470</v>
      </c>
      <c r="D219" s="108" t="s">
        <v>128</v>
      </c>
      <c r="E219" s="109"/>
      <c r="F219" s="109"/>
      <c r="G219" s="109"/>
      <c r="H219" s="109"/>
      <c r="I219" s="110">
        <f t="shared" si="40"/>
        <v>0</v>
      </c>
      <c r="J219" s="109"/>
      <c r="K219" s="109"/>
      <c r="L219" s="110">
        <f t="shared" si="41"/>
        <v>0</v>
      </c>
      <c r="M219" s="109"/>
      <c r="N219" s="109"/>
      <c r="O219" s="109">
        <f t="shared" si="38"/>
        <v>0</v>
      </c>
    </row>
    <row r="220" spans="1:15" ht="15">
      <c r="A220" s="79"/>
      <c r="B220" s="79" t="str">
        <f t="shared" si="35"/>
        <v>a</v>
      </c>
      <c r="C220" s="115" t="s">
        <v>471</v>
      </c>
      <c r="D220" s="108" t="s">
        <v>472</v>
      </c>
      <c r="E220" s="109">
        <v>15457</v>
      </c>
      <c r="F220" s="109"/>
      <c r="G220" s="109"/>
      <c r="H220" s="109"/>
      <c r="I220" s="110">
        <f t="shared" si="40"/>
        <v>0</v>
      </c>
      <c r="J220" s="109"/>
      <c r="K220" s="109"/>
      <c r="L220" s="110">
        <f t="shared" si="41"/>
        <v>0</v>
      </c>
      <c r="M220" s="109"/>
      <c r="N220" s="109"/>
      <c r="O220" s="109">
        <f t="shared" si="38"/>
        <v>0</v>
      </c>
    </row>
    <row r="221" spans="1:15" ht="15">
      <c r="A221" s="79"/>
      <c r="B221" s="79" t="str">
        <f t="shared" si="35"/>
        <v>b</v>
      </c>
      <c r="C221" s="115" t="s">
        <v>473</v>
      </c>
      <c r="D221" s="108" t="s">
        <v>138</v>
      </c>
      <c r="E221" s="109"/>
      <c r="F221" s="109"/>
      <c r="G221" s="109"/>
      <c r="H221" s="109"/>
      <c r="I221" s="110">
        <f t="shared" si="40"/>
        <v>0</v>
      </c>
      <c r="J221" s="109"/>
      <c r="K221" s="109"/>
      <c r="L221" s="110">
        <f t="shared" si="41"/>
        <v>0</v>
      </c>
      <c r="M221" s="109"/>
      <c r="N221" s="109"/>
      <c r="O221" s="109">
        <f t="shared" si="38"/>
        <v>0</v>
      </c>
    </row>
    <row r="222" spans="1:15" ht="15">
      <c r="A222" s="79"/>
      <c r="B222" s="79" t="str">
        <f t="shared" si="35"/>
        <v>b</v>
      </c>
      <c r="C222" s="115" t="s">
        <v>474</v>
      </c>
      <c r="D222" s="108" t="s">
        <v>475</v>
      </c>
      <c r="E222" s="109"/>
      <c r="F222" s="109"/>
      <c r="G222" s="109"/>
      <c r="H222" s="109"/>
      <c r="I222" s="110">
        <f t="shared" si="40"/>
        <v>0</v>
      </c>
      <c r="J222" s="109"/>
      <c r="K222" s="109"/>
      <c r="L222" s="110">
        <f t="shared" si="41"/>
        <v>0</v>
      </c>
      <c r="M222" s="109"/>
      <c r="N222" s="109"/>
      <c r="O222" s="109">
        <f t="shared" si="38"/>
        <v>0</v>
      </c>
    </row>
    <row r="223" spans="1:15" ht="15">
      <c r="A223" s="79"/>
      <c r="B223" s="79" t="str">
        <f t="shared" si="35"/>
        <v>b</v>
      </c>
      <c r="C223" s="115" t="s">
        <v>476</v>
      </c>
      <c r="D223" s="108" t="s">
        <v>477</v>
      </c>
      <c r="E223" s="109"/>
      <c r="F223" s="109"/>
      <c r="G223" s="109"/>
      <c r="H223" s="109"/>
      <c r="I223" s="110">
        <f t="shared" si="40"/>
        <v>0</v>
      </c>
      <c r="J223" s="109"/>
      <c r="K223" s="109"/>
      <c r="L223" s="110">
        <f t="shared" si="41"/>
        <v>0</v>
      </c>
      <c r="M223" s="109"/>
      <c r="N223" s="109"/>
      <c r="O223" s="109">
        <f t="shared" si="38"/>
        <v>0</v>
      </c>
    </row>
    <row r="224" spans="1:15" ht="15">
      <c r="A224" s="79"/>
      <c r="B224" s="79" t="str">
        <f t="shared" si="35"/>
        <v>b</v>
      </c>
      <c r="C224" s="115" t="s">
        <v>478</v>
      </c>
      <c r="D224" s="108" t="s">
        <v>479</v>
      </c>
      <c r="E224" s="109"/>
      <c r="F224" s="109"/>
      <c r="G224" s="109"/>
      <c r="H224" s="109"/>
      <c r="I224" s="110">
        <f t="shared" si="40"/>
        <v>0</v>
      </c>
      <c r="J224" s="109"/>
      <c r="K224" s="109"/>
      <c r="L224" s="110">
        <f t="shared" si="41"/>
        <v>0</v>
      </c>
      <c r="M224" s="109"/>
      <c r="N224" s="109"/>
      <c r="O224" s="109">
        <f t="shared" si="38"/>
        <v>0</v>
      </c>
    </row>
    <row r="225" spans="1:15" ht="15">
      <c r="A225" s="79"/>
      <c r="B225" s="79" t="str">
        <f t="shared" si="35"/>
        <v>b</v>
      </c>
      <c r="C225" s="115" t="s">
        <v>480</v>
      </c>
      <c r="D225" s="108" t="s">
        <v>481</v>
      </c>
      <c r="E225" s="109"/>
      <c r="F225" s="109"/>
      <c r="G225" s="109"/>
      <c r="H225" s="109"/>
      <c r="I225" s="110">
        <f t="shared" si="40"/>
        <v>0</v>
      </c>
      <c r="J225" s="109"/>
      <c r="K225" s="109"/>
      <c r="L225" s="110">
        <f t="shared" si="41"/>
        <v>0</v>
      </c>
      <c r="M225" s="109"/>
      <c r="N225" s="109"/>
      <c r="O225" s="109">
        <f t="shared" si="38"/>
        <v>0</v>
      </c>
    </row>
    <row r="226" spans="1:15" ht="15">
      <c r="A226" s="79"/>
      <c r="B226" s="79" t="str">
        <f t="shared" si="35"/>
        <v>b</v>
      </c>
      <c r="C226" s="115" t="s">
        <v>482</v>
      </c>
      <c r="D226" s="108" t="s">
        <v>483</v>
      </c>
      <c r="E226" s="109"/>
      <c r="F226" s="109"/>
      <c r="G226" s="109"/>
      <c r="H226" s="109"/>
      <c r="I226" s="110">
        <f t="shared" si="40"/>
        <v>0</v>
      </c>
      <c r="J226" s="109"/>
      <c r="K226" s="109"/>
      <c r="L226" s="110">
        <f t="shared" si="41"/>
        <v>0</v>
      </c>
      <c r="M226" s="109"/>
      <c r="N226" s="109"/>
      <c r="O226" s="109">
        <f t="shared" si="38"/>
        <v>0</v>
      </c>
    </row>
    <row r="227" spans="1:15" ht="15">
      <c r="A227" s="79"/>
      <c r="B227" s="79" t="str">
        <f t="shared" si="35"/>
        <v>b</v>
      </c>
      <c r="C227" s="115" t="s">
        <v>484</v>
      </c>
      <c r="D227" s="108" t="s">
        <v>140</v>
      </c>
      <c r="E227" s="109"/>
      <c r="F227" s="109"/>
      <c r="G227" s="109"/>
      <c r="H227" s="109"/>
      <c r="I227" s="110">
        <f t="shared" si="40"/>
        <v>0</v>
      </c>
      <c r="J227" s="109"/>
      <c r="K227" s="109"/>
      <c r="L227" s="110">
        <f t="shared" si="41"/>
        <v>0</v>
      </c>
      <c r="M227" s="109"/>
      <c r="N227" s="109"/>
      <c r="O227" s="109">
        <f t="shared" si="38"/>
        <v>0</v>
      </c>
    </row>
    <row r="228" spans="1:15" ht="15">
      <c r="A228" s="79"/>
      <c r="B228" s="79" t="str">
        <f t="shared" si="35"/>
        <v>b</v>
      </c>
      <c r="C228" s="115" t="s">
        <v>485</v>
      </c>
      <c r="D228" s="108" t="s">
        <v>486</v>
      </c>
      <c r="E228" s="109"/>
      <c r="F228" s="109"/>
      <c r="G228" s="109"/>
      <c r="H228" s="109"/>
      <c r="I228" s="110">
        <f t="shared" si="40"/>
        <v>0</v>
      </c>
      <c r="J228" s="109"/>
      <c r="K228" s="109"/>
      <c r="L228" s="110">
        <f t="shared" si="41"/>
        <v>0</v>
      </c>
      <c r="M228" s="109"/>
      <c r="N228" s="109"/>
      <c r="O228" s="109">
        <f t="shared" si="38"/>
        <v>0</v>
      </c>
    </row>
    <row r="229" spans="1:15" ht="15">
      <c r="A229" s="79"/>
      <c r="B229" s="79" t="str">
        <f t="shared" si="35"/>
        <v>b</v>
      </c>
      <c r="C229" s="115" t="s">
        <v>487</v>
      </c>
      <c r="D229" s="108" t="s">
        <v>488</v>
      </c>
      <c r="E229" s="109"/>
      <c r="F229" s="109"/>
      <c r="G229" s="109"/>
      <c r="H229" s="109"/>
      <c r="I229" s="110">
        <f t="shared" si="40"/>
        <v>0</v>
      </c>
      <c r="J229" s="109"/>
      <c r="K229" s="109"/>
      <c r="L229" s="110">
        <f t="shared" si="41"/>
        <v>0</v>
      </c>
      <c r="M229" s="109"/>
      <c r="N229" s="109"/>
      <c r="O229" s="109">
        <f t="shared" si="38"/>
        <v>0</v>
      </c>
    </row>
    <row r="230" spans="1:15" ht="15">
      <c r="A230" s="79"/>
      <c r="B230" s="79" t="str">
        <f t="shared" si="35"/>
        <v>b</v>
      </c>
      <c r="C230" s="115" t="s">
        <v>489</v>
      </c>
      <c r="D230" s="108" t="s">
        <v>490</v>
      </c>
      <c r="E230" s="109"/>
      <c r="F230" s="109"/>
      <c r="G230" s="109"/>
      <c r="H230" s="109"/>
      <c r="I230" s="110">
        <f t="shared" si="40"/>
        <v>0</v>
      </c>
      <c r="J230" s="109"/>
      <c r="K230" s="109"/>
      <c r="L230" s="110">
        <f t="shared" si="41"/>
        <v>0</v>
      </c>
      <c r="M230" s="109"/>
      <c r="N230" s="109"/>
      <c r="O230" s="109">
        <f t="shared" si="38"/>
        <v>0</v>
      </c>
    </row>
    <row r="231" spans="1:15" ht="15">
      <c r="A231" s="79"/>
      <c r="B231" s="79" t="str">
        <f t="shared" si="35"/>
        <v>b</v>
      </c>
      <c r="C231" s="115" t="s">
        <v>491</v>
      </c>
      <c r="D231" s="108" t="s">
        <v>492</v>
      </c>
      <c r="E231" s="109"/>
      <c r="F231" s="109"/>
      <c r="G231" s="109"/>
      <c r="H231" s="109"/>
      <c r="I231" s="110">
        <f t="shared" si="40"/>
        <v>0</v>
      </c>
      <c r="J231" s="109"/>
      <c r="K231" s="109"/>
      <c r="L231" s="110">
        <f t="shared" si="41"/>
        <v>0</v>
      </c>
      <c r="M231" s="109"/>
      <c r="N231" s="109"/>
      <c r="O231" s="109">
        <f t="shared" si="38"/>
        <v>0</v>
      </c>
    </row>
    <row r="232" spans="1:15" ht="15">
      <c r="A232" s="79"/>
      <c r="B232" s="79" t="str">
        <f t="shared" si="35"/>
        <v>b</v>
      </c>
      <c r="C232" s="115" t="s">
        <v>493</v>
      </c>
      <c r="D232" s="108" t="s">
        <v>152</v>
      </c>
      <c r="E232" s="109"/>
      <c r="F232" s="109"/>
      <c r="G232" s="109"/>
      <c r="H232" s="109"/>
      <c r="I232" s="110">
        <f t="shared" si="40"/>
        <v>0</v>
      </c>
      <c r="J232" s="109"/>
      <c r="K232" s="109"/>
      <c r="L232" s="110">
        <f t="shared" si="41"/>
        <v>0</v>
      </c>
      <c r="M232" s="109"/>
      <c r="N232" s="109"/>
      <c r="O232" s="109">
        <f t="shared" si="38"/>
        <v>0</v>
      </c>
    </row>
    <row r="233" spans="1:15" ht="15">
      <c r="A233" s="79"/>
      <c r="B233" s="79" t="str">
        <f t="shared" si="35"/>
        <v>b</v>
      </c>
      <c r="C233" s="115" t="s">
        <v>494</v>
      </c>
      <c r="D233" s="108" t="s">
        <v>495</v>
      </c>
      <c r="E233" s="109"/>
      <c r="F233" s="109"/>
      <c r="G233" s="109"/>
      <c r="H233" s="109"/>
      <c r="I233" s="110">
        <f t="shared" si="40"/>
        <v>0</v>
      </c>
      <c r="J233" s="109"/>
      <c r="K233" s="109"/>
      <c r="L233" s="110">
        <f t="shared" si="41"/>
        <v>0</v>
      </c>
      <c r="M233" s="109"/>
      <c r="N233" s="109"/>
      <c r="O233" s="109">
        <f t="shared" si="38"/>
        <v>0</v>
      </c>
    </row>
    <row r="234" spans="1:15" ht="15">
      <c r="A234" s="79"/>
      <c r="B234" s="79" t="str">
        <f t="shared" si="35"/>
        <v>b</v>
      </c>
      <c r="C234" s="115" t="s">
        <v>496</v>
      </c>
      <c r="D234" s="108" t="s">
        <v>497</v>
      </c>
      <c r="E234" s="109"/>
      <c r="F234" s="109"/>
      <c r="G234" s="109"/>
      <c r="H234" s="109"/>
      <c r="I234" s="110">
        <f t="shared" si="40"/>
        <v>0</v>
      </c>
      <c r="J234" s="109"/>
      <c r="K234" s="109"/>
      <c r="L234" s="110">
        <f t="shared" si="41"/>
        <v>0</v>
      </c>
      <c r="M234" s="109"/>
      <c r="N234" s="109"/>
      <c r="O234" s="109">
        <f t="shared" si="38"/>
        <v>0</v>
      </c>
    </row>
    <row r="235" spans="1:15" ht="25.5">
      <c r="A235" s="79"/>
      <c r="B235" s="79" t="str">
        <f t="shared" si="35"/>
        <v>b</v>
      </c>
      <c r="C235" s="115" t="s">
        <v>498</v>
      </c>
      <c r="D235" s="108" t="s">
        <v>499</v>
      </c>
      <c r="E235" s="109"/>
      <c r="F235" s="109"/>
      <c r="G235" s="109"/>
      <c r="H235" s="109"/>
      <c r="I235" s="110">
        <f t="shared" si="40"/>
        <v>0</v>
      </c>
      <c r="J235" s="109"/>
      <c r="K235" s="109"/>
      <c r="L235" s="110">
        <f t="shared" si="41"/>
        <v>0</v>
      </c>
      <c r="M235" s="109"/>
      <c r="N235" s="109"/>
      <c r="O235" s="109">
        <f t="shared" si="38"/>
        <v>0</v>
      </c>
    </row>
    <row r="236" spans="1:15" ht="15">
      <c r="A236" s="79"/>
      <c r="B236" s="79" t="str">
        <f t="shared" si="35"/>
        <v>b</v>
      </c>
      <c r="C236" s="115" t="s">
        <v>500</v>
      </c>
      <c r="D236" s="108" t="s">
        <v>501</v>
      </c>
      <c r="E236" s="109"/>
      <c r="F236" s="109"/>
      <c r="G236" s="109"/>
      <c r="H236" s="109"/>
      <c r="I236" s="110">
        <f t="shared" si="40"/>
        <v>0</v>
      </c>
      <c r="J236" s="109"/>
      <c r="K236" s="109"/>
      <c r="L236" s="110">
        <f t="shared" si="41"/>
        <v>0</v>
      </c>
      <c r="M236" s="109"/>
      <c r="N236" s="109"/>
      <c r="O236" s="109">
        <f t="shared" si="38"/>
        <v>0</v>
      </c>
    </row>
    <row r="237" spans="1:15" ht="25.5">
      <c r="A237" s="79"/>
      <c r="B237" s="79" t="str">
        <f t="shared" si="35"/>
        <v>b</v>
      </c>
      <c r="C237" s="115" t="s">
        <v>502</v>
      </c>
      <c r="D237" s="108" t="s">
        <v>503</v>
      </c>
      <c r="E237" s="109"/>
      <c r="F237" s="109"/>
      <c r="G237" s="109"/>
      <c r="H237" s="109"/>
      <c r="I237" s="110">
        <f t="shared" si="40"/>
        <v>0</v>
      </c>
      <c r="J237" s="109"/>
      <c r="K237" s="109"/>
      <c r="L237" s="110">
        <f t="shared" si="41"/>
        <v>0</v>
      </c>
      <c r="M237" s="109"/>
      <c r="N237" s="109"/>
      <c r="O237" s="109">
        <f t="shared" si="38"/>
        <v>0</v>
      </c>
    </row>
    <row r="238" spans="1:15" ht="15">
      <c r="A238" s="79"/>
      <c r="B238" s="79" t="str">
        <f t="shared" si="35"/>
        <v>b</v>
      </c>
      <c r="C238" s="112" t="s">
        <v>504</v>
      </c>
      <c r="D238" s="100" t="s">
        <v>505</v>
      </c>
      <c r="E238" s="101">
        <f>E239+E242+E250</f>
        <v>0</v>
      </c>
      <c r="F238" s="101">
        <f>F239+F242+F250</f>
        <v>0</v>
      </c>
      <c r="G238" s="101">
        <f>G239+G242+G250</f>
        <v>0</v>
      </c>
      <c r="H238" s="101">
        <f>H239+H242+H250</f>
        <v>0</v>
      </c>
      <c r="I238" s="102">
        <f t="shared" si="40"/>
        <v>0</v>
      </c>
      <c r="J238" s="101">
        <f>J239+J242+J250</f>
        <v>0</v>
      </c>
      <c r="K238" s="101">
        <f>K239+K242+K250</f>
        <v>0</v>
      </c>
      <c r="L238" s="102">
        <f t="shared" ref="L238:L269" si="42">L241+L426+L509+L552</f>
        <v>0</v>
      </c>
      <c r="M238" s="101">
        <f>M239+M242+M250</f>
        <v>0</v>
      </c>
      <c r="N238" s="101">
        <f>N239+N242+N250</f>
        <v>0</v>
      </c>
      <c r="O238" s="101">
        <f t="shared" si="38"/>
        <v>0</v>
      </c>
    </row>
    <row r="239" spans="1:15" ht="15">
      <c r="A239" s="79"/>
      <c r="B239" s="79" t="str">
        <f t="shared" si="35"/>
        <v>b</v>
      </c>
      <c r="C239" s="113" t="s">
        <v>506</v>
      </c>
      <c r="D239" s="104" t="s">
        <v>507</v>
      </c>
      <c r="E239" s="105">
        <f>SUM(E240:E241)</f>
        <v>0</v>
      </c>
      <c r="F239" s="105">
        <f>SUM(F240:F241)</f>
        <v>0</v>
      </c>
      <c r="G239" s="105">
        <f>SUM(G240:G241)</f>
        <v>0</v>
      </c>
      <c r="H239" s="105">
        <f>SUM(H240:H241)</f>
        <v>0</v>
      </c>
      <c r="I239" s="106">
        <f t="shared" si="40"/>
        <v>0</v>
      </c>
      <c r="J239" s="105">
        <f>SUM(J240:J241)</f>
        <v>0</v>
      </c>
      <c r="K239" s="105">
        <f>SUM(K240:K241)</f>
        <v>0</v>
      </c>
      <c r="L239" s="106">
        <f t="shared" si="42"/>
        <v>0</v>
      </c>
      <c r="M239" s="105">
        <f>SUM(M240:M241)</f>
        <v>0</v>
      </c>
      <c r="N239" s="105">
        <f>SUM(N240:N241)</f>
        <v>0</v>
      </c>
      <c r="O239" s="105">
        <f t="shared" si="38"/>
        <v>0</v>
      </c>
    </row>
    <row r="240" spans="1:15" ht="15">
      <c r="A240" s="79"/>
      <c r="B240" s="79" t="str">
        <f t="shared" si="35"/>
        <v>b</v>
      </c>
      <c r="C240" s="115" t="s">
        <v>508</v>
      </c>
      <c r="D240" s="108" t="s">
        <v>509</v>
      </c>
      <c r="E240" s="109"/>
      <c r="F240" s="109"/>
      <c r="G240" s="109"/>
      <c r="H240" s="109"/>
      <c r="I240" s="110">
        <f t="shared" si="40"/>
        <v>0</v>
      </c>
      <c r="J240" s="109"/>
      <c r="K240" s="109"/>
      <c r="L240" s="110">
        <f t="shared" si="42"/>
        <v>0</v>
      </c>
      <c r="M240" s="109"/>
      <c r="N240" s="109"/>
      <c r="O240" s="109">
        <f t="shared" si="38"/>
        <v>0</v>
      </c>
    </row>
    <row r="241" spans="1:15" ht="15">
      <c r="A241" s="79"/>
      <c r="B241" s="79" t="str">
        <f t="shared" si="35"/>
        <v>b</v>
      </c>
      <c r="C241" s="115" t="s">
        <v>510</v>
      </c>
      <c r="D241" s="108" t="s">
        <v>511</v>
      </c>
      <c r="E241" s="109"/>
      <c r="F241" s="109"/>
      <c r="G241" s="109"/>
      <c r="H241" s="109"/>
      <c r="I241" s="110">
        <f t="shared" si="40"/>
        <v>0</v>
      </c>
      <c r="J241" s="109"/>
      <c r="K241" s="109"/>
      <c r="L241" s="110">
        <f t="shared" si="42"/>
        <v>0</v>
      </c>
      <c r="M241" s="109"/>
      <c r="N241" s="109"/>
      <c r="O241" s="109">
        <f t="shared" si="38"/>
        <v>0</v>
      </c>
    </row>
    <row r="242" spans="1:15" ht="15">
      <c r="A242" s="79"/>
      <c r="B242" s="79" t="str">
        <f t="shared" si="35"/>
        <v>b</v>
      </c>
      <c r="C242" s="113" t="s">
        <v>512</v>
      </c>
      <c r="D242" s="104" t="s">
        <v>513</v>
      </c>
      <c r="E242" s="105">
        <f>SUM(E243:E249)</f>
        <v>0</v>
      </c>
      <c r="F242" s="105">
        <f>SUM(F243:F249)</f>
        <v>0</v>
      </c>
      <c r="G242" s="105">
        <f>SUM(G243:G249)</f>
        <v>0</v>
      </c>
      <c r="H242" s="105">
        <f>SUM(H243:H249)</f>
        <v>0</v>
      </c>
      <c r="I242" s="106">
        <f t="shared" ref="I242:I273" si="43">J242+K242</f>
        <v>0</v>
      </c>
      <c r="J242" s="105">
        <f>SUM(J243:J249)</f>
        <v>0</v>
      </c>
      <c r="K242" s="105">
        <f>SUM(K243:K249)</f>
        <v>0</v>
      </c>
      <c r="L242" s="106">
        <f t="shared" si="42"/>
        <v>0</v>
      </c>
      <c r="M242" s="105">
        <f>SUM(M243:M249)</f>
        <v>0</v>
      </c>
      <c r="N242" s="105">
        <f>SUM(N243:N249)</f>
        <v>0</v>
      </c>
      <c r="O242" s="105">
        <f t="shared" si="38"/>
        <v>0</v>
      </c>
    </row>
    <row r="243" spans="1:15" ht="15">
      <c r="A243" s="79"/>
      <c r="B243" s="79" t="str">
        <f t="shared" si="35"/>
        <v>b</v>
      </c>
      <c r="C243" s="115" t="s">
        <v>514</v>
      </c>
      <c r="D243" s="108" t="s">
        <v>515</v>
      </c>
      <c r="E243" s="109"/>
      <c r="F243" s="109"/>
      <c r="G243" s="109"/>
      <c r="H243" s="109"/>
      <c r="I243" s="110">
        <f t="shared" si="43"/>
        <v>0</v>
      </c>
      <c r="J243" s="109"/>
      <c r="K243" s="109"/>
      <c r="L243" s="110">
        <f t="shared" si="42"/>
        <v>0</v>
      </c>
      <c r="M243" s="109"/>
      <c r="N243" s="109"/>
      <c r="O243" s="109">
        <f t="shared" si="38"/>
        <v>0</v>
      </c>
    </row>
    <row r="244" spans="1:15" ht="15">
      <c r="A244" s="79"/>
      <c r="B244" s="79" t="str">
        <f t="shared" si="35"/>
        <v>b</v>
      </c>
      <c r="C244" s="115" t="s">
        <v>516</v>
      </c>
      <c r="D244" s="108" t="s">
        <v>517</v>
      </c>
      <c r="E244" s="109"/>
      <c r="F244" s="109"/>
      <c r="G244" s="109"/>
      <c r="H244" s="109"/>
      <c r="I244" s="110">
        <f t="shared" si="43"/>
        <v>0</v>
      </c>
      <c r="J244" s="109"/>
      <c r="K244" s="109"/>
      <c r="L244" s="110">
        <f t="shared" si="42"/>
        <v>0</v>
      </c>
      <c r="M244" s="109"/>
      <c r="N244" s="109"/>
      <c r="O244" s="109">
        <f t="shared" si="38"/>
        <v>0</v>
      </c>
    </row>
    <row r="245" spans="1:15" ht="15">
      <c r="A245" s="79"/>
      <c r="B245" s="79" t="str">
        <f t="shared" si="35"/>
        <v>b</v>
      </c>
      <c r="C245" s="115" t="s">
        <v>518</v>
      </c>
      <c r="D245" s="108" t="s">
        <v>519</v>
      </c>
      <c r="E245" s="109"/>
      <c r="F245" s="109"/>
      <c r="G245" s="109"/>
      <c r="H245" s="109"/>
      <c r="I245" s="110">
        <f t="shared" si="43"/>
        <v>0</v>
      </c>
      <c r="J245" s="109"/>
      <c r="K245" s="109"/>
      <c r="L245" s="110">
        <f t="shared" si="42"/>
        <v>0</v>
      </c>
      <c r="M245" s="109"/>
      <c r="N245" s="109"/>
      <c r="O245" s="109">
        <f t="shared" si="38"/>
        <v>0</v>
      </c>
    </row>
    <row r="246" spans="1:15" ht="15">
      <c r="A246" s="79"/>
      <c r="B246" s="79" t="str">
        <f t="shared" si="35"/>
        <v>b</v>
      </c>
      <c r="C246" s="115" t="s">
        <v>520</v>
      </c>
      <c r="D246" s="108" t="s">
        <v>521</v>
      </c>
      <c r="E246" s="109"/>
      <c r="F246" s="109"/>
      <c r="G246" s="109"/>
      <c r="H246" s="109"/>
      <c r="I246" s="110">
        <f t="shared" si="43"/>
        <v>0</v>
      </c>
      <c r="J246" s="109"/>
      <c r="K246" s="109"/>
      <c r="L246" s="110">
        <f t="shared" si="42"/>
        <v>0</v>
      </c>
      <c r="M246" s="109"/>
      <c r="N246" s="109"/>
      <c r="O246" s="109">
        <f t="shared" si="38"/>
        <v>0</v>
      </c>
    </row>
    <row r="247" spans="1:15" ht="15">
      <c r="A247" s="79"/>
      <c r="B247" s="79" t="str">
        <f t="shared" si="35"/>
        <v>b</v>
      </c>
      <c r="C247" s="115" t="s">
        <v>522</v>
      </c>
      <c r="D247" s="108" t="s">
        <v>523</v>
      </c>
      <c r="E247" s="109"/>
      <c r="F247" s="109"/>
      <c r="G247" s="109"/>
      <c r="H247" s="109"/>
      <c r="I247" s="110">
        <f t="shared" si="43"/>
        <v>0</v>
      </c>
      <c r="J247" s="109"/>
      <c r="K247" s="109"/>
      <c r="L247" s="110">
        <f t="shared" si="42"/>
        <v>0</v>
      </c>
      <c r="M247" s="109"/>
      <c r="N247" s="109"/>
      <c r="O247" s="109">
        <f t="shared" si="38"/>
        <v>0</v>
      </c>
    </row>
    <row r="248" spans="1:15" ht="25.5">
      <c r="A248" s="79"/>
      <c r="B248" s="79" t="str">
        <f t="shared" si="35"/>
        <v>b</v>
      </c>
      <c r="C248" s="115" t="s">
        <v>524</v>
      </c>
      <c r="D248" s="108" t="s">
        <v>525</v>
      </c>
      <c r="E248" s="109"/>
      <c r="F248" s="109"/>
      <c r="G248" s="109"/>
      <c r="H248" s="109"/>
      <c r="I248" s="110">
        <f t="shared" si="43"/>
        <v>0</v>
      </c>
      <c r="J248" s="109"/>
      <c r="K248" s="109"/>
      <c r="L248" s="110">
        <f t="shared" si="42"/>
        <v>0</v>
      </c>
      <c r="M248" s="109"/>
      <c r="N248" s="109"/>
      <c r="O248" s="109">
        <f t="shared" si="38"/>
        <v>0</v>
      </c>
    </row>
    <row r="249" spans="1:15" ht="25.5">
      <c r="A249" s="79"/>
      <c r="B249" s="79" t="str">
        <f t="shared" si="35"/>
        <v>b</v>
      </c>
      <c r="C249" s="115" t="s">
        <v>526</v>
      </c>
      <c r="D249" s="108" t="s">
        <v>527</v>
      </c>
      <c r="E249" s="109"/>
      <c r="F249" s="109"/>
      <c r="G249" s="109"/>
      <c r="H249" s="109"/>
      <c r="I249" s="110">
        <f t="shared" si="43"/>
        <v>0</v>
      </c>
      <c r="J249" s="109"/>
      <c r="K249" s="109"/>
      <c r="L249" s="110">
        <f t="shared" si="42"/>
        <v>0</v>
      </c>
      <c r="M249" s="109"/>
      <c r="N249" s="109"/>
      <c r="O249" s="109">
        <f t="shared" si="38"/>
        <v>0</v>
      </c>
    </row>
    <row r="250" spans="1:15" ht="25.5">
      <c r="A250" s="79"/>
      <c r="B250" s="79" t="str">
        <f t="shared" si="35"/>
        <v>b</v>
      </c>
      <c r="C250" s="113" t="s">
        <v>528</v>
      </c>
      <c r="D250" s="104" t="s">
        <v>529</v>
      </c>
      <c r="E250" s="105">
        <v>0</v>
      </c>
      <c r="F250" s="105">
        <v>0</v>
      </c>
      <c r="G250" s="105">
        <v>0</v>
      </c>
      <c r="H250" s="105">
        <v>0</v>
      </c>
      <c r="I250" s="106">
        <f t="shared" si="43"/>
        <v>0</v>
      </c>
      <c r="J250" s="105">
        <v>0</v>
      </c>
      <c r="K250" s="105">
        <v>0</v>
      </c>
      <c r="L250" s="106">
        <f t="shared" si="42"/>
        <v>0</v>
      </c>
      <c r="M250" s="105">
        <v>0</v>
      </c>
      <c r="N250" s="105">
        <v>0</v>
      </c>
      <c r="O250" s="105">
        <v>0</v>
      </c>
    </row>
    <row r="251" spans="1:15" ht="15">
      <c r="A251" s="79"/>
      <c r="B251" s="79" t="str">
        <f t="shared" si="35"/>
        <v>b</v>
      </c>
      <c r="C251" s="112" t="s">
        <v>530</v>
      </c>
      <c r="D251" s="100" t="s">
        <v>531</v>
      </c>
      <c r="E251" s="101">
        <v>0</v>
      </c>
      <c r="F251" s="101">
        <v>0</v>
      </c>
      <c r="G251" s="101">
        <v>0</v>
      </c>
      <c r="H251" s="101">
        <v>0</v>
      </c>
      <c r="I251" s="102">
        <f t="shared" si="43"/>
        <v>0</v>
      </c>
      <c r="J251" s="101">
        <v>0</v>
      </c>
      <c r="K251" s="101">
        <v>0</v>
      </c>
      <c r="L251" s="102">
        <f t="shared" si="42"/>
        <v>0</v>
      </c>
      <c r="M251" s="101">
        <v>0</v>
      </c>
      <c r="N251" s="101">
        <v>0</v>
      </c>
      <c r="O251" s="101">
        <v>0</v>
      </c>
    </row>
    <row r="252" spans="1:15" ht="15">
      <c r="A252" s="79"/>
      <c r="B252" s="79" t="str">
        <f t="shared" si="35"/>
        <v>b</v>
      </c>
      <c r="C252" s="111" t="s">
        <v>532</v>
      </c>
      <c r="D252" s="96" t="s">
        <v>533</v>
      </c>
      <c r="E252" s="97">
        <f>SUM(E253:E257)</f>
        <v>0</v>
      </c>
      <c r="F252" s="97">
        <f>SUM(F253:F257)</f>
        <v>0</v>
      </c>
      <c r="G252" s="97">
        <f>SUM(G253:G257)</f>
        <v>0</v>
      </c>
      <c r="H252" s="97">
        <f>SUM(H253:H257)</f>
        <v>0</v>
      </c>
      <c r="I252" s="98">
        <f t="shared" si="43"/>
        <v>0</v>
      </c>
      <c r="J252" s="97">
        <f>SUM(J253:J257)</f>
        <v>0</v>
      </c>
      <c r="K252" s="97">
        <f>SUM(K253:K257)</f>
        <v>0</v>
      </c>
      <c r="L252" s="98">
        <f t="shared" si="42"/>
        <v>0</v>
      </c>
      <c r="M252" s="97">
        <f>SUM(M253:M257)</f>
        <v>0</v>
      </c>
      <c r="N252" s="97">
        <f>SUM(N253:N257)</f>
        <v>0</v>
      </c>
      <c r="O252" s="97">
        <f t="shared" ref="O252:O264" si="44">M252-J252</f>
        <v>0</v>
      </c>
    </row>
    <row r="253" spans="1:15" ht="15">
      <c r="A253" s="79"/>
      <c r="B253" s="79" t="str">
        <f t="shared" si="35"/>
        <v>b</v>
      </c>
      <c r="C253" s="112" t="s">
        <v>534</v>
      </c>
      <c r="D253" s="100" t="s">
        <v>535</v>
      </c>
      <c r="E253" s="101"/>
      <c r="F253" s="101"/>
      <c r="G253" s="101"/>
      <c r="H253" s="101"/>
      <c r="I253" s="102">
        <f t="shared" si="43"/>
        <v>0</v>
      </c>
      <c r="J253" s="101"/>
      <c r="K253" s="101"/>
      <c r="L253" s="102">
        <f t="shared" si="42"/>
        <v>0</v>
      </c>
      <c r="M253" s="101"/>
      <c r="N253" s="101"/>
      <c r="O253" s="101">
        <f t="shared" si="44"/>
        <v>0</v>
      </c>
    </row>
    <row r="254" spans="1:15" ht="15">
      <c r="A254" s="79"/>
      <c r="B254" s="79" t="str">
        <f t="shared" si="35"/>
        <v>b</v>
      </c>
      <c r="C254" s="112" t="s">
        <v>536</v>
      </c>
      <c r="D254" s="100" t="s">
        <v>537</v>
      </c>
      <c r="E254" s="101"/>
      <c r="F254" s="101"/>
      <c r="G254" s="101"/>
      <c r="H254" s="101"/>
      <c r="I254" s="102">
        <f t="shared" si="43"/>
        <v>0</v>
      </c>
      <c r="J254" s="101"/>
      <c r="K254" s="101"/>
      <c r="L254" s="102">
        <f t="shared" si="42"/>
        <v>0</v>
      </c>
      <c r="M254" s="101"/>
      <c r="N254" s="101"/>
      <c r="O254" s="101">
        <f t="shared" si="44"/>
        <v>0</v>
      </c>
    </row>
    <row r="255" spans="1:15" ht="15">
      <c r="A255" s="79"/>
      <c r="B255" s="79" t="str">
        <f t="shared" si="35"/>
        <v>b</v>
      </c>
      <c r="C255" s="112" t="s">
        <v>538</v>
      </c>
      <c r="D255" s="100" t="s">
        <v>539</v>
      </c>
      <c r="E255" s="101"/>
      <c r="F255" s="101"/>
      <c r="G255" s="101"/>
      <c r="H255" s="101"/>
      <c r="I255" s="102">
        <f t="shared" si="43"/>
        <v>0</v>
      </c>
      <c r="J255" s="101"/>
      <c r="K255" s="101"/>
      <c r="L255" s="102">
        <f t="shared" si="42"/>
        <v>0</v>
      </c>
      <c r="M255" s="101"/>
      <c r="N255" s="101"/>
      <c r="O255" s="101">
        <f t="shared" si="44"/>
        <v>0</v>
      </c>
    </row>
    <row r="256" spans="1:15" ht="15">
      <c r="A256" s="79"/>
      <c r="B256" s="79" t="str">
        <f t="shared" si="35"/>
        <v>b</v>
      </c>
      <c r="C256" s="112" t="s">
        <v>540</v>
      </c>
      <c r="D256" s="100" t="s">
        <v>541</v>
      </c>
      <c r="E256" s="101"/>
      <c r="F256" s="101"/>
      <c r="G256" s="101"/>
      <c r="H256" s="101"/>
      <c r="I256" s="102">
        <f t="shared" si="43"/>
        <v>0</v>
      </c>
      <c r="J256" s="101"/>
      <c r="K256" s="101"/>
      <c r="L256" s="102">
        <f t="shared" si="42"/>
        <v>0</v>
      </c>
      <c r="M256" s="101"/>
      <c r="N256" s="101"/>
      <c r="O256" s="101">
        <f t="shared" si="44"/>
        <v>0</v>
      </c>
    </row>
    <row r="257" spans="1:15" ht="15">
      <c r="A257" s="79"/>
      <c r="B257" s="79" t="str">
        <f t="shared" si="35"/>
        <v>b</v>
      </c>
      <c r="C257" s="112" t="s">
        <v>542</v>
      </c>
      <c r="D257" s="100" t="s">
        <v>543</v>
      </c>
      <c r="E257" s="101"/>
      <c r="F257" s="101"/>
      <c r="G257" s="101"/>
      <c r="H257" s="101"/>
      <c r="I257" s="102">
        <f t="shared" si="43"/>
        <v>0</v>
      </c>
      <c r="J257" s="101"/>
      <c r="K257" s="101"/>
      <c r="L257" s="102">
        <f t="shared" si="42"/>
        <v>0</v>
      </c>
      <c r="M257" s="101"/>
      <c r="N257" s="101"/>
      <c r="O257" s="101">
        <f t="shared" si="44"/>
        <v>0</v>
      </c>
    </row>
    <row r="258" spans="1:15" ht="15">
      <c r="A258" s="79"/>
      <c r="B258" s="79" t="str">
        <f t="shared" si="35"/>
        <v>b</v>
      </c>
      <c r="C258" s="111">
        <v>31.3</v>
      </c>
      <c r="D258" s="96" t="s">
        <v>544</v>
      </c>
      <c r="E258" s="97">
        <v>0</v>
      </c>
      <c r="F258" s="97">
        <v>0</v>
      </c>
      <c r="G258" s="97">
        <v>0</v>
      </c>
      <c r="H258" s="97">
        <v>0</v>
      </c>
      <c r="I258" s="98">
        <f t="shared" si="43"/>
        <v>0</v>
      </c>
      <c r="J258" s="97">
        <v>0</v>
      </c>
      <c r="K258" s="97">
        <v>0</v>
      </c>
      <c r="L258" s="98">
        <f t="shared" si="42"/>
        <v>0</v>
      </c>
      <c r="M258" s="97">
        <v>0</v>
      </c>
      <c r="N258" s="97">
        <v>0</v>
      </c>
      <c r="O258" s="97">
        <f t="shared" si="44"/>
        <v>0</v>
      </c>
    </row>
    <row r="259" spans="1:15" ht="15">
      <c r="A259" s="79"/>
      <c r="B259" s="79" t="str">
        <f t="shared" si="35"/>
        <v>b</v>
      </c>
      <c r="C259" s="111">
        <v>31.4</v>
      </c>
      <c r="D259" s="96" t="s">
        <v>545</v>
      </c>
      <c r="E259" s="97">
        <f>E260+E261+E262+E268</f>
        <v>0</v>
      </c>
      <c r="F259" s="97">
        <f>F260+F261+F262+F268</f>
        <v>0</v>
      </c>
      <c r="G259" s="97">
        <f>G260+G261+G262+G268</f>
        <v>0</v>
      </c>
      <c r="H259" s="97">
        <f>H260+H261+H262+H268</f>
        <v>0</v>
      </c>
      <c r="I259" s="98">
        <f t="shared" si="43"/>
        <v>0</v>
      </c>
      <c r="J259" s="97">
        <f>J260+J261+J262+J268</f>
        <v>0</v>
      </c>
      <c r="K259" s="97">
        <f>K260+K261+K262+K268</f>
        <v>0</v>
      </c>
      <c r="L259" s="98">
        <f t="shared" si="42"/>
        <v>0</v>
      </c>
      <c r="M259" s="97">
        <f>M260+M261+M262+M268</f>
        <v>0</v>
      </c>
      <c r="N259" s="97">
        <f>N260+N261+N262+N268</f>
        <v>0</v>
      </c>
      <c r="O259" s="97">
        <f t="shared" si="44"/>
        <v>0</v>
      </c>
    </row>
    <row r="260" spans="1:15" ht="15">
      <c r="A260" s="79"/>
      <c r="B260" s="79" t="str">
        <f t="shared" ref="B260:B323" si="45">IF(OR(E260&lt;&gt;0,F260&lt;&gt;0,G260&lt;&gt;0,H260&lt;&gt;0,I260&lt;&gt;0,L260&lt;&gt;0),"a","b")</f>
        <v>b</v>
      </c>
      <c r="C260" s="112" t="s">
        <v>546</v>
      </c>
      <c r="D260" s="100" t="s">
        <v>547</v>
      </c>
      <c r="E260" s="101"/>
      <c r="F260" s="101"/>
      <c r="G260" s="101"/>
      <c r="H260" s="101"/>
      <c r="I260" s="102">
        <f t="shared" si="43"/>
        <v>0</v>
      </c>
      <c r="J260" s="101"/>
      <c r="K260" s="101"/>
      <c r="L260" s="102">
        <f t="shared" si="42"/>
        <v>0</v>
      </c>
      <c r="M260" s="101"/>
      <c r="N260" s="101"/>
      <c r="O260" s="101">
        <f t="shared" si="44"/>
        <v>0</v>
      </c>
    </row>
    <row r="261" spans="1:15" ht="15">
      <c r="A261" s="79"/>
      <c r="B261" s="79" t="str">
        <f t="shared" si="45"/>
        <v>b</v>
      </c>
      <c r="C261" s="112" t="s">
        <v>548</v>
      </c>
      <c r="D261" s="100" t="s">
        <v>549</v>
      </c>
      <c r="E261" s="101"/>
      <c r="F261" s="101"/>
      <c r="G261" s="101"/>
      <c r="H261" s="101"/>
      <c r="I261" s="102">
        <f t="shared" si="43"/>
        <v>0</v>
      </c>
      <c r="J261" s="101"/>
      <c r="K261" s="101"/>
      <c r="L261" s="102">
        <f t="shared" si="42"/>
        <v>0</v>
      </c>
      <c r="M261" s="101"/>
      <c r="N261" s="101"/>
      <c r="O261" s="101">
        <f t="shared" si="44"/>
        <v>0</v>
      </c>
    </row>
    <row r="262" spans="1:15" ht="15">
      <c r="A262" s="79"/>
      <c r="B262" s="79" t="str">
        <f t="shared" si="45"/>
        <v>b</v>
      </c>
      <c r="C262" s="112" t="s">
        <v>550</v>
      </c>
      <c r="D262" s="100" t="s">
        <v>551</v>
      </c>
      <c r="E262" s="101"/>
      <c r="F262" s="101"/>
      <c r="G262" s="101"/>
      <c r="H262" s="101"/>
      <c r="I262" s="102">
        <f t="shared" si="43"/>
        <v>0</v>
      </c>
      <c r="J262" s="101"/>
      <c r="K262" s="101"/>
      <c r="L262" s="102">
        <f t="shared" si="42"/>
        <v>0</v>
      </c>
      <c r="M262" s="101"/>
      <c r="N262" s="101"/>
      <c r="O262" s="101">
        <f t="shared" si="44"/>
        <v>0</v>
      </c>
    </row>
    <row r="263" spans="1:15" ht="15">
      <c r="A263" s="79"/>
      <c r="B263" s="79" t="str">
        <f t="shared" si="45"/>
        <v>b</v>
      </c>
      <c r="C263" s="113" t="s">
        <v>552</v>
      </c>
      <c r="D263" s="104" t="s">
        <v>553</v>
      </c>
      <c r="E263" s="105">
        <v>0</v>
      </c>
      <c r="F263" s="105">
        <v>0</v>
      </c>
      <c r="G263" s="105">
        <v>0</v>
      </c>
      <c r="H263" s="105">
        <v>0</v>
      </c>
      <c r="I263" s="106">
        <f t="shared" si="43"/>
        <v>0</v>
      </c>
      <c r="J263" s="105">
        <v>0</v>
      </c>
      <c r="K263" s="105">
        <v>0</v>
      </c>
      <c r="L263" s="106">
        <f t="shared" si="42"/>
        <v>0</v>
      </c>
      <c r="M263" s="105">
        <v>0</v>
      </c>
      <c r="N263" s="105">
        <v>0</v>
      </c>
      <c r="O263" s="105">
        <f t="shared" si="44"/>
        <v>0</v>
      </c>
    </row>
    <row r="264" spans="1:15" ht="15">
      <c r="A264" s="79"/>
      <c r="B264" s="79" t="str">
        <f t="shared" si="45"/>
        <v>b</v>
      </c>
      <c r="C264" s="113" t="s">
        <v>554</v>
      </c>
      <c r="D264" s="104" t="s">
        <v>555</v>
      </c>
      <c r="E264" s="105">
        <v>0</v>
      </c>
      <c r="F264" s="105">
        <v>0</v>
      </c>
      <c r="G264" s="105">
        <v>0</v>
      </c>
      <c r="H264" s="105">
        <v>0</v>
      </c>
      <c r="I264" s="106">
        <f t="shared" si="43"/>
        <v>0</v>
      </c>
      <c r="J264" s="105">
        <v>0</v>
      </c>
      <c r="K264" s="105">
        <v>0</v>
      </c>
      <c r="L264" s="106">
        <f t="shared" si="42"/>
        <v>0</v>
      </c>
      <c r="M264" s="105">
        <v>0</v>
      </c>
      <c r="N264" s="105">
        <v>0</v>
      </c>
      <c r="O264" s="105">
        <f t="shared" si="44"/>
        <v>0</v>
      </c>
    </row>
    <row r="265" spans="1:15" ht="15">
      <c r="A265" s="79"/>
      <c r="B265" s="79" t="str">
        <f t="shared" si="45"/>
        <v>b</v>
      </c>
      <c r="C265" s="113" t="s">
        <v>556</v>
      </c>
      <c r="D265" s="104" t="s">
        <v>551</v>
      </c>
      <c r="E265" s="105">
        <f>SUM(E266:E267)</f>
        <v>0</v>
      </c>
      <c r="F265" s="105">
        <f>SUM(F266:F267)</f>
        <v>0</v>
      </c>
      <c r="G265" s="105">
        <f>SUM(G266:G267)</f>
        <v>0</v>
      </c>
      <c r="H265" s="105">
        <f>SUM(H266:H267)</f>
        <v>0</v>
      </c>
      <c r="I265" s="106">
        <f t="shared" si="43"/>
        <v>0</v>
      </c>
      <c r="J265" s="105">
        <f>SUM(J266:J267)</f>
        <v>0</v>
      </c>
      <c r="K265" s="105">
        <f>SUM(K266:K267)</f>
        <v>0</v>
      </c>
      <c r="L265" s="106">
        <f t="shared" si="42"/>
        <v>0</v>
      </c>
      <c r="M265" s="105">
        <f>SUM(M266:M267)</f>
        <v>0</v>
      </c>
      <c r="N265" s="105">
        <f>SUM(N266:N267)</f>
        <v>0</v>
      </c>
      <c r="O265" s="105">
        <f>SUM(O266:O267)</f>
        <v>0</v>
      </c>
    </row>
    <row r="266" spans="1:15" ht="25.5">
      <c r="A266" s="79"/>
      <c r="B266" s="79" t="str">
        <f t="shared" si="45"/>
        <v>b</v>
      </c>
      <c r="C266" s="115" t="s">
        <v>557</v>
      </c>
      <c r="D266" s="108" t="s">
        <v>558</v>
      </c>
      <c r="E266" s="109"/>
      <c r="F266" s="109"/>
      <c r="G266" s="109"/>
      <c r="H266" s="109"/>
      <c r="I266" s="110">
        <f t="shared" si="43"/>
        <v>0</v>
      </c>
      <c r="J266" s="109"/>
      <c r="K266" s="109"/>
      <c r="L266" s="110">
        <f t="shared" si="42"/>
        <v>0</v>
      </c>
      <c r="M266" s="109"/>
      <c r="N266" s="109"/>
      <c r="O266" s="109">
        <f>M266-J266</f>
        <v>0</v>
      </c>
    </row>
    <row r="267" spans="1:15" ht="25.5">
      <c r="A267" s="79"/>
      <c r="B267" s="79" t="str">
        <f t="shared" si="45"/>
        <v>b</v>
      </c>
      <c r="C267" s="115" t="s">
        <v>559</v>
      </c>
      <c r="D267" s="108" t="s">
        <v>560</v>
      </c>
      <c r="E267" s="109"/>
      <c r="F267" s="109"/>
      <c r="G267" s="109"/>
      <c r="H267" s="109"/>
      <c r="I267" s="110">
        <f t="shared" si="43"/>
        <v>0</v>
      </c>
      <c r="J267" s="109"/>
      <c r="K267" s="109"/>
      <c r="L267" s="110">
        <f t="shared" si="42"/>
        <v>0</v>
      </c>
      <c r="M267" s="109"/>
      <c r="N267" s="109"/>
      <c r="O267" s="109">
        <f>M267-J267</f>
        <v>0</v>
      </c>
    </row>
    <row r="268" spans="1:15" ht="15">
      <c r="A268" s="79"/>
      <c r="B268" s="79" t="str">
        <f t="shared" si="45"/>
        <v>b</v>
      </c>
      <c r="C268" s="112" t="s">
        <v>561</v>
      </c>
      <c r="D268" s="100" t="s">
        <v>562</v>
      </c>
      <c r="E268" s="101">
        <f>E269+E274</f>
        <v>0</v>
      </c>
      <c r="F268" s="101">
        <f>F269+F274</f>
        <v>0</v>
      </c>
      <c r="G268" s="101">
        <f>G269+G274</f>
        <v>0</v>
      </c>
      <c r="H268" s="101">
        <f>H269+H274</f>
        <v>0</v>
      </c>
      <c r="I268" s="102">
        <f t="shared" si="43"/>
        <v>0</v>
      </c>
      <c r="J268" s="101">
        <f>J269+J274</f>
        <v>0</v>
      </c>
      <c r="K268" s="101">
        <f>K269+K274</f>
        <v>0</v>
      </c>
      <c r="L268" s="102">
        <f t="shared" si="42"/>
        <v>0</v>
      </c>
      <c r="M268" s="101">
        <f>M269+M274</f>
        <v>0</v>
      </c>
      <c r="N268" s="101">
        <f>N269+N274</f>
        <v>0</v>
      </c>
      <c r="O268" s="101">
        <f>M268-J268</f>
        <v>0</v>
      </c>
    </row>
    <row r="269" spans="1:15" ht="15">
      <c r="A269" s="79"/>
      <c r="B269" s="79" t="str">
        <f t="shared" si="45"/>
        <v>b</v>
      </c>
      <c r="C269" s="113" t="s">
        <v>563</v>
      </c>
      <c r="D269" s="104" t="s">
        <v>564</v>
      </c>
      <c r="E269" s="105">
        <f>SUM(E270:E273)</f>
        <v>0</v>
      </c>
      <c r="F269" s="105">
        <f>SUM(F270:F273)</f>
        <v>0</v>
      </c>
      <c r="G269" s="105">
        <f>SUM(G270:G273)</f>
        <v>0</v>
      </c>
      <c r="H269" s="105">
        <f>SUM(H270:H273)</f>
        <v>0</v>
      </c>
      <c r="I269" s="106">
        <f t="shared" si="43"/>
        <v>0</v>
      </c>
      <c r="J269" s="105">
        <f>SUM(J270:J273)</f>
        <v>0</v>
      </c>
      <c r="K269" s="105">
        <f>SUM(K270:K273)</f>
        <v>0</v>
      </c>
      <c r="L269" s="106">
        <f t="shared" si="42"/>
        <v>0</v>
      </c>
      <c r="M269" s="105">
        <f>SUM(M270:M273)</f>
        <v>0</v>
      </c>
      <c r="N269" s="105">
        <f>SUM(N270:N273)</f>
        <v>0</v>
      </c>
      <c r="O269" s="105">
        <f>SUM(O270:O273)</f>
        <v>0</v>
      </c>
    </row>
    <row r="270" spans="1:15" ht="25.5">
      <c r="A270" s="79"/>
      <c r="B270" s="79" t="str">
        <f t="shared" si="45"/>
        <v>b</v>
      </c>
      <c r="C270" s="115" t="s">
        <v>565</v>
      </c>
      <c r="D270" s="108" t="s">
        <v>566</v>
      </c>
      <c r="E270" s="109"/>
      <c r="F270" s="109"/>
      <c r="G270" s="109"/>
      <c r="H270" s="109"/>
      <c r="I270" s="110">
        <f t="shared" si="43"/>
        <v>0</v>
      </c>
      <c r="J270" s="109"/>
      <c r="K270" s="109"/>
      <c r="L270" s="110">
        <f t="shared" ref="L270:L301" si="46">L273+L458+L541+L584</f>
        <v>0</v>
      </c>
      <c r="M270" s="109"/>
      <c r="N270" s="109"/>
      <c r="O270" s="109">
        <f>M270-J270</f>
        <v>0</v>
      </c>
    </row>
    <row r="271" spans="1:15" ht="15">
      <c r="A271" s="79"/>
      <c r="B271" s="79" t="str">
        <f t="shared" si="45"/>
        <v>b</v>
      </c>
      <c r="C271" s="115" t="s">
        <v>567</v>
      </c>
      <c r="D271" s="108" t="s">
        <v>568</v>
      </c>
      <c r="E271" s="109"/>
      <c r="F271" s="109"/>
      <c r="G271" s="109"/>
      <c r="H271" s="109"/>
      <c r="I271" s="110">
        <f t="shared" si="43"/>
        <v>0</v>
      </c>
      <c r="J271" s="109"/>
      <c r="K271" s="109"/>
      <c r="L271" s="110">
        <f t="shared" si="46"/>
        <v>0</v>
      </c>
      <c r="M271" s="109"/>
      <c r="N271" s="109"/>
      <c r="O271" s="109">
        <f>M271-J271</f>
        <v>0</v>
      </c>
    </row>
    <row r="272" spans="1:15" ht="25.5">
      <c r="A272" s="79"/>
      <c r="B272" s="79" t="str">
        <f t="shared" si="45"/>
        <v>b</v>
      </c>
      <c r="C272" s="115" t="s">
        <v>569</v>
      </c>
      <c r="D272" s="108" t="s">
        <v>570</v>
      </c>
      <c r="E272" s="109"/>
      <c r="F272" s="109"/>
      <c r="G272" s="109"/>
      <c r="H272" s="109"/>
      <c r="I272" s="110">
        <f t="shared" si="43"/>
        <v>0</v>
      </c>
      <c r="J272" s="109"/>
      <c r="K272" s="109"/>
      <c r="L272" s="110">
        <f t="shared" si="46"/>
        <v>0</v>
      </c>
      <c r="M272" s="109"/>
      <c r="N272" s="109"/>
      <c r="O272" s="109">
        <f>M272-J272</f>
        <v>0</v>
      </c>
    </row>
    <row r="273" spans="1:15" ht="25.5">
      <c r="A273" s="79"/>
      <c r="B273" s="79" t="str">
        <f t="shared" si="45"/>
        <v>b</v>
      </c>
      <c r="C273" s="115" t="s">
        <v>571</v>
      </c>
      <c r="D273" s="108" t="s">
        <v>572</v>
      </c>
      <c r="E273" s="109"/>
      <c r="F273" s="109"/>
      <c r="G273" s="109"/>
      <c r="H273" s="109"/>
      <c r="I273" s="110">
        <f t="shared" si="43"/>
        <v>0</v>
      </c>
      <c r="J273" s="109"/>
      <c r="K273" s="109"/>
      <c r="L273" s="110">
        <f t="shared" si="46"/>
        <v>0</v>
      </c>
      <c r="M273" s="109"/>
      <c r="N273" s="109"/>
      <c r="O273" s="109">
        <f>M273-J273</f>
        <v>0</v>
      </c>
    </row>
    <row r="274" spans="1:15" ht="15">
      <c r="A274" s="79"/>
      <c r="B274" s="79" t="str">
        <f t="shared" si="45"/>
        <v>b</v>
      </c>
      <c r="C274" s="113" t="s">
        <v>573</v>
      </c>
      <c r="D274" s="104" t="s">
        <v>574</v>
      </c>
      <c r="E274" s="105">
        <v>0</v>
      </c>
      <c r="F274" s="105">
        <v>0</v>
      </c>
      <c r="G274" s="105">
        <v>0</v>
      </c>
      <c r="H274" s="105">
        <v>0</v>
      </c>
      <c r="I274" s="106">
        <f t="shared" ref="I274:I305" si="47">J274+K274</f>
        <v>0</v>
      </c>
      <c r="J274" s="105">
        <v>0</v>
      </c>
      <c r="K274" s="105">
        <v>0</v>
      </c>
      <c r="L274" s="106">
        <f t="shared" si="46"/>
        <v>0</v>
      </c>
      <c r="M274" s="105">
        <v>0</v>
      </c>
      <c r="N274" s="105">
        <v>0</v>
      </c>
      <c r="O274" s="105">
        <v>0</v>
      </c>
    </row>
    <row r="275" spans="1:15" ht="15">
      <c r="A275" s="116" t="s">
        <v>80</v>
      </c>
      <c r="B275" s="79" t="str">
        <f t="shared" si="45"/>
        <v>b</v>
      </c>
      <c r="C275" s="129">
        <v>32</v>
      </c>
      <c r="D275" s="92" t="s">
        <v>575</v>
      </c>
      <c r="E275" s="93">
        <f>E276+E296</f>
        <v>0</v>
      </c>
      <c r="F275" s="93">
        <f>F276+F296</f>
        <v>0</v>
      </c>
      <c r="G275" s="93">
        <f>G276+G296</f>
        <v>0</v>
      </c>
      <c r="H275" s="93">
        <f>H276+H296</f>
        <v>0</v>
      </c>
      <c r="I275" s="94">
        <f t="shared" si="47"/>
        <v>0</v>
      </c>
      <c r="J275" s="93">
        <f>J276+J296</f>
        <v>0</v>
      </c>
      <c r="K275" s="93">
        <f>K276+K296</f>
        <v>0</v>
      </c>
      <c r="L275" s="94">
        <f t="shared" si="46"/>
        <v>0</v>
      </c>
      <c r="M275" s="93">
        <f>M276+M296</f>
        <v>0</v>
      </c>
      <c r="N275" s="93">
        <f>N276+N296</f>
        <v>0</v>
      </c>
      <c r="O275" s="93">
        <f t="shared" ref="O275:O284" si="48">M275-J275</f>
        <v>0</v>
      </c>
    </row>
    <row r="276" spans="1:15" ht="15">
      <c r="A276" s="130"/>
      <c r="B276" s="79" t="str">
        <f t="shared" si="45"/>
        <v>b</v>
      </c>
      <c r="C276" s="111">
        <v>32.1</v>
      </c>
      <c r="D276" s="96" t="s">
        <v>576</v>
      </c>
      <c r="E276" s="97">
        <f>E277+E278+E279+E280+E281+E284+E290+E293</f>
        <v>0</v>
      </c>
      <c r="F276" s="97">
        <f>F277+F278+F279+F280+F281+F284+F290+F293</f>
        <v>0</v>
      </c>
      <c r="G276" s="97">
        <f>G277+G278+G279+G280+G281+G284+G290+G293</f>
        <v>0</v>
      </c>
      <c r="H276" s="97">
        <f>H277+H278+H279+H280+H281+H284+H290+H293</f>
        <v>0</v>
      </c>
      <c r="I276" s="98">
        <f t="shared" si="47"/>
        <v>0</v>
      </c>
      <c r="J276" s="97">
        <f>J277+J278+J279+J280+J281+J284+J290+J293</f>
        <v>0</v>
      </c>
      <c r="K276" s="97">
        <f>K277+K278+K279+K280+K281+K284+K290+K293</f>
        <v>0</v>
      </c>
      <c r="L276" s="98">
        <f t="shared" si="46"/>
        <v>0</v>
      </c>
      <c r="M276" s="97">
        <f>M277+M278+M279+M280+M281+M284+M290+M293</f>
        <v>0</v>
      </c>
      <c r="N276" s="97">
        <f>N277+N278+N279+N280+N281+N284+N290+N293</f>
        <v>0</v>
      </c>
      <c r="O276" s="97">
        <f t="shared" si="48"/>
        <v>0</v>
      </c>
    </row>
    <row r="277" spans="1:15" ht="15">
      <c r="A277" s="130"/>
      <c r="B277" s="79" t="str">
        <f t="shared" si="45"/>
        <v>b</v>
      </c>
      <c r="C277" s="112" t="s">
        <v>577</v>
      </c>
      <c r="D277" s="100" t="s">
        <v>578</v>
      </c>
      <c r="E277" s="101"/>
      <c r="F277" s="101"/>
      <c r="G277" s="101"/>
      <c r="H277" s="101"/>
      <c r="I277" s="102">
        <f t="shared" si="47"/>
        <v>0</v>
      </c>
      <c r="J277" s="101"/>
      <c r="K277" s="101"/>
      <c r="L277" s="102">
        <f t="shared" si="46"/>
        <v>0</v>
      </c>
      <c r="M277" s="101"/>
      <c r="N277" s="101"/>
      <c r="O277" s="101">
        <f t="shared" si="48"/>
        <v>0</v>
      </c>
    </row>
    <row r="278" spans="1:15" ht="15">
      <c r="A278" s="79"/>
      <c r="B278" s="79" t="str">
        <f t="shared" si="45"/>
        <v>b</v>
      </c>
      <c r="C278" s="112" t="s">
        <v>579</v>
      </c>
      <c r="D278" s="100" t="s">
        <v>580</v>
      </c>
      <c r="E278" s="101"/>
      <c r="F278" s="101"/>
      <c r="G278" s="101"/>
      <c r="H278" s="101"/>
      <c r="I278" s="102">
        <f t="shared" si="47"/>
        <v>0</v>
      </c>
      <c r="J278" s="101"/>
      <c r="K278" s="101"/>
      <c r="L278" s="102">
        <f t="shared" si="46"/>
        <v>0</v>
      </c>
      <c r="M278" s="101"/>
      <c r="N278" s="101"/>
      <c r="O278" s="101">
        <f t="shared" si="48"/>
        <v>0</v>
      </c>
    </row>
    <row r="279" spans="1:15" ht="15">
      <c r="A279" s="79"/>
      <c r="B279" s="79" t="str">
        <f t="shared" si="45"/>
        <v>b</v>
      </c>
      <c r="C279" s="112" t="s">
        <v>581</v>
      </c>
      <c r="D279" s="100" t="s">
        <v>582</v>
      </c>
      <c r="E279" s="101"/>
      <c r="F279" s="101"/>
      <c r="G279" s="101"/>
      <c r="H279" s="101"/>
      <c r="I279" s="102">
        <f t="shared" si="47"/>
        <v>0</v>
      </c>
      <c r="J279" s="101"/>
      <c r="K279" s="101"/>
      <c r="L279" s="102">
        <f t="shared" si="46"/>
        <v>0</v>
      </c>
      <c r="M279" s="101"/>
      <c r="N279" s="101"/>
      <c r="O279" s="101">
        <f t="shared" si="48"/>
        <v>0</v>
      </c>
    </row>
    <row r="280" spans="1:15" ht="15">
      <c r="A280" s="79"/>
      <c r="B280" s="79" t="str">
        <f t="shared" si="45"/>
        <v>b</v>
      </c>
      <c r="C280" s="112" t="s">
        <v>583</v>
      </c>
      <c r="D280" s="100" t="s">
        <v>584</v>
      </c>
      <c r="E280" s="101"/>
      <c r="F280" s="101"/>
      <c r="G280" s="101"/>
      <c r="H280" s="101"/>
      <c r="I280" s="102">
        <f t="shared" si="47"/>
        <v>0</v>
      </c>
      <c r="J280" s="101"/>
      <c r="K280" s="101"/>
      <c r="L280" s="102">
        <f t="shared" si="46"/>
        <v>0</v>
      </c>
      <c r="M280" s="101"/>
      <c r="N280" s="101"/>
      <c r="O280" s="101">
        <f t="shared" si="48"/>
        <v>0</v>
      </c>
    </row>
    <row r="281" spans="1:15" ht="15">
      <c r="A281" s="79"/>
      <c r="B281" s="79" t="str">
        <f t="shared" si="45"/>
        <v>b</v>
      </c>
      <c r="C281" s="112" t="s">
        <v>585</v>
      </c>
      <c r="D281" s="100" t="s">
        <v>586</v>
      </c>
      <c r="E281" s="101">
        <f>E282+E283</f>
        <v>0</v>
      </c>
      <c r="F281" s="101">
        <f>F282+F283</f>
        <v>0</v>
      </c>
      <c r="G281" s="101">
        <f>G282+G283</f>
        <v>0</v>
      </c>
      <c r="H281" s="101">
        <f>H282+H283</f>
        <v>0</v>
      </c>
      <c r="I281" s="102">
        <f t="shared" si="47"/>
        <v>0</v>
      </c>
      <c r="J281" s="101">
        <f>J282+J283</f>
        <v>0</v>
      </c>
      <c r="K281" s="101">
        <f>K282+K283</f>
        <v>0</v>
      </c>
      <c r="L281" s="102">
        <f t="shared" si="46"/>
        <v>0</v>
      </c>
      <c r="M281" s="101">
        <f>M282+M283</f>
        <v>0</v>
      </c>
      <c r="N281" s="101">
        <f>N282+N283</f>
        <v>0</v>
      </c>
      <c r="O281" s="101">
        <f t="shared" si="48"/>
        <v>0</v>
      </c>
    </row>
    <row r="282" spans="1:15" ht="15">
      <c r="A282" s="79"/>
      <c r="B282" s="79" t="str">
        <f t="shared" si="45"/>
        <v>b</v>
      </c>
      <c r="C282" s="113" t="s">
        <v>587</v>
      </c>
      <c r="D282" s="104" t="s">
        <v>588</v>
      </c>
      <c r="E282" s="105"/>
      <c r="F282" s="105"/>
      <c r="G282" s="105"/>
      <c r="H282" s="105"/>
      <c r="I282" s="106">
        <f t="shared" si="47"/>
        <v>0</v>
      </c>
      <c r="J282" s="105"/>
      <c r="K282" s="105"/>
      <c r="L282" s="106">
        <f t="shared" si="46"/>
        <v>0</v>
      </c>
      <c r="M282" s="105"/>
      <c r="N282" s="105"/>
      <c r="O282" s="105">
        <f t="shared" si="48"/>
        <v>0</v>
      </c>
    </row>
    <row r="283" spans="1:15" ht="15">
      <c r="A283" s="79"/>
      <c r="B283" s="79" t="str">
        <f t="shared" si="45"/>
        <v>b</v>
      </c>
      <c r="C283" s="113" t="s">
        <v>589</v>
      </c>
      <c r="D283" s="104" t="s">
        <v>590</v>
      </c>
      <c r="E283" s="105"/>
      <c r="F283" s="105"/>
      <c r="G283" s="105"/>
      <c r="H283" s="105"/>
      <c r="I283" s="106">
        <f t="shared" si="47"/>
        <v>0</v>
      </c>
      <c r="J283" s="105"/>
      <c r="K283" s="105"/>
      <c r="L283" s="106">
        <f t="shared" si="46"/>
        <v>0</v>
      </c>
      <c r="M283" s="105"/>
      <c r="N283" s="105"/>
      <c r="O283" s="105">
        <f t="shared" si="48"/>
        <v>0</v>
      </c>
    </row>
    <row r="284" spans="1:15" ht="25.5">
      <c r="A284" s="79"/>
      <c r="B284" s="79" t="str">
        <f t="shared" si="45"/>
        <v>b</v>
      </c>
      <c r="C284" s="112" t="s">
        <v>591</v>
      </c>
      <c r="D284" s="100" t="s">
        <v>592</v>
      </c>
      <c r="E284" s="101">
        <f>SUM(E285:E289)</f>
        <v>0</v>
      </c>
      <c r="F284" s="101">
        <f>SUM(F285:F289)</f>
        <v>0</v>
      </c>
      <c r="G284" s="101">
        <f>SUM(G285:G289)</f>
        <v>0</v>
      </c>
      <c r="H284" s="101">
        <f>SUM(H285:H289)</f>
        <v>0</v>
      </c>
      <c r="I284" s="102">
        <f t="shared" si="47"/>
        <v>0</v>
      </c>
      <c r="J284" s="101">
        <f>SUM(J285:J289)</f>
        <v>0</v>
      </c>
      <c r="K284" s="101">
        <f>SUM(K285:K289)</f>
        <v>0</v>
      </c>
      <c r="L284" s="102">
        <f t="shared" si="46"/>
        <v>0</v>
      </c>
      <c r="M284" s="101">
        <f>SUM(M285:M289)</f>
        <v>0</v>
      </c>
      <c r="N284" s="101">
        <f>SUM(N285:N289)</f>
        <v>0</v>
      </c>
      <c r="O284" s="101">
        <f t="shared" si="48"/>
        <v>0</v>
      </c>
    </row>
    <row r="285" spans="1:15" ht="25.5">
      <c r="A285" s="79"/>
      <c r="B285" s="79" t="str">
        <f t="shared" si="45"/>
        <v>b</v>
      </c>
      <c r="C285" s="113" t="s">
        <v>593</v>
      </c>
      <c r="D285" s="104" t="s">
        <v>594</v>
      </c>
      <c r="E285" s="105"/>
      <c r="F285" s="105"/>
      <c r="G285" s="105"/>
      <c r="H285" s="105"/>
      <c r="I285" s="106">
        <f t="shared" si="47"/>
        <v>0</v>
      </c>
      <c r="J285" s="105"/>
      <c r="K285" s="105"/>
      <c r="L285" s="106">
        <f t="shared" si="46"/>
        <v>0</v>
      </c>
      <c r="M285" s="105"/>
      <c r="N285" s="105"/>
      <c r="O285" s="105"/>
    </row>
    <row r="286" spans="1:15" ht="15">
      <c r="A286" s="79"/>
      <c r="B286" s="79" t="str">
        <f t="shared" si="45"/>
        <v>b</v>
      </c>
      <c r="C286" s="113" t="s">
        <v>595</v>
      </c>
      <c r="D286" s="104" t="s">
        <v>596</v>
      </c>
      <c r="E286" s="105"/>
      <c r="F286" s="105"/>
      <c r="G286" s="105"/>
      <c r="H286" s="105"/>
      <c r="I286" s="106">
        <f t="shared" si="47"/>
        <v>0</v>
      </c>
      <c r="J286" s="105"/>
      <c r="K286" s="105"/>
      <c r="L286" s="106">
        <f t="shared" si="46"/>
        <v>0</v>
      </c>
      <c r="M286" s="105"/>
      <c r="N286" s="105"/>
      <c r="O286" s="105"/>
    </row>
    <row r="287" spans="1:15" ht="15">
      <c r="A287" s="79"/>
      <c r="B287" s="79" t="str">
        <f t="shared" si="45"/>
        <v>b</v>
      </c>
      <c r="C287" s="113" t="s">
        <v>597</v>
      </c>
      <c r="D287" s="104" t="s">
        <v>598</v>
      </c>
      <c r="E287" s="105"/>
      <c r="F287" s="105"/>
      <c r="G287" s="105"/>
      <c r="H287" s="105"/>
      <c r="I287" s="106">
        <f t="shared" si="47"/>
        <v>0</v>
      </c>
      <c r="J287" s="105"/>
      <c r="K287" s="105"/>
      <c r="L287" s="106">
        <f t="shared" si="46"/>
        <v>0</v>
      </c>
      <c r="M287" s="105"/>
      <c r="N287" s="105"/>
      <c r="O287" s="105"/>
    </row>
    <row r="288" spans="1:15" ht="15">
      <c r="A288" s="79"/>
      <c r="B288" s="79" t="str">
        <f t="shared" si="45"/>
        <v>b</v>
      </c>
      <c r="C288" s="113" t="s">
        <v>599</v>
      </c>
      <c r="D288" s="104" t="s">
        <v>600</v>
      </c>
      <c r="E288" s="105"/>
      <c r="F288" s="105"/>
      <c r="G288" s="105"/>
      <c r="H288" s="105"/>
      <c r="I288" s="106">
        <f t="shared" si="47"/>
        <v>0</v>
      </c>
      <c r="J288" s="105"/>
      <c r="K288" s="105"/>
      <c r="L288" s="106">
        <f t="shared" si="46"/>
        <v>0</v>
      </c>
      <c r="M288" s="105"/>
      <c r="N288" s="105"/>
      <c r="O288" s="105"/>
    </row>
    <row r="289" spans="1:15" ht="15">
      <c r="A289" s="79"/>
      <c r="B289" s="79" t="str">
        <f t="shared" si="45"/>
        <v>b</v>
      </c>
      <c r="C289" s="113" t="s">
        <v>601</v>
      </c>
      <c r="D289" s="104" t="s">
        <v>602</v>
      </c>
      <c r="E289" s="105"/>
      <c r="F289" s="105"/>
      <c r="G289" s="105"/>
      <c r="H289" s="105"/>
      <c r="I289" s="106">
        <f t="shared" si="47"/>
        <v>0</v>
      </c>
      <c r="J289" s="105"/>
      <c r="K289" s="105"/>
      <c r="L289" s="106">
        <f t="shared" si="46"/>
        <v>0</v>
      </c>
      <c r="M289" s="105"/>
      <c r="N289" s="105"/>
      <c r="O289" s="105"/>
    </row>
    <row r="290" spans="1:15" ht="25.5">
      <c r="A290" s="79"/>
      <c r="B290" s="79" t="str">
        <f t="shared" si="45"/>
        <v>b</v>
      </c>
      <c r="C290" s="112" t="s">
        <v>603</v>
      </c>
      <c r="D290" s="100" t="s">
        <v>604</v>
      </c>
      <c r="E290" s="101">
        <f>SUM(E291:E292)</f>
        <v>0</v>
      </c>
      <c r="F290" s="101">
        <f>SUM(F291:F292)</f>
        <v>0</v>
      </c>
      <c r="G290" s="101">
        <f>SUM(G291:G292)</f>
        <v>0</v>
      </c>
      <c r="H290" s="101">
        <f>SUM(H291:H292)</f>
        <v>0</v>
      </c>
      <c r="I290" s="102">
        <f t="shared" si="47"/>
        <v>0</v>
      </c>
      <c r="J290" s="101">
        <f>SUM(J291:J292)</f>
        <v>0</v>
      </c>
      <c r="K290" s="101">
        <f>SUM(K291:K292)</f>
        <v>0</v>
      </c>
      <c r="L290" s="102">
        <f t="shared" si="46"/>
        <v>0</v>
      </c>
      <c r="M290" s="101">
        <f>SUM(M291:M292)</f>
        <v>0</v>
      </c>
      <c r="N290" s="101">
        <f>SUM(N291:N292)</f>
        <v>0</v>
      </c>
      <c r="O290" s="101">
        <f>M290-J290</f>
        <v>0</v>
      </c>
    </row>
    <row r="291" spans="1:15" ht="15">
      <c r="A291" s="79"/>
      <c r="B291" s="79" t="str">
        <f t="shared" si="45"/>
        <v>b</v>
      </c>
      <c r="C291" s="113" t="s">
        <v>605</v>
      </c>
      <c r="D291" s="104" t="s">
        <v>606</v>
      </c>
      <c r="E291" s="105"/>
      <c r="F291" s="105"/>
      <c r="G291" s="105"/>
      <c r="H291" s="105"/>
      <c r="I291" s="106">
        <f t="shared" si="47"/>
        <v>0</v>
      </c>
      <c r="J291" s="105"/>
      <c r="K291" s="105"/>
      <c r="L291" s="106">
        <f t="shared" si="46"/>
        <v>0</v>
      </c>
      <c r="M291" s="105"/>
      <c r="N291" s="105"/>
      <c r="O291" s="105"/>
    </row>
    <row r="292" spans="1:15" ht="15">
      <c r="A292" s="79"/>
      <c r="B292" s="79" t="str">
        <f t="shared" si="45"/>
        <v>b</v>
      </c>
      <c r="C292" s="113" t="s">
        <v>607</v>
      </c>
      <c r="D292" s="104" t="s">
        <v>608</v>
      </c>
      <c r="E292" s="105"/>
      <c r="F292" s="105"/>
      <c r="G292" s="105"/>
      <c r="H292" s="105"/>
      <c r="I292" s="106">
        <f t="shared" si="47"/>
        <v>0</v>
      </c>
      <c r="J292" s="105"/>
      <c r="K292" s="105"/>
      <c r="L292" s="106">
        <f t="shared" si="46"/>
        <v>0</v>
      </c>
      <c r="M292" s="105"/>
      <c r="N292" s="105"/>
      <c r="O292" s="105"/>
    </row>
    <row r="293" spans="1:15" ht="15">
      <c r="A293" s="79"/>
      <c r="B293" s="79" t="str">
        <f t="shared" si="45"/>
        <v>b</v>
      </c>
      <c r="C293" s="112" t="s">
        <v>609</v>
      </c>
      <c r="D293" s="100" t="s">
        <v>610</v>
      </c>
      <c r="E293" s="101">
        <f>SUM(E294:E295)</f>
        <v>0</v>
      </c>
      <c r="F293" s="101">
        <f>SUM(F294:F295)</f>
        <v>0</v>
      </c>
      <c r="G293" s="101">
        <f>SUM(G294:G295)</f>
        <v>0</v>
      </c>
      <c r="H293" s="101">
        <f>SUM(H294:H295)</f>
        <v>0</v>
      </c>
      <c r="I293" s="102">
        <f t="shared" si="47"/>
        <v>0</v>
      </c>
      <c r="J293" s="101">
        <f>SUM(J294:J295)</f>
        <v>0</v>
      </c>
      <c r="K293" s="101">
        <f>SUM(K294:K295)</f>
        <v>0</v>
      </c>
      <c r="L293" s="102">
        <f t="shared" si="46"/>
        <v>0</v>
      </c>
      <c r="M293" s="101">
        <f>SUM(M294:M295)</f>
        <v>0</v>
      </c>
      <c r="N293" s="101">
        <f>SUM(N294:N295)</f>
        <v>0</v>
      </c>
      <c r="O293" s="101">
        <f>M293-J293</f>
        <v>0</v>
      </c>
    </row>
    <row r="294" spans="1:15" ht="15">
      <c r="A294" s="79"/>
      <c r="B294" s="79" t="str">
        <f t="shared" si="45"/>
        <v>b</v>
      </c>
      <c r="C294" s="113" t="s">
        <v>611</v>
      </c>
      <c r="D294" s="104" t="s">
        <v>612</v>
      </c>
      <c r="E294" s="105"/>
      <c r="F294" s="105"/>
      <c r="G294" s="105"/>
      <c r="H294" s="105"/>
      <c r="I294" s="106">
        <f t="shared" si="47"/>
        <v>0</v>
      </c>
      <c r="J294" s="105"/>
      <c r="K294" s="105"/>
      <c r="L294" s="106">
        <f t="shared" si="46"/>
        <v>0</v>
      </c>
      <c r="M294" s="105"/>
      <c r="N294" s="105"/>
      <c r="O294" s="105"/>
    </row>
    <row r="295" spans="1:15" ht="15">
      <c r="A295" s="79"/>
      <c r="B295" s="79" t="str">
        <f t="shared" si="45"/>
        <v>b</v>
      </c>
      <c r="C295" s="113" t="s">
        <v>613</v>
      </c>
      <c r="D295" s="104" t="s">
        <v>614</v>
      </c>
      <c r="E295" s="105"/>
      <c r="F295" s="105"/>
      <c r="G295" s="105"/>
      <c r="H295" s="105"/>
      <c r="I295" s="106">
        <f t="shared" si="47"/>
        <v>0</v>
      </c>
      <c r="J295" s="105"/>
      <c r="K295" s="105"/>
      <c r="L295" s="106">
        <f t="shared" si="46"/>
        <v>0</v>
      </c>
      <c r="M295" s="105"/>
      <c r="N295" s="105"/>
      <c r="O295" s="105"/>
    </row>
    <row r="296" spans="1:15" ht="15">
      <c r="A296" s="130"/>
      <c r="B296" s="79" t="str">
        <f t="shared" si="45"/>
        <v>b</v>
      </c>
      <c r="C296" s="111">
        <v>32.200000000000003</v>
      </c>
      <c r="D296" s="96" t="s">
        <v>615</v>
      </c>
      <c r="E296" s="97">
        <f>E297+E300+E301+E302+E303+E306+E312+E315</f>
        <v>0</v>
      </c>
      <c r="F296" s="97">
        <f>F297+F300+F301+F302+F303+F306+F312+F315</f>
        <v>0</v>
      </c>
      <c r="G296" s="97">
        <f>G297+G300+G301+G302+G303+G306+G312+G315</f>
        <v>0</v>
      </c>
      <c r="H296" s="97">
        <f>H297+H300+H301+H302+H303+H306+H312+H315</f>
        <v>0</v>
      </c>
      <c r="I296" s="98">
        <f t="shared" si="47"/>
        <v>0</v>
      </c>
      <c r="J296" s="97">
        <f>J297+J300+J301+J302+J303+J306+J312+J315</f>
        <v>0</v>
      </c>
      <c r="K296" s="97">
        <f>K297+K300+K301+K302+K303+K306+K312+K315</f>
        <v>0</v>
      </c>
      <c r="L296" s="98">
        <f t="shared" si="46"/>
        <v>0</v>
      </c>
      <c r="M296" s="97">
        <f>M297+M300+M301+M302+M303+M306+M312+M315</f>
        <v>0</v>
      </c>
      <c r="N296" s="97">
        <f>N297+N300+N301+N302+N303+N306+N312+N315</f>
        <v>0</v>
      </c>
      <c r="O296" s="97">
        <f>M296-J296</f>
        <v>0</v>
      </c>
    </row>
    <row r="297" spans="1:15" ht="25.5">
      <c r="A297" s="130"/>
      <c r="B297" s="79" t="str">
        <f t="shared" si="45"/>
        <v>b</v>
      </c>
      <c r="C297" s="112" t="s">
        <v>616</v>
      </c>
      <c r="D297" s="100" t="s">
        <v>617</v>
      </c>
      <c r="E297" s="101">
        <f>SUM(E298:E299)</f>
        <v>0</v>
      </c>
      <c r="F297" s="101">
        <f>SUM(F298:F299)</f>
        <v>0</v>
      </c>
      <c r="G297" s="101">
        <f>SUM(G298:G299)</f>
        <v>0</v>
      </c>
      <c r="H297" s="101">
        <f>SUM(H298:H299)</f>
        <v>0</v>
      </c>
      <c r="I297" s="102">
        <f t="shared" si="47"/>
        <v>0</v>
      </c>
      <c r="J297" s="101">
        <f>SUM(J298:J299)</f>
        <v>0</v>
      </c>
      <c r="K297" s="101">
        <f>SUM(K298:K299)</f>
        <v>0</v>
      </c>
      <c r="L297" s="102">
        <f t="shared" si="46"/>
        <v>0</v>
      </c>
      <c r="M297" s="101">
        <f>SUM(M298:M299)</f>
        <v>0</v>
      </c>
      <c r="N297" s="101">
        <f>SUM(N298:N299)</f>
        <v>0</v>
      </c>
      <c r="O297" s="101"/>
    </row>
    <row r="298" spans="1:15" ht="15">
      <c r="A298" s="130"/>
      <c r="B298" s="79" t="str">
        <f t="shared" si="45"/>
        <v>b</v>
      </c>
      <c r="C298" s="113" t="s">
        <v>618</v>
      </c>
      <c r="D298" s="104" t="s">
        <v>619</v>
      </c>
      <c r="E298" s="105"/>
      <c r="F298" s="105"/>
      <c r="G298" s="105"/>
      <c r="H298" s="105"/>
      <c r="I298" s="106">
        <f t="shared" si="47"/>
        <v>0</v>
      </c>
      <c r="J298" s="105"/>
      <c r="K298" s="105"/>
      <c r="L298" s="106">
        <f t="shared" si="46"/>
        <v>0</v>
      </c>
      <c r="M298" s="105"/>
      <c r="N298" s="105"/>
      <c r="O298" s="105"/>
    </row>
    <row r="299" spans="1:15" ht="15">
      <c r="A299" s="130"/>
      <c r="B299" s="79" t="str">
        <f t="shared" si="45"/>
        <v>b</v>
      </c>
      <c r="C299" s="113" t="s">
        <v>620</v>
      </c>
      <c r="D299" s="104" t="s">
        <v>621</v>
      </c>
      <c r="E299" s="105"/>
      <c r="F299" s="105"/>
      <c r="G299" s="105"/>
      <c r="H299" s="105"/>
      <c r="I299" s="106">
        <f t="shared" si="47"/>
        <v>0</v>
      </c>
      <c r="J299" s="105"/>
      <c r="K299" s="105"/>
      <c r="L299" s="106">
        <f t="shared" si="46"/>
        <v>0</v>
      </c>
      <c r="M299" s="105"/>
      <c r="N299" s="105"/>
      <c r="O299" s="105"/>
    </row>
    <row r="300" spans="1:15" ht="15">
      <c r="A300" s="79"/>
      <c r="B300" s="79" t="str">
        <f t="shared" si="45"/>
        <v>b</v>
      </c>
      <c r="C300" s="112" t="s">
        <v>622</v>
      </c>
      <c r="D300" s="100" t="s">
        <v>580</v>
      </c>
      <c r="E300" s="101"/>
      <c r="F300" s="101"/>
      <c r="G300" s="101"/>
      <c r="H300" s="101"/>
      <c r="I300" s="102">
        <f t="shared" si="47"/>
        <v>0</v>
      </c>
      <c r="J300" s="101"/>
      <c r="K300" s="101"/>
      <c r="L300" s="102">
        <f t="shared" si="46"/>
        <v>0</v>
      </c>
      <c r="M300" s="101"/>
      <c r="N300" s="101"/>
      <c r="O300" s="101">
        <f t="shared" ref="O300:O306" si="49">M300-J300</f>
        <v>0</v>
      </c>
    </row>
    <row r="301" spans="1:15" ht="15">
      <c r="A301" s="79"/>
      <c r="B301" s="79" t="str">
        <f t="shared" si="45"/>
        <v>b</v>
      </c>
      <c r="C301" s="112" t="s">
        <v>623</v>
      </c>
      <c r="D301" s="100" t="s">
        <v>582</v>
      </c>
      <c r="E301" s="101"/>
      <c r="F301" s="101"/>
      <c r="G301" s="101"/>
      <c r="H301" s="101"/>
      <c r="I301" s="102">
        <f t="shared" si="47"/>
        <v>0</v>
      </c>
      <c r="J301" s="101"/>
      <c r="K301" s="101"/>
      <c r="L301" s="102">
        <f t="shared" si="46"/>
        <v>0</v>
      </c>
      <c r="M301" s="101"/>
      <c r="N301" s="101"/>
      <c r="O301" s="101">
        <f t="shared" si="49"/>
        <v>0</v>
      </c>
    </row>
    <row r="302" spans="1:15" ht="15">
      <c r="A302" s="79"/>
      <c r="B302" s="79" t="str">
        <f t="shared" si="45"/>
        <v>b</v>
      </c>
      <c r="C302" s="112" t="s">
        <v>624</v>
      </c>
      <c r="D302" s="100" t="s">
        <v>625</v>
      </c>
      <c r="E302" s="101"/>
      <c r="F302" s="101"/>
      <c r="G302" s="101"/>
      <c r="H302" s="101"/>
      <c r="I302" s="102">
        <f t="shared" si="47"/>
        <v>0</v>
      </c>
      <c r="J302" s="101"/>
      <c r="K302" s="101"/>
      <c r="L302" s="102">
        <f t="shared" ref="L302:L333" si="50">L305+L490+L573+L616</f>
        <v>0</v>
      </c>
      <c r="M302" s="101"/>
      <c r="N302" s="101"/>
      <c r="O302" s="101">
        <f t="shared" si="49"/>
        <v>0</v>
      </c>
    </row>
    <row r="303" spans="1:15" ht="15">
      <c r="A303" s="79"/>
      <c r="B303" s="79" t="str">
        <f t="shared" si="45"/>
        <v>b</v>
      </c>
      <c r="C303" s="112" t="s">
        <v>626</v>
      </c>
      <c r="D303" s="100" t="s">
        <v>627</v>
      </c>
      <c r="E303" s="101">
        <f>SUM(E304:E305)</f>
        <v>0</v>
      </c>
      <c r="F303" s="101">
        <f>SUM(F304:F305)</f>
        <v>0</v>
      </c>
      <c r="G303" s="101">
        <f>SUM(G304:G305)</f>
        <v>0</v>
      </c>
      <c r="H303" s="101">
        <f>SUM(H304:H305)</f>
        <v>0</v>
      </c>
      <c r="I303" s="102">
        <f t="shared" si="47"/>
        <v>0</v>
      </c>
      <c r="J303" s="101">
        <f>SUM(J304:J305)</f>
        <v>0</v>
      </c>
      <c r="K303" s="101">
        <f>SUM(K304:K305)</f>
        <v>0</v>
      </c>
      <c r="L303" s="102">
        <f t="shared" si="50"/>
        <v>0</v>
      </c>
      <c r="M303" s="101">
        <f>SUM(M304:M305)</f>
        <v>0</v>
      </c>
      <c r="N303" s="101">
        <f>SUM(N304:N305)</f>
        <v>0</v>
      </c>
      <c r="O303" s="101">
        <f t="shared" si="49"/>
        <v>0</v>
      </c>
    </row>
    <row r="304" spans="1:15" ht="15">
      <c r="A304" s="79"/>
      <c r="B304" s="79" t="str">
        <f t="shared" si="45"/>
        <v>b</v>
      </c>
      <c r="C304" s="113" t="s">
        <v>628</v>
      </c>
      <c r="D304" s="104" t="s">
        <v>588</v>
      </c>
      <c r="E304" s="105"/>
      <c r="F304" s="105"/>
      <c r="G304" s="105"/>
      <c r="H304" s="105"/>
      <c r="I304" s="106">
        <f t="shared" si="47"/>
        <v>0</v>
      </c>
      <c r="J304" s="105"/>
      <c r="K304" s="105"/>
      <c r="L304" s="106">
        <f t="shared" si="50"/>
        <v>0</v>
      </c>
      <c r="M304" s="105"/>
      <c r="N304" s="105"/>
      <c r="O304" s="105">
        <f t="shared" si="49"/>
        <v>0</v>
      </c>
    </row>
    <row r="305" spans="1:15" ht="15">
      <c r="A305" s="79"/>
      <c r="B305" s="79" t="str">
        <f t="shared" si="45"/>
        <v>b</v>
      </c>
      <c r="C305" s="113" t="s">
        <v>629</v>
      </c>
      <c r="D305" s="104" t="s">
        <v>590</v>
      </c>
      <c r="E305" s="105"/>
      <c r="F305" s="105"/>
      <c r="G305" s="105"/>
      <c r="H305" s="105"/>
      <c r="I305" s="106">
        <f t="shared" si="47"/>
        <v>0</v>
      </c>
      <c r="J305" s="105"/>
      <c r="K305" s="105"/>
      <c r="L305" s="106">
        <f t="shared" si="50"/>
        <v>0</v>
      </c>
      <c r="M305" s="105"/>
      <c r="N305" s="105"/>
      <c r="O305" s="105">
        <f t="shared" si="49"/>
        <v>0</v>
      </c>
    </row>
    <row r="306" spans="1:15" ht="38.25">
      <c r="A306" s="79"/>
      <c r="B306" s="79" t="str">
        <f t="shared" si="45"/>
        <v>b</v>
      </c>
      <c r="C306" s="112" t="s">
        <v>630</v>
      </c>
      <c r="D306" s="100" t="s">
        <v>631</v>
      </c>
      <c r="E306" s="101">
        <f>SUM(E307:E311)</f>
        <v>0</v>
      </c>
      <c r="F306" s="101">
        <f>SUM(F307:F311)</f>
        <v>0</v>
      </c>
      <c r="G306" s="101">
        <f>SUM(G307:G311)</f>
        <v>0</v>
      </c>
      <c r="H306" s="101">
        <f>SUM(H307:H311)</f>
        <v>0</v>
      </c>
      <c r="I306" s="102">
        <f t="shared" ref="I306:I337" si="51">J306+K306</f>
        <v>0</v>
      </c>
      <c r="J306" s="101">
        <f>SUM(J307:J311)</f>
        <v>0</v>
      </c>
      <c r="K306" s="101">
        <f>SUM(K307:K311)</f>
        <v>0</v>
      </c>
      <c r="L306" s="102">
        <f t="shared" si="50"/>
        <v>0</v>
      </c>
      <c r="M306" s="101">
        <f>SUM(M307:M311)</f>
        <v>0</v>
      </c>
      <c r="N306" s="101">
        <f>SUM(N307:N311)</f>
        <v>0</v>
      </c>
      <c r="O306" s="101">
        <f t="shared" si="49"/>
        <v>0</v>
      </c>
    </row>
    <row r="307" spans="1:15" ht="25.5">
      <c r="A307" s="79"/>
      <c r="B307" s="79" t="str">
        <f t="shared" si="45"/>
        <v>b</v>
      </c>
      <c r="C307" s="113" t="s">
        <v>632</v>
      </c>
      <c r="D307" s="104" t="s">
        <v>594</v>
      </c>
      <c r="E307" s="105"/>
      <c r="F307" s="105"/>
      <c r="G307" s="105"/>
      <c r="H307" s="105"/>
      <c r="I307" s="106">
        <f t="shared" si="51"/>
        <v>0</v>
      </c>
      <c r="J307" s="105"/>
      <c r="K307" s="105"/>
      <c r="L307" s="106">
        <f t="shared" si="50"/>
        <v>0</v>
      </c>
      <c r="M307" s="105"/>
      <c r="N307" s="105"/>
      <c r="O307" s="105"/>
    </row>
    <row r="308" spans="1:15" ht="15">
      <c r="A308" s="79"/>
      <c r="B308" s="79" t="str">
        <f t="shared" si="45"/>
        <v>b</v>
      </c>
      <c r="C308" s="113" t="s">
        <v>633</v>
      </c>
      <c r="D308" s="104" t="s">
        <v>596</v>
      </c>
      <c r="E308" s="105"/>
      <c r="F308" s="105"/>
      <c r="G308" s="105"/>
      <c r="H308" s="105"/>
      <c r="I308" s="106">
        <f t="shared" si="51"/>
        <v>0</v>
      </c>
      <c r="J308" s="105"/>
      <c r="K308" s="105"/>
      <c r="L308" s="106">
        <f t="shared" si="50"/>
        <v>0</v>
      </c>
      <c r="M308" s="105"/>
      <c r="N308" s="105"/>
      <c r="O308" s="105"/>
    </row>
    <row r="309" spans="1:15" ht="15">
      <c r="A309" s="79"/>
      <c r="B309" s="79" t="str">
        <f t="shared" si="45"/>
        <v>b</v>
      </c>
      <c r="C309" s="113" t="s">
        <v>634</v>
      </c>
      <c r="D309" s="104" t="s">
        <v>598</v>
      </c>
      <c r="E309" s="105"/>
      <c r="F309" s="105"/>
      <c r="G309" s="105"/>
      <c r="H309" s="105"/>
      <c r="I309" s="106">
        <f t="shared" si="51"/>
        <v>0</v>
      </c>
      <c r="J309" s="105"/>
      <c r="K309" s="105"/>
      <c r="L309" s="106">
        <f t="shared" si="50"/>
        <v>0</v>
      </c>
      <c r="M309" s="105"/>
      <c r="N309" s="105"/>
      <c r="O309" s="105"/>
    </row>
    <row r="310" spans="1:15" ht="15">
      <c r="A310" s="79"/>
      <c r="B310" s="79" t="str">
        <f t="shared" si="45"/>
        <v>b</v>
      </c>
      <c r="C310" s="113" t="s">
        <v>635</v>
      </c>
      <c r="D310" s="104" t="s">
        <v>600</v>
      </c>
      <c r="E310" s="105"/>
      <c r="F310" s="105"/>
      <c r="G310" s="105"/>
      <c r="H310" s="105"/>
      <c r="I310" s="106">
        <f t="shared" si="51"/>
        <v>0</v>
      </c>
      <c r="J310" s="105"/>
      <c r="K310" s="105"/>
      <c r="L310" s="106">
        <f t="shared" si="50"/>
        <v>0</v>
      </c>
      <c r="M310" s="105"/>
      <c r="N310" s="105"/>
      <c r="O310" s="105"/>
    </row>
    <row r="311" spans="1:15" ht="25.5">
      <c r="A311" s="79"/>
      <c r="B311" s="79" t="str">
        <f t="shared" si="45"/>
        <v>b</v>
      </c>
      <c r="C311" s="113" t="s">
        <v>636</v>
      </c>
      <c r="D311" s="104" t="s">
        <v>637</v>
      </c>
      <c r="E311" s="105"/>
      <c r="F311" s="105"/>
      <c r="G311" s="105"/>
      <c r="H311" s="105"/>
      <c r="I311" s="106">
        <f t="shared" si="51"/>
        <v>0</v>
      </c>
      <c r="J311" s="105"/>
      <c r="K311" s="105"/>
      <c r="L311" s="106">
        <f t="shared" si="50"/>
        <v>0</v>
      </c>
      <c r="M311" s="105"/>
      <c r="N311" s="105"/>
      <c r="O311" s="105"/>
    </row>
    <row r="312" spans="1:15" ht="15">
      <c r="A312" s="79"/>
      <c r="B312" s="79" t="str">
        <f t="shared" si="45"/>
        <v>b</v>
      </c>
      <c r="C312" s="112" t="s">
        <v>638</v>
      </c>
      <c r="D312" s="100" t="s">
        <v>606</v>
      </c>
      <c r="E312" s="101">
        <f>SUM(E313:E314)</f>
        <v>0</v>
      </c>
      <c r="F312" s="101">
        <f>SUM(F313:F314)</f>
        <v>0</v>
      </c>
      <c r="G312" s="101">
        <f>SUM(G313:G314)</f>
        <v>0</v>
      </c>
      <c r="H312" s="101">
        <f>SUM(H313:H314)</f>
        <v>0</v>
      </c>
      <c r="I312" s="102">
        <f t="shared" si="51"/>
        <v>0</v>
      </c>
      <c r="J312" s="101">
        <f>SUM(J313:J314)</f>
        <v>0</v>
      </c>
      <c r="K312" s="101">
        <f>SUM(K313:K314)</f>
        <v>0</v>
      </c>
      <c r="L312" s="102">
        <f t="shared" si="50"/>
        <v>0</v>
      </c>
      <c r="M312" s="101">
        <f>SUM(M313:M314)</f>
        <v>0</v>
      </c>
      <c r="N312" s="101">
        <f>SUM(N313:N314)</f>
        <v>0</v>
      </c>
      <c r="O312" s="101">
        <f>M312-J312</f>
        <v>0</v>
      </c>
    </row>
    <row r="313" spans="1:15" ht="15">
      <c r="A313" s="79"/>
      <c r="B313" s="79" t="str">
        <f t="shared" si="45"/>
        <v>b</v>
      </c>
      <c r="C313" s="113" t="s">
        <v>639</v>
      </c>
      <c r="D313" s="104" t="s">
        <v>606</v>
      </c>
      <c r="E313" s="105"/>
      <c r="F313" s="105"/>
      <c r="G313" s="105"/>
      <c r="H313" s="105"/>
      <c r="I313" s="106">
        <f t="shared" si="51"/>
        <v>0</v>
      </c>
      <c r="J313" s="105"/>
      <c r="K313" s="105"/>
      <c r="L313" s="106">
        <f t="shared" si="50"/>
        <v>0</v>
      </c>
      <c r="M313" s="105"/>
      <c r="N313" s="105"/>
      <c r="O313" s="105"/>
    </row>
    <row r="314" spans="1:15" ht="15">
      <c r="A314" s="79"/>
      <c r="B314" s="79" t="str">
        <f t="shared" si="45"/>
        <v>b</v>
      </c>
      <c r="C314" s="113" t="s">
        <v>640</v>
      </c>
      <c r="D314" s="104" t="s">
        <v>608</v>
      </c>
      <c r="E314" s="105"/>
      <c r="F314" s="105"/>
      <c r="G314" s="105"/>
      <c r="H314" s="105"/>
      <c r="I314" s="106">
        <f t="shared" si="51"/>
        <v>0</v>
      </c>
      <c r="J314" s="105"/>
      <c r="K314" s="105"/>
      <c r="L314" s="106">
        <f t="shared" si="50"/>
        <v>0</v>
      </c>
      <c r="M314" s="105"/>
      <c r="N314" s="105"/>
      <c r="O314" s="105"/>
    </row>
    <row r="315" spans="1:15" ht="15">
      <c r="A315" s="79"/>
      <c r="B315" s="79" t="str">
        <f t="shared" si="45"/>
        <v>b</v>
      </c>
      <c r="C315" s="112" t="s">
        <v>641</v>
      </c>
      <c r="D315" s="100" t="s">
        <v>610</v>
      </c>
      <c r="E315" s="101">
        <f>SUM(E316:E317)</f>
        <v>0</v>
      </c>
      <c r="F315" s="101">
        <f>SUM(F316:F317)</f>
        <v>0</v>
      </c>
      <c r="G315" s="101">
        <f>SUM(G316:G317)</f>
        <v>0</v>
      </c>
      <c r="H315" s="101">
        <f>SUM(H316:H317)</f>
        <v>0</v>
      </c>
      <c r="I315" s="102">
        <f t="shared" si="51"/>
        <v>0</v>
      </c>
      <c r="J315" s="101">
        <f>SUM(J316:J317)</f>
        <v>0</v>
      </c>
      <c r="K315" s="101">
        <f>SUM(K316:K317)</f>
        <v>0</v>
      </c>
      <c r="L315" s="102">
        <f t="shared" si="50"/>
        <v>0</v>
      </c>
      <c r="M315" s="101">
        <f>SUM(M316:M317)</f>
        <v>0</v>
      </c>
      <c r="N315" s="101">
        <f>SUM(N316:N317)</f>
        <v>0</v>
      </c>
      <c r="O315" s="101">
        <f>M315-J315</f>
        <v>0</v>
      </c>
    </row>
    <row r="316" spans="1:15" ht="15">
      <c r="A316" s="79"/>
      <c r="B316" s="79" t="str">
        <f t="shared" si="45"/>
        <v>b</v>
      </c>
      <c r="C316" s="113" t="s">
        <v>611</v>
      </c>
      <c r="D316" s="104" t="s">
        <v>612</v>
      </c>
      <c r="E316" s="105"/>
      <c r="F316" s="105"/>
      <c r="G316" s="105"/>
      <c r="H316" s="105"/>
      <c r="I316" s="106">
        <f t="shared" si="51"/>
        <v>0</v>
      </c>
      <c r="J316" s="105"/>
      <c r="K316" s="105"/>
      <c r="L316" s="106">
        <f t="shared" si="50"/>
        <v>0</v>
      </c>
      <c r="M316" s="105"/>
      <c r="N316" s="105"/>
      <c r="O316" s="105"/>
    </row>
    <row r="317" spans="1:15" ht="15">
      <c r="A317" s="79"/>
      <c r="B317" s="79" t="str">
        <f t="shared" si="45"/>
        <v>b</v>
      </c>
      <c r="C317" s="113" t="s">
        <v>613</v>
      </c>
      <c r="D317" s="104" t="s">
        <v>614</v>
      </c>
      <c r="E317" s="105"/>
      <c r="F317" s="105"/>
      <c r="G317" s="105"/>
      <c r="H317" s="105"/>
      <c r="I317" s="106">
        <f t="shared" si="51"/>
        <v>0</v>
      </c>
      <c r="J317" s="105"/>
      <c r="K317" s="105"/>
      <c r="L317" s="106">
        <f t="shared" si="50"/>
        <v>0</v>
      </c>
      <c r="M317" s="105"/>
      <c r="N317" s="105"/>
      <c r="O317" s="105"/>
    </row>
    <row r="318" spans="1:15" ht="15">
      <c r="A318" s="79" t="s">
        <v>80</v>
      </c>
      <c r="B318" s="79" t="str">
        <f t="shared" si="45"/>
        <v>b</v>
      </c>
      <c r="C318" s="129">
        <v>33</v>
      </c>
      <c r="D318" s="92" t="s">
        <v>642</v>
      </c>
      <c r="E318" s="93">
        <f>E319+E338</f>
        <v>0</v>
      </c>
      <c r="F318" s="93">
        <f>F319+F338</f>
        <v>0</v>
      </c>
      <c r="G318" s="93">
        <f>G319+G338</f>
        <v>0</v>
      </c>
      <c r="H318" s="93">
        <f>H319+H338</f>
        <v>0</v>
      </c>
      <c r="I318" s="94">
        <f t="shared" si="51"/>
        <v>0</v>
      </c>
      <c r="J318" s="93">
        <f>J319+J338</f>
        <v>0</v>
      </c>
      <c r="K318" s="93">
        <f>K319+K338</f>
        <v>0</v>
      </c>
      <c r="L318" s="94">
        <f t="shared" si="50"/>
        <v>0</v>
      </c>
      <c r="M318" s="93">
        <f>M319+M338</f>
        <v>0</v>
      </c>
      <c r="N318" s="93">
        <f>N319+N338</f>
        <v>0</v>
      </c>
      <c r="O318" s="93">
        <f t="shared" ref="O318:O326" si="52">M318-J318</f>
        <v>0</v>
      </c>
    </row>
    <row r="319" spans="1:15" ht="15">
      <c r="A319" s="130"/>
      <c r="B319" s="79" t="str">
        <f t="shared" si="45"/>
        <v>b</v>
      </c>
      <c r="C319" s="111">
        <v>33.1</v>
      </c>
      <c r="D319" s="96" t="s">
        <v>643</v>
      </c>
      <c r="E319" s="97">
        <f>E320+E321+E322+E323+E326+E332+E335</f>
        <v>0</v>
      </c>
      <c r="F319" s="97">
        <f>F320+F321+F322+F323+F326+F332+F335</f>
        <v>0</v>
      </c>
      <c r="G319" s="97">
        <f>G320+G321+G322+G323+G326+G332+G335</f>
        <v>0</v>
      </c>
      <c r="H319" s="97">
        <f>H320+H321+H322+H323+H326+H332+H335</f>
        <v>0</v>
      </c>
      <c r="I319" s="98">
        <f t="shared" si="51"/>
        <v>0</v>
      </c>
      <c r="J319" s="97">
        <f>J320+J321+J322+J323+J326+J332+J335</f>
        <v>0</v>
      </c>
      <c r="K319" s="97">
        <f>K320+K321+K322+K323+K326+K332+K335</f>
        <v>0</v>
      </c>
      <c r="L319" s="98">
        <f t="shared" si="50"/>
        <v>0</v>
      </c>
      <c r="M319" s="97">
        <f>M320+M321+M322+M323+M326+M332+M335</f>
        <v>0</v>
      </c>
      <c r="N319" s="97">
        <f>N320+N321+N322+N323+N326+N332+N335</f>
        <v>0</v>
      </c>
      <c r="O319" s="97">
        <f t="shared" si="52"/>
        <v>0</v>
      </c>
    </row>
    <row r="320" spans="1:15" ht="15">
      <c r="A320" s="79"/>
      <c r="B320" s="79" t="str">
        <f t="shared" si="45"/>
        <v>b</v>
      </c>
      <c r="C320" s="112" t="s">
        <v>644</v>
      </c>
      <c r="D320" s="100" t="s">
        <v>580</v>
      </c>
      <c r="E320" s="101"/>
      <c r="F320" s="101"/>
      <c r="G320" s="101"/>
      <c r="H320" s="101"/>
      <c r="I320" s="102">
        <f t="shared" si="51"/>
        <v>0</v>
      </c>
      <c r="J320" s="101"/>
      <c r="K320" s="101"/>
      <c r="L320" s="102">
        <f t="shared" si="50"/>
        <v>0</v>
      </c>
      <c r="M320" s="101"/>
      <c r="N320" s="101"/>
      <c r="O320" s="101">
        <f t="shared" si="52"/>
        <v>0</v>
      </c>
    </row>
    <row r="321" spans="1:15" ht="15">
      <c r="A321" s="79"/>
      <c r="B321" s="79" t="str">
        <f t="shared" si="45"/>
        <v>b</v>
      </c>
      <c r="C321" s="112" t="s">
        <v>645</v>
      </c>
      <c r="D321" s="100" t="s">
        <v>646</v>
      </c>
      <c r="E321" s="101"/>
      <c r="F321" s="101"/>
      <c r="G321" s="101"/>
      <c r="H321" s="101"/>
      <c r="I321" s="102">
        <f t="shared" si="51"/>
        <v>0</v>
      </c>
      <c r="J321" s="101"/>
      <c r="K321" s="101"/>
      <c r="L321" s="102">
        <f t="shared" si="50"/>
        <v>0</v>
      </c>
      <c r="M321" s="101"/>
      <c r="N321" s="101"/>
      <c r="O321" s="101">
        <f t="shared" si="52"/>
        <v>0</v>
      </c>
    </row>
    <row r="322" spans="1:15" ht="15">
      <c r="A322" s="79"/>
      <c r="B322" s="79" t="str">
        <f t="shared" si="45"/>
        <v>b</v>
      </c>
      <c r="C322" s="112" t="s">
        <v>647</v>
      </c>
      <c r="D322" s="100" t="s">
        <v>625</v>
      </c>
      <c r="E322" s="101"/>
      <c r="F322" s="101"/>
      <c r="G322" s="101"/>
      <c r="H322" s="101"/>
      <c r="I322" s="102">
        <f t="shared" si="51"/>
        <v>0</v>
      </c>
      <c r="J322" s="101"/>
      <c r="K322" s="101"/>
      <c r="L322" s="102">
        <f t="shared" si="50"/>
        <v>0</v>
      </c>
      <c r="M322" s="101"/>
      <c r="N322" s="101"/>
      <c r="O322" s="101">
        <f t="shared" si="52"/>
        <v>0</v>
      </c>
    </row>
    <row r="323" spans="1:15" ht="15">
      <c r="A323" s="79"/>
      <c r="B323" s="79" t="str">
        <f t="shared" si="45"/>
        <v>b</v>
      </c>
      <c r="C323" s="112" t="s">
        <v>648</v>
      </c>
      <c r="D323" s="100" t="s">
        <v>586</v>
      </c>
      <c r="E323" s="101">
        <f>SUM(E324:E325)</f>
        <v>0</v>
      </c>
      <c r="F323" s="101">
        <f>SUM(F324:F325)</f>
        <v>0</v>
      </c>
      <c r="G323" s="101">
        <f>SUM(G324:G325)</f>
        <v>0</v>
      </c>
      <c r="H323" s="101">
        <f>SUM(H324:H325)</f>
        <v>0</v>
      </c>
      <c r="I323" s="102">
        <f t="shared" si="51"/>
        <v>0</v>
      </c>
      <c r="J323" s="101">
        <f>SUM(J324:J325)</f>
        <v>0</v>
      </c>
      <c r="K323" s="101">
        <f>SUM(K324:K325)</f>
        <v>0</v>
      </c>
      <c r="L323" s="102">
        <f t="shared" si="50"/>
        <v>0</v>
      </c>
      <c r="M323" s="101">
        <f>SUM(M324:M325)</f>
        <v>0</v>
      </c>
      <c r="N323" s="101">
        <f>SUM(N324:N325)</f>
        <v>0</v>
      </c>
      <c r="O323" s="101">
        <f t="shared" si="52"/>
        <v>0</v>
      </c>
    </row>
    <row r="324" spans="1:15" ht="15">
      <c r="A324" s="79"/>
      <c r="B324" s="79" t="str">
        <f t="shared" ref="B324:B357" si="53">IF(OR(E324&lt;&gt;0,F324&lt;&gt;0,G324&lt;&gt;0,H324&lt;&gt;0,I324&lt;&gt;0,L324&lt;&gt;0),"a","b")</f>
        <v>b</v>
      </c>
      <c r="C324" s="113" t="s">
        <v>649</v>
      </c>
      <c r="D324" s="104" t="s">
        <v>588</v>
      </c>
      <c r="E324" s="105"/>
      <c r="F324" s="105"/>
      <c r="G324" s="105"/>
      <c r="H324" s="105"/>
      <c r="I324" s="106">
        <f t="shared" si="51"/>
        <v>0</v>
      </c>
      <c r="J324" s="105"/>
      <c r="K324" s="105"/>
      <c r="L324" s="106">
        <f t="shared" si="50"/>
        <v>0</v>
      </c>
      <c r="M324" s="105"/>
      <c r="N324" s="105"/>
      <c r="O324" s="105">
        <f t="shared" si="52"/>
        <v>0</v>
      </c>
    </row>
    <row r="325" spans="1:15" ht="15">
      <c r="A325" s="79"/>
      <c r="B325" s="79" t="str">
        <f t="shared" si="53"/>
        <v>b</v>
      </c>
      <c r="C325" s="113" t="s">
        <v>650</v>
      </c>
      <c r="D325" s="104" t="s">
        <v>651</v>
      </c>
      <c r="E325" s="105"/>
      <c r="F325" s="105"/>
      <c r="G325" s="105"/>
      <c r="H325" s="105"/>
      <c r="I325" s="106">
        <f t="shared" si="51"/>
        <v>0</v>
      </c>
      <c r="J325" s="105"/>
      <c r="K325" s="105"/>
      <c r="L325" s="106">
        <f t="shared" si="50"/>
        <v>0</v>
      </c>
      <c r="M325" s="105"/>
      <c r="N325" s="105"/>
      <c r="O325" s="105">
        <f t="shared" si="52"/>
        <v>0</v>
      </c>
    </row>
    <row r="326" spans="1:15" ht="25.5">
      <c r="A326" s="79"/>
      <c r="B326" s="79" t="str">
        <f t="shared" si="53"/>
        <v>b</v>
      </c>
      <c r="C326" s="112" t="s">
        <v>652</v>
      </c>
      <c r="D326" s="100" t="s">
        <v>592</v>
      </c>
      <c r="E326" s="101">
        <f>SUM(E327:E331)</f>
        <v>0</v>
      </c>
      <c r="F326" s="101">
        <f>SUM(F327:F331)</f>
        <v>0</v>
      </c>
      <c r="G326" s="101">
        <f>SUM(G327:G331)</f>
        <v>0</v>
      </c>
      <c r="H326" s="101">
        <f>SUM(H327:H331)</f>
        <v>0</v>
      </c>
      <c r="I326" s="102">
        <f t="shared" si="51"/>
        <v>0</v>
      </c>
      <c r="J326" s="101">
        <f>SUM(J327:J331)</f>
        <v>0</v>
      </c>
      <c r="K326" s="101">
        <f>SUM(K327:K331)</f>
        <v>0</v>
      </c>
      <c r="L326" s="102">
        <f t="shared" si="50"/>
        <v>0</v>
      </c>
      <c r="M326" s="101">
        <f>SUM(M327:M331)</f>
        <v>0</v>
      </c>
      <c r="N326" s="101">
        <f>SUM(N327:N331)</f>
        <v>0</v>
      </c>
      <c r="O326" s="101">
        <f t="shared" si="52"/>
        <v>0</v>
      </c>
    </row>
    <row r="327" spans="1:15" ht="25.5">
      <c r="A327" s="79"/>
      <c r="B327" s="79" t="str">
        <f t="shared" si="53"/>
        <v>b</v>
      </c>
      <c r="C327" s="113" t="s">
        <v>653</v>
      </c>
      <c r="D327" s="104" t="s">
        <v>594</v>
      </c>
      <c r="E327" s="105"/>
      <c r="F327" s="105"/>
      <c r="G327" s="105"/>
      <c r="H327" s="105"/>
      <c r="I327" s="106">
        <f t="shared" si="51"/>
        <v>0</v>
      </c>
      <c r="J327" s="105"/>
      <c r="K327" s="105"/>
      <c r="L327" s="106">
        <f t="shared" si="50"/>
        <v>0</v>
      </c>
      <c r="M327" s="105"/>
      <c r="N327" s="105"/>
      <c r="O327" s="105"/>
    </row>
    <row r="328" spans="1:15" ht="15">
      <c r="A328" s="79"/>
      <c r="B328" s="79" t="str">
        <f t="shared" si="53"/>
        <v>b</v>
      </c>
      <c r="C328" s="113" t="s">
        <v>654</v>
      </c>
      <c r="D328" s="104" t="s">
        <v>596</v>
      </c>
      <c r="E328" s="105"/>
      <c r="F328" s="105"/>
      <c r="G328" s="105"/>
      <c r="H328" s="105"/>
      <c r="I328" s="106">
        <f t="shared" si="51"/>
        <v>0</v>
      </c>
      <c r="J328" s="105"/>
      <c r="K328" s="105"/>
      <c r="L328" s="106">
        <f t="shared" si="50"/>
        <v>0</v>
      </c>
      <c r="M328" s="105"/>
      <c r="N328" s="105"/>
      <c r="O328" s="105"/>
    </row>
    <row r="329" spans="1:15" ht="15">
      <c r="A329" s="79"/>
      <c r="B329" s="79" t="str">
        <f t="shared" si="53"/>
        <v>b</v>
      </c>
      <c r="C329" s="113" t="s">
        <v>655</v>
      </c>
      <c r="D329" s="104" t="s">
        <v>656</v>
      </c>
      <c r="E329" s="105"/>
      <c r="F329" s="105"/>
      <c r="G329" s="105"/>
      <c r="H329" s="105"/>
      <c r="I329" s="106">
        <f t="shared" si="51"/>
        <v>0</v>
      </c>
      <c r="J329" s="105"/>
      <c r="K329" s="105"/>
      <c r="L329" s="106">
        <f t="shared" si="50"/>
        <v>0</v>
      </c>
      <c r="M329" s="105"/>
      <c r="N329" s="105"/>
      <c r="O329" s="105"/>
    </row>
    <row r="330" spans="1:15" ht="15">
      <c r="A330" s="79"/>
      <c r="B330" s="79" t="str">
        <f t="shared" si="53"/>
        <v>b</v>
      </c>
      <c r="C330" s="113" t="s">
        <v>657</v>
      </c>
      <c r="D330" s="104" t="s">
        <v>600</v>
      </c>
      <c r="E330" s="105"/>
      <c r="F330" s="105"/>
      <c r="G330" s="105"/>
      <c r="H330" s="105"/>
      <c r="I330" s="106">
        <f t="shared" si="51"/>
        <v>0</v>
      </c>
      <c r="J330" s="105"/>
      <c r="K330" s="105"/>
      <c r="L330" s="106">
        <f t="shared" si="50"/>
        <v>0</v>
      </c>
      <c r="M330" s="105"/>
      <c r="N330" s="105"/>
      <c r="O330" s="105"/>
    </row>
    <row r="331" spans="1:15" ht="25.5">
      <c r="A331" s="79"/>
      <c r="B331" s="79" t="str">
        <f t="shared" si="53"/>
        <v>b</v>
      </c>
      <c r="C331" s="113" t="s">
        <v>658</v>
      </c>
      <c r="D331" s="104" t="s">
        <v>637</v>
      </c>
      <c r="E331" s="105"/>
      <c r="F331" s="105"/>
      <c r="G331" s="105"/>
      <c r="H331" s="105"/>
      <c r="I331" s="106">
        <f t="shared" si="51"/>
        <v>0</v>
      </c>
      <c r="J331" s="105"/>
      <c r="K331" s="105"/>
      <c r="L331" s="106">
        <f t="shared" si="50"/>
        <v>0</v>
      </c>
      <c r="M331" s="105"/>
      <c r="N331" s="105"/>
      <c r="O331" s="105"/>
    </row>
    <row r="332" spans="1:15" ht="25.5">
      <c r="A332" s="79"/>
      <c r="B332" s="79" t="str">
        <f t="shared" si="53"/>
        <v>b</v>
      </c>
      <c r="C332" s="112" t="s">
        <v>659</v>
      </c>
      <c r="D332" s="100" t="s">
        <v>660</v>
      </c>
      <c r="E332" s="101">
        <f>SUM(E333:E334)</f>
        <v>0</v>
      </c>
      <c r="F332" s="101">
        <f>SUM(F333:F334)</f>
        <v>0</v>
      </c>
      <c r="G332" s="101">
        <f>SUM(G333:G334)</f>
        <v>0</v>
      </c>
      <c r="H332" s="101">
        <f>SUM(H333:H334)</f>
        <v>0</v>
      </c>
      <c r="I332" s="102">
        <f t="shared" si="51"/>
        <v>0</v>
      </c>
      <c r="J332" s="101">
        <f>SUM(J333:J334)</f>
        <v>0</v>
      </c>
      <c r="K332" s="101">
        <f>SUM(K333:K334)</f>
        <v>0</v>
      </c>
      <c r="L332" s="102">
        <f t="shared" si="50"/>
        <v>0</v>
      </c>
      <c r="M332" s="101">
        <f>SUM(M333:M334)</f>
        <v>0</v>
      </c>
      <c r="N332" s="101">
        <f>SUM(N333:N334)</f>
        <v>0</v>
      </c>
      <c r="O332" s="101">
        <f>M332-J332</f>
        <v>0</v>
      </c>
    </row>
    <row r="333" spans="1:15" ht="15">
      <c r="A333" s="79"/>
      <c r="B333" s="79" t="str">
        <f t="shared" si="53"/>
        <v>b</v>
      </c>
      <c r="C333" s="113" t="s">
        <v>661</v>
      </c>
      <c r="D333" s="104" t="s">
        <v>606</v>
      </c>
      <c r="E333" s="105"/>
      <c r="F333" s="105"/>
      <c r="G333" s="105"/>
      <c r="H333" s="105"/>
      <c r="I333" s="106">
        <f t="shared" si="51"/>
        <v>0</v>
      </c>
      <c r="J333" s="105"/>
      <c r="K333" s="105"/>
      <c r="L333" s="106">
        <f t="shared" si="50"/>
        <v>0</v>
      </c>
      <c r="M333" s="105"/>
      <c r="N333" s="105"/>
      <c r="O333" s="105"/>
    </row>
    <row r="334" spans="1:15" ht="15">
      <c r="A334" s="79"/>
      <c r="B334" s="79" t="str">
        <f t="shared" si="53"/>
        <v>b</v>
      </c>
      <c r="C334" s="113" t="s">
        <v>662</v>
      </c>
      <c r="D334" s="104" t="s">
        <v>608</v>
      </c>
      <c r="E334" s="105"/>
      <c r="F334" s="105"/>
      <c r="G334" s="105"/>
      <c r="H334" s="105"/>
      <c r="I334" s="106">
        <f t="shared" si="51"/>
        <v>0</v>
      </c>
      <c r="J334" s="105"/>
      <c r="K334" s="105"/>
      <c r="L334" s="106">
        <f t="shared" ref="L334:L357" si="54">L337+L522+L605+L648</f>
        <v>0</v>
      </c>
      <c r="M334" s="105"/>
      <c r="N334" s="105"/>
      <c r="O334" s="105"/>
    </row>
    <row r="335" spans="1:15" ht="15">
      <c r="A335" s="79"/>
      <c r="B335" s="79" t="str">
        <f t="shared" si="53"/>
        <v>b</v>
      </c>
      <c r="C335" s="112" t="s">
        <v>663</v>
      </c>
      <c r="D335" s="100" t="s">
        <v>664</v>
      </c>
      <c r="E335" s="101">
        <f>SUM(E336:E337)</f>
        <v>0</v>
      </c>
      <c r="F335" s="101">
        <f>SUM(F336:F337)</f>
        <v>0</v>
      </c>
      <c r="G335" s="101">
        <f>SUM(G336:G337)</f>
        <v>0</v>
      </c>
      <c r="H335" s="101">
        <f>SUM(H336:H337)</f>
        <v>0</v>
      </c>
      <c r="I335" s="102">
        <f t="shared" si="51"/>
        <v>0</v>
      </c>
      <c r="J335" s="101">
        <f>SUM(J336:J337)</f>
        <v>0</v>
      </c>
      <c r="K335" s="101">
        <f>SUM(K336:K337)</f>
        <v>0</v>
      </c>
      <c r="L335" s="102">
        <f t="shared" si="54"/>
        <v>0</v>
      </c>
      <c r="M335" s="101">
        <f>SUM(M336:M337)</f>
        <v>0</v>
      </c>
      <c r="N335" s="101">
        <f>SUM(N336:N337)</f>
        <v>0</v>
      </c>
      <c r="O335" s="101">
        <f>M335-J335</f>
        <v>0</v>
      </c>
    </row>
    <row r="336" spans="1:15" ht="15">
      <c r="A336" s="79"/>
      <c r="B336" s="79" t="str">
        <f t="shared" si="53"/>
        <v>b</v>
      </c>
      <c r="C336" s="113" t="s">
        <v>665</v>
      </c>
      <c r="D336" s="104" t="s">
        <v>612</v>
      </c>
      <c r="E336" s="105"/>
      <c r="F336" s="105"/>
      <c r="G336" s="105"/>
      <c r="H336" s="105"/>
      <c r="I336" s="106">
        <f t="shared" si="51"/>
        <v>0</v>
      </c>
      <c r="J336" s="105"/>
      <c r="K336" s="105"/>
      <c r="L336" s="106">
        <f t="shared" si="54"/>
        <v>0</v>
      </c>
      <c r="M336" s="105"/>
      <c r="N336" s="105"/>
      <c r="O336" s="105"/>
    </row>
    <row r="337" spans="1:15" ht="15">
      <c r="A337" s="79"/>
      <c r="B337" s="79" t="str">
        <f t="shared" si="53"/>
        <v>b</v>
      </c>
      <c r="C337" s="113" t="s">
        <v>666</v>
      </c>
      <c r="D337" s="104" t="s">
        <v>667</v>
      </c>
      <c r="E337" s="105"/>
      <c r="F337" s="105"/>
      <c r="G337" s="105"/>
      <c r="H337" s="105"/>
      <c r="I337" s="106">
        <f t="shared" si="51"/>
        <v>0</v>
      </c>
      <c r="J337" s="105"/>
      <c r="K337" s="105"/>
      <c r="L337" s="106">
        <f t="shared" si="54"/>
        <v>0</v>
      </c>
      <c r="M337" s="105"/>
      <c r="N337" s="105"/>
      <c r="O337" s="105"/>
    </row>
    <row r="338" spans="1:15" ht="15">
      <c r="A338" s="130"/>
      <c r="B338" s="79" t="str">
        <f t="shared" si="53"/>
        <v>b</v>
      </c>
      <c r="C338" s="111">
        <v>33.200000000000003</v>
      </c>
      <c r="D338" s="96" t="s">
        <v>668</v>
      </c>
      <c r="E338" s="97">
        <f>E339+E340+E341+E342+E343+E346+E352+E355</f>
        <v>0</v>
      </c>
      <c r="F338" s="97">
        <f>F339+F340+F341+F342+F343+F346+F352+F355</f>
        <v>0</v>
      </c>
      <c r="G338" s="97">
        <f>G339+G340+G341+G342+G343+G346+G352+G355</f>
        <v>0</v>
      </c>
      <c r="H338" s="97">
        <f>H339+H340+H341+H342+H343+H346+H352+H355</f>
        <v>0</v>
      </c>
      <c r="I338" s="98">
        <f t="shared" ref="I338:I357" si="55">J338+K338</f>
        <v>0</v>
      </c>
      <c r="J338" s="97">
        <f>J339+J340+J341+J342+J343+J346+J352+J355</f>
        <v>0</v>
      </c>
      <c r="K338" s="97">
        <f>K339+K340+K341+K342+K343+K346+K352+K355</f>
        <v>0</v>
      </c>
      <c r="L338" s="98">
        <f t="shared" si="54"/>
        <v>0</v>
      </c>
      <c r="M338" s="97">
        <f>M339+M340+M341+M342+M343+M346+M352+M355</f>
        <v>0</v>
      </c>
      <c r="N338" s="97">
        <f>N339+N340+N341+N342+N343+N346+N352+N355</f>
        <v>0</v>
      </c>
      <c r="O338" s="97">
        <f t="shared" ref="O338:O346" si="56">M338-J338</f>
        <v>0</v>
      </c>
    </row>
    <row r="339" spans="1:15" ht="15">
      <c r="A339" s="130"/>
      <c r="B339" s="79" t="str">
        <f t="shared" si="53"/>
        <v>b</v>
      </c>
      <c r="C339" s="112" t="s">
        <v>669</v>
      </c>
      <c r="D339" s="100" t="s">
        <v>578</v>
      </c>
      <c r="E339" s="101"/>
      <c r="F339" s="101"/>
      <c r="G339" s="101"/>
      <c r="H339" s="101"/>
      <c r="I339" s="102">
        <f t="shared" si="55"/>
        <v>0</v>
      </c>
      <c r="J339" s="101"/>
      <c r="K339" s="101"/>
      <c r="L339" s="102">
        <f t="shared" si="54"/>
        <v>0</v>
      </c>
      <c r="M339" s="101"/>
      <c r="N339" s="101"/>
      <c r="O339" s="101">
        <f t="shared" si="56"/>
        <v>0</v>
      </c>
    </row>
    <row r="340" spans="1:15" ht="15">
      <c r="A340" s="79"/>
      <c r="B340" s="79" t="str">
        <f t="shared" si="53"/>
        <v>b</v>
      </c>
      <c r="C340" s="112" t="s">
        <v>670</v>
      </c>
      <c r="D340" s="100" t="s">
        <v>671</v>
      </c>
      <c r="E340" s="101"/>
      <c r="F340" s="101"/>
      <c r="G340" s="101"/>
      <c r="H340" s="101"/>
      <c r="I340" s="102">
        <f t="shared" si="55"/>
        <v>0</v>
      </c>
      <c r="J340" s="101"/>
      <c r="K340" s="101"/>
      <c r="L340" s="102">
        <f t="shared" si="54"/>
        <v>0</v>
      </c>
      <c r="M340" s="101"/>
      <c r="N340" s="101"/>
      <c r="O340" s="101">
        <f t="shared" si="56"/>
        <v>0</v>
      </c>
    </row>
    <row r="341" spans="1:15" ht="15">
      <c r="A341" s="79"/>
      <c r="B341" s="79" t="str">
        <f t="shared" si="53"/>
        <v>b</v>
      </c>
      <c r="C341" s="112" t="s">
        <v>672</v>
      </c>
      <c r="D341" s="100" t="s">
        <v>646</v>
      </c>
      <c r="E341" s="101"/>
      <c r="F341" s="101"/>
      <c r="G341" s="101"/>
      <c r="H341" s="101"/>
      <c r="I341" s="102">
        <f t="shared" si="55"/>
        <v>0</v>
      </c>
      <c r="J341" s="101"/>
      <c r="K341" s="101"/>
      <c r="L341" s="102">
        <f t="shared" si="54"/>
        <v>0</v>
      </c>
      <c r="M341" s="101"/>
      <c r="N341" s="101"/>
      <c r="O341" s="101">
        <f t="shared" si="56"/>
        <v>0</v>
      </c>
    </row>
    <row r="342" spans="1:15" ht="15">
      <c r="A342" s="79"/>
      <c r="B342" s="79" t="str">
        <f t="shared" si="53"/>
        <v>b</v>
      </c>
      <c r="C342" s="112" t="s">
        <v>673</v>
      </c>
      <c r="D342" s="100" t="s">
        <v>625</v>
      </c>
      <c r="E342" s="101"/>
      <c r="F342" s="101"/>
      <c r="G342" s="101"/>
      <c r="H342" s="101"/>
      <c r="I342" s="102">
        <f t="shared" si="55"/>
        <v>0</v>
      </c>
      <c r="J342" s="101"/>
      <c r="K342" s="101"/>
      <c r="L342" s="102">
        <f t="shared" si="54"/>
        <v>0</v>
      </c>
      <c r="M342" s="101"/>
      <c r="N342" s="101"/>
      <c r="O342" s="101">
        <f t="shared" si="56"/>
        <v>0</v>
      </c>
    </row>
    <row r="343" spans="1:15" ht="15">
      <c r="A343" s="79"/>
      <c r="B343" s="79" t="str">
        <f t="shared" si="53"/>
        <v>b</v>
      </c>
      <c r="C343" s="112" t="s">
        <v>674</v>
      </c>
      <c r="D343" s="100" t="s">
        <v>586</v>
      </c>
      <c r="E343" s="101">
        <f>SUM(E344:E345)</f>
        <v>0</v>
      </c>
      <c r="F343" s="101">
        <f>SUM(F344:F345)</f>
        <v>0</v>
      </c>
      <c r="G343" s="101">
        <f>SUM(G344:G345)</f>
        <v>0</v>
      </c>
      <c r="H343" s="101">
        <f>SUM(H344:H345)</f>
        <v>0</v>
      </c>
      <c r="I343" s="102">
        <f t="shared" si="55"/>
        <v>0</v>
      </c>
      <c r="J343" s="101">
        <f>SUM(J344:J345)</f>
        <v>0</v>
      </c>
      <c r="K343" s="101">
        <f>SUM(K344:K345)</f>
        <v>0</v>
      </c>
      <c r="L343" s="102">
        <f t="shared" si="54"/>
        <v>0</v>
      </c>
      <c r="M343" s="101">
        <f>SUM(M344:M345)</f>
        <v>0</v>
      </c>
      <c r="N343" s="101">
        <f>SUM(N344:N345)</f>
        <v>0</v>
      </c>
      <c r="O343" s="101">
        <f t="shared" si="56"/>
        <v>0</v>
      </c>
    </row>
    <row r="344" spans="1:15" ht="15">
      <c r="A344" s="79"/>
      <c r="B344" s="79" t="str">
        <f t="shared" si="53"/>
        <v>b</v>
      </c>
      <c r="C344" s="113" t="s">
        <v>675</v>
      </c>
      <c r="D344" s="104" t="s">
        <v>588</v>
      </c>
      <c r="E344" s="105"/>
      <c r="F344" s="105"/>
      <c r="G344" s="105"/>
      <c r="H344" s="105"/>
      <c r="I344" s="106">
        <f t="shared" si="55"/>
        <v>0</v>
      </c>
      <c r="J344" s="105"/>
      <c r="K344" s="105"/>
      <c r="L344" s="106">
        <f t="shared" si="54"/>
        <v>0</v>
      </c>
      <c r="M344" s="105"/>
      <c r="N344" s="105"/>
      <c r="O344" s="105">
        <f t="shared" si="56"/>
        <v>0</v>
      </c>
    </row>
    <row r="345" spans="1:15" ht="15">
      <c r="A345" s="79"/>
      <c r="B345" s="79" t="str">
        <f t="shared" si="53"/>
        <v>b</v>
      </c>
      <c r="C345" s="113" t="s">
        <v>676</v>
      </c>
      <c r="D345" s="104" t="s">
        <v>677</v>
      </c>
      <c r="E345" s="105"/>
      <c r="F345" s="105"/>
      <c r="G345" s="105"/>
      <c r="H345" s="105"/>
      <c r="I345" s="106">
        <f t="shared" si="55"/>
        <v>0</v>
      </c>
      <c r="J345" s="105"/>
      <c r="K345" s="105"/>
      <c r="L345" s="106">
        <f t="shared" si="54"/>
        <v>0</v>
      </c>
      <c r="M345" s="105"/>
      <c r="N345" s="105"/>
      <c r="O345" s="105">
        <f t="shared" si="56"/>
        <v>0</v>
      </c>
    </row>
    <row r="346" spans="1:15" ht="25.5">
      <c r="A346" s="79"/>
      <c r="B346" s="79" t="str">
        <f t="shared" si="53"/>
        <v>b</v>
      </c>
      <c r="C346" s="112" t="s">
        <v>678</v>
      </c>
      <c r="D346" s="100" t="s">
        <v>592</v>
      </c>
      <c r="E346" s="101">
        <f>SUM(E347:E351)</f>
        <v>0</v>
      </c>
      <c r="F346" s="101">
        <f>SUM(F347:F351)</f>
        <v>0</v>
      </c>
      <c r="G346" s="101">
        <f>SUM(G347:G351)</f>
        <v>0</v>
      </c>
      <c r="H346" s="101">
        <f>SUM(H347:H351)</f>
        <v>0</v>
      </c>
      <c r="I346" s="102">
        <f t="shared" si="55"/>
        <v>0</v>
      </c>
      <c r="J346" s="101">
        <f>SUM(J347:J351)</f>
        <v>0</v>
      </c>
      <c r="K346" s="101">
        <f>SUM(K347:K351)</f>
        <v>0</v>
      </c>
      <c r="L346" s="102">
        <f t="shared" si="54"/>
        <v>0</v>
      </c>
      <c r="M346" s="101">
        <f>SUM(M347:M351)</f>
        <v>0</v>
      </c>
      <c r="N346" s="101">
        <f>SUM(N347:N351)</f>
        <v>0</v>
      </c>
      <c r="O346" s="101">
        <f t="shared" si="56"/>
        <v>0</v>
      </c>
    </row>
    <row r="347" spans="1:15" ht="25.5">
      <c r="A347" s="79"/>
      <c r="B347" s="79" t="str">
        <f t="shared" si="53"/>
        <v>b</v>
      </c>
      <c r="C347" s="113" t="s">
        <v>679</v>
      </c>
      <c r="D347" s="104" t="s">
        <v>594</v>
      </c>
      <c r="E347" s="105"/>
      <c r="F347" s="105"/>
      <c r="G347" s="105"/>
      <c r="H347" s="105"/>
      <c r="I347" s="106">
        <f t="shared" si="55"/>
        <v>0</v>
      </c>
      <c r="J347" s="105"/>
      <c r="K347" s="105"/>
      <c r="L347" s="106">
        <f t="shared" si="54"/>
        <v>0</v>
      </c>
      <c r="M347" s="105"/>
      <c r="N347" s="105"/>
      <c r="O347" s="105"/>
    </row>
    <row r="348" spans="1:15" ht="15">
      <c r="A348" s="79"/>
      <c r="B348" s="79" t="str">
        <f t="shared" si="53"/>
        <v>b</v>
      </c>
      <c r="C348" s="113" t="s">
        <v>680</v>
      </c>
      <c r="D348" s="104" t="s">
        <v>596</v>
      </c>
      <c r="E348" s="105"/>
      <c r="F348" s="105"/>
      <c r="G348" s="105"/>
      <c r="H348" s="105"/>
      <c r="I348" s="106">
        <f t="shared" si="55"/>
        <v>0</v>
      </c>
      <c r="J348" s="105"/>
      <c r="K348" s="105"/>
      <c r="L348" s="106">
        <f t="shared" si="54"/>
        <v>0</v>
      </c>
      <c r="M348" s="105"/>
      <c r="N348" s="105"/>
      <c r="O348" s="105"/>
    </row>
    <row r="349" spans="1:15" ht="15">
      <c r="A349" s="79"/>
      <c r="B349" s="79" t="str">
        <f t="shared" si="53"/>
        <v>b</v>
      </c>
      <c r="C349" s="113" t="s">
        <v>681</v>
      </c>
      <c r="D349" s="104" t="s">
        <v>656</v>
      </c>
      <c r="E349" s="105"/>
      <c r="F349" s="105"/>
      <c r="G349" s="105"/>
      <c r="H349" s="105"/>
      <c r="I349" s="106">
        <f t="shared" si="55"/>
        <v>0</v>
      </c>
      <c r="J349" s="105"/>
      <c r="K349" s="105"/>
      <c r="L349" s="106">
        <f t="shared" si="54"/>
        <v>0</v>
      </c>
      <c r="M349" s="105"/>
      <c r="N349" s="105"/>
      <c r="O349" s="105"/>
    </row>
    <row r="350" spans="1:15" ht="15">
      <c r="A350" s="79"/>
      <c r="B350" s="79" t="str">
        <f t="shared" si="53"/>
        <v>b</v>
      </c>
      <c r="C350" s="113" t="s">
        <v>682</v>
      </c>
      <c r="D350" s="104" t="s">
        <v>683</v>
      </c>
      <c r="E350" s="105"/>
      <c r="F350" s="105"/>
      <c r="G350" s="105"/>
      <c r="H350" s="105"/>
      <c r="I350" s="106">
        <f t="shared" si="55"/>
        <v>0</v>
      </c>
      <c r="J350" s="105"/>
      <c r="K350" s="105"/>
      <c r="L350" s="106">
        <f t="shared" si="54"/>
        <v>0</v>
      </c>
      <c r="M350" s="105"/>
      <c r="N350" s="105"/>
      <c r="O350" s="105"/>
    </row>
    <row r="351" spans="1:15" ht="25.5">
      <c r="A351" s="79"/>
      <c r="B351" s="79" t="str">
        <f t="shared" si="53"/>
        <v>b</v>
      </c>
      <c r="C351" s="113" t="s">
        <v>684</v>
      </c>
      <c r="D351" s="104" t="s">
        <v>637</v>
      </c>
      <c r="E351" s="105"/>
      <c r="F351" s="105"/>
      <c r="G351" s="105"/>
      <c r="H351" s="105"/>
      <c r="I351" s="106">
        <f t="shared" si="55"/>
        <v>0</v>
      </c>
      <c r="J351" s="105"/>
      <c r="K351" s="105"/>
      <c r="L351" s="106">
        <f t="shared" si="54"/>
        <v>0</v>
      </c>
      <c r="M351" s="105"/>
      <c r="N351" s="105"/>
      <c r="O351" s="105"/>
    </row>
    <row r="352" spans="1:15" ht="25.5">
      <c r="A352" s="79"/>
      <c r="B352" s="79" t="str">
        <f t="shared" si="53"/>
        <v>b</v>
      </c>
      <c r="C352" s="112" t="s">
        <v>685</v>
      </c>
      <c r="D352" s="100" t="s">
        <v>660</v>
      </c>
      <c r="E352" s="101">
        <f>SUM(E353:E354)</f>
        <v>0</v>
      </c>
      <c r="F352" s="101">
        <f>SUM(F353:F354)</f>
        <v>0</v>
      </c>
      <c r="G352" s="101">
        <f>SUM(G353:G354)</f>
        <v>0</v>
      </c>
      <c r="H352" s="101">
        <f>SUM(H353:H354)</f>
        <v>0</v>
      </c>
      <c r="I352" s="102">
        <f t="shared" si="55"/>
        <v>0</v>
      </c>
      <c r="J352" s="101">
        <f>SUM(J353:J354)</f>
        <v>0</v>
      </c>
      <c r="K352" s="101">
        <f>SUM(K353:K354)</f>
        <v>0</v>
      </c>
      <c r="L352" s="102">
        <f t="shared" si="54"/>
        <v>0</v>
      </c>
      <c r="M352" s="101">
        <f>SUM(M353:M354)</f>
        <v>0</v>
      </c>
      <c r="N352" s="101">
        <f>SUM(N353:N354)</f>
        <v>0</v>
      </c>
      <c r="O352" s="101">
        <f>M352-J352</f>
        <v>0</v>
      </c>
    </row>
    <row r="353" spans="1:15" ht="15">
      <c r="A353" s="79"/>
      <c r="B353" s="79" t="str">
        <f t="shared" si="53"/>
        <v>b</v>
      </c>
      <c r="C353" s="113" t="s">
        <v>686</v>
      </c>
      <c r="D353" s="104" t="s">
        <v>606</v>
      </c>
      <c r="E353" s="105"/>
      <c r="F353" s="105"/>
      <c r="G353" s="105"/>
      <c r="H353" s="105"/>
      <c r="I353" s="106">
        <f t="shared" si="55"/>
        <v>0</v>
      </c>
      <c r="J353" s="105"/>
      <c r="K353" s="105"/>
      <c r="L353" s="106">
        <f t="shared" si="54"/>
        <v>0</v>
      </c>
      <c r="M353" s="105"/>
      <c r="N353" s="105"/>
      <c r="O353" s="105"/>
    </row>
    <row r="354" spans="1:15" ht="15">
      <c r="A354" s="79"/>
      <c r="B354" s="79" t="str">
        <f t="shared" si="53"/>
        <v>b</v>
      </c>
      <c r="C354" s="113" t="s">
        <v>687</v>
      </c>
      <c r="D354" s="104" t="s">
        <v>608</v>
      </c>
      <c r="E354" s="105"/>
      <c r="F354" s="105"/>
      <c r="G354" s="105"/>
      <c r="H354" s="105"/>
      <c r="I354" s="106">
        <f t="shared" si="55"/>
        <v>0</v>
      </c>
      <c r="J354" s="105"/>
      <c r="K354" s="105"/>
      <c r="L354" s="106">
        <f t="shared" si="54"/>
        <v>0</v>
      </c>
      <c r="M354" s="105"/>
      <c r="N354" s="105"/>
      <c r="O354" s="105"/>
    </row>
    <row r="355" spans="1:15" ht="15">
      <c r="A355" s="79"/>
      <c r="B355" s="79" t="str">
        <f t="shared" si="53"/>
        <v>b</v>
      </c>
      <c r="C355" s="112" t="s">
        <v>688</v>
      </c>
      <c r="D355" s="100" t="s">
        <v>664</v>
      </c>
      <c r="E355" s="101">
        <f>SUM(E356:E357)</f>
        <v>0</v>
      </c>
      <c r="F355" s="101">
        <f>SUM(F356:F357)</f>
        <v>0</v>
      </c>
      <c r="G355" s="101">
        <f>SUM(G356:G357)</f>
        <v>0</v>
      </c>
      <c r="H355" s="101">
        <f>SUM(H356:H357)</f>
        <v>0</v>
      </c>
      <c r="I355" s="102">
        <f t="shared" si="55"/>
        <v>0</v>
      </c>
      <c r="J355" s="101">
        <f>SUM(J356:J357)</f>
        <v>0</v>
      </c>
      <c r="K355" s="101">
        <f>SUM(K356:K357)</f>
        <v>0</v>
      </c>
      <c r="L355" s="102">
        <f t="shared" si="54"/>
        <v>0</v>
      </c>
      <c r="M355" s="101">
        <f>SUM(M356:M357)</f>
        <v>0</v>
      </c>
      <c r="N355" s="101">
        <f>SUM(N356:N357)</f>
        <v>0</v>
      </c>
      <c r="O355" s="101">
        <f>M355-J355</f>
        <v>0</v>
      </c>
    </row>
    <row r="356" spans="1:15" ht="15">
      <c r="A356" s="79"/>
      <c r="B356" s="79" t="str">
        <f t="shared" si="53"/>
        <v>b</v>
      </c>
      <c r="C356" s="113" t="s">
        <v>689</v>
      </c>
      <c r="D356" s="104" t="s">
        <v>612</v>
      </c>
      <c r="E356" s="105"/>
      <c r="F356" s="105"/>
      <c r="G356" s="105"/>
      <c r="H356" s="105"/>
      <c r="I356" s="106">
        <f t="shared" si="55"/>
        <v>0</v>
      </c>
      <c r="J356" s="105"/>
      <c r="K356" s="105"/>
      <c r="L356" s="106">
        <f t="shared" si="54"/>
        <v>0</v>
      </c>
      <c r="M356" s="105"/>
      <c r="N356" s="105"/>
      <c r="O356" s="105"/>
    </row>
    <row r="357" spans="1:15" ht="15">
      <c r="A357" s="79"/>
      <c r="B357" s="79" t="str">
        <f t="shared" si="53"/>
        <v>b</v>
      </c>
      <c r="C357" s="113" t="s">
        <v>690</v>
      </c>
      <c r="D357" s="104" t="s">
        <v>667</v>
      </c>
      <c r="E357" s="105"/>
      <c r="F357" s="105"/>
      <c r="G357" s="105"/>
      <c r="H357" s="105"/>
      <c r="I357" s="106">
        <f t="shared" si="55"/>
        <v>0</v>
      </c>
      <c r="J357" s="105"/>
      <c r="K357" s="105"/>
      <c r="L357" s="106">
        <f t="shared" si="54"/>
        <v>0</v>
      </c>
      <c r="M357" s="105"/>
      <c r="N357" s="105"/>
      <c r="O357" s="105"/>
    </row>
  </sheetData>
  <autoFilter ref="A4:O357"/>
  <mergeCells count="8">
    <mergeCell ref="N1:O1"/>
    <mergeCell ref="C2:C3"/>
    <mergeCell ref="D2:D3"/>
    <mergeCell ref="E2:E3"/>
    <mergeCell ref="F2:H2"/>
    <mergeCell ref="I2:K2"/>
    <mergeCell ref="L2:N2"/>
    <mergeCell ref="O2:O3"/>
  </mergeCells>
  <pageMargins left="0.25" right="0.25" top="0.75" bottom="0.75" header="0.3" footer="0.3"/>
  <pageSetup paperSize="9" scale="58" orientation="landscape" verticalDpi="4294967294" r:id="rId1"/>
  <rowBreaks count="2" manualBreakCount="2">
    <brk id="92" min="2" max="15" man="1"/>
    <brk id="156" min="2" max="1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B2:F19"/>
  <sheetViews>
    <sheetView view="pageBreakPreview" zoomScale="80" zoomScaleNormal="100" zoomScaleSheetLayoutView="80" workbookViewId="0">
      <pane xSplit="3" ySplit="5" topLeftCell="E6" activePane="bottomRight" state="frozen"/>
      <selection pane="topRight" activeCell="D1" sqref="D1"/>
      <selection pane="bottomLeft" activeCell="A6" sqref="A6"/>
      <selection pane="bottomRight" activeCell="C6" sqref="C6"/>
    </sheetView>
  </sheetViews>
  <sheetFormatPr defaultRowHeight="12.75"/>
  <cols>
    <col min="1" max="1" width="4.140625" style="65" customWidth="1"/>
    <col min="2" max="2" width="26" style="65" customWidth="1"/>
    <col min="3" max="3" width="45.140625" style="65" customWidth="1"/>
    <col min="4" max="5" width="21.140625" style="65" customWidth="1"/>
    <col min="6" max="6" width="80" style="65" customWidth="1"/>
    <col min="7" max="257" width="9.140625" style="65"/>
    <col min="258" max="258" width="4.140625" style="65" customWidth="1"/>
    <col min="259" max="259" width="26" style="65" customWidth="1"/>
    <col min="260" max="260" width="45.140625" style="65" customWidth="1"/>
    <col min="261" max="261" width="21.140625" style="65" customWidth="1"/>
    <col min="262" max="262" width="121.28515625" style="65" customWidth="1"/>
    <col min="263" max="513" width="9.140625" style="65"/>
    <col min="514" max="514" width="4.140625" style="65" customWidth="1"/>
    <col min="515" max="515" width="26" style="65" customWidth="1"/>
    <col min="516" max="516" width="45.140625" style="65" customWidth="1"/>
    <col min="517" max="517" width="21.140625" style="65" customWidth="1"/>
    <col min="518" max="518" width="121.28515625" style="65" customWidth="1"/>
    <col min="519" max="769" width="9.140625" style="65"/>
    <col min="770" max="770" width="4.140625" style="65" customWidth="1"/>
    <col min="771" max="771" width="26" style="65" customWidth="1"/>
    <col min="772" max="772" width="45.140625" style="65" customWidth="1"/>
    <col min="773" max="773" width="21.140625" style="65" customWidth="1"/>
    <col min="774" max="774" width="121.28515625" style="65" customWidth="1"/>
    <col min="775" max="1025" width="9.140625" style="65"/>
    <col min="1026" max="1026" width="4.140625" style="65" customWidth="1"/>
    <col min="1027" max="1027" width="26" style="65" customWidth="1"/>
    <col min="1028" max="1028" width="45.140625" style="65" customWidth="1"/>
    <col min="1029" max="1029" width="21.140625" style="65" customWidth="1"/>
    <col min="1030" max="1030" width="121.28515625" style="65" customWidth="1"/>
    <col min="1031" max="1281" width="9.140625" style="65"/>
    <col min="1282" max="1282" width="4.140625" style="65" customWidth="1"/>
    <col min="1283" max="1283" width="26" style="65" customWidth="1"/>
    <col min="1284" max="1284" width="45.140625" style="65" customWidth="1"/>
    <col min="1285" max="1285" width="21.140625" style="65" customWidth="1"/>
    <col min="1286" max="1286" width="121.28515625" style="65" customWidth="1"/>
    <col min="1287" max="1537" width="9.140625" style="65"/>
    <col min="1538" max="1538" width="4.140625" style="65" customWidth="1"/>
    <col min="1539" max="1539" width="26" style="65" customWidth="1"/>
    <col min="1540" max="1540" width="45.140625" style="65" customWidth="1"/>
    <col min="1541" max="1541" width="21.140625" style="65" customWidth="1"/>
    <col min="1542" max="1542" width="121.28515625" style="65" customWidth="1"/>
    <col min="1543" max="1793" width="9.140625" style="65"/>
    <col min="1794" max="1794" width="4.140625" style="65" customWidth="1"/>
    <col min="1795" max="1795" width="26" style="65" customWidth="1"/>
    <col min="1796" max="1796" width="45.140625" style="65" customWidth="1"/>
    <col min="1797" max="1797" width="21.140625" style="65" customWidth="1"/>
    <col min="1798" max="1798" width="121.28515625" style="65" customWidth="1"/>
    <col min="1799" max="2049" width="9.140625" style="65"/>
    <col min="2050" max="2050" width="4.140625" style="65" customWidth="1"/>
    <col min="2051" max="2051" width="26" style="65" customWidth="1"/>
    <col min="2052" max="2052" width="45.140625" style="65" customWidth="1"/>
    <col min="2053" max="2053" width="21.140625" style="65" customWidth="1"/>
    <col min="2054" max="2054" width="121.28515625" style="65" customWidth="1"/>
    <col min="2055" max="2305" width="9.140625" style="65"/>
    <col min="2306" max="2306" width="4.140625" style="65" customWidth="1"/>
    <col min="2307" max="2307" width="26" style="65" customWidth="1"/>
    <col min="2308" max="2308" width="45.140625" style="65" customWidth="1"/>
    <col min="2309" max="2309" width="21.140625" style="65" customWidth="1"/>
    <col min="2310" max="2310" width="121.28515625" style="65" customWidth="1"/>
    <col min="2311" max="2561" width="9.140625" style="65"/>
    <col min="2562" max="2562" width="4.140625" style="65" customWidth="1"/>
    <col min="2563" max="2563" width="26" style="65" customWidth="1"/>
    <col min="2564" max="2564" width="45.140625" style="65" customWidth="1"/>
    <col min="2565" max="2565" width="21.140625" style="65" customWidth="1"/>
    <col min="2566" max="2566" width="121.28515625" style="65" customWidth="1"/>
    <col min="2567" max="2817" width="9.140625" style="65"/>
    <col min="2818" max="2818" width="4.140625" style="65" customWidth="1"/>
    <col min="2819" max="2819" width="26" style="65" customWidth="1"/>
    <col min="2820" max="2820" width="45.140625" style="65" customWidth="1"/>
    <col min="2821" max="2821" width="21.140625" style="65" customWidth="1"/>
    <col min="2822" max="2822" width="121.28515625" style="65" customWidth="1"/>
    <col min="2823" max="3073" width="9.140625" style="65"/>
    <col min="3074" max="3074" width="4.140625" style="65" customWidth="1"/>
    <col min="3075" max="3075" width="26" style="65" customWidth="1"/>
    <col min="3076" max="3076" width="45.140625" style="65" customWidth="1"/>
    <col min="3077" max="3077" width="21.140625" style="65" customWidth="1"/>
    <col min="3078" max="3078" width="121.28515625" style="65" customWidth="1"/>
    <col min="3079" max="3329" width="9.140625" style="65"/>
    <col min="3330" max="3330" width="4.140625" style="65" customWidth="1"/>
    <col min="3331" max="3331" width="26" style="65" customWidth="1"/>
    <col min="3332" max="3332" width="45.140625" style="65" customWidth="1"/>
    <col min="3333" max="3333" width="21.140625" style="65" customWidth="1"/>
    <col min="3334" max="3334" width="121.28515625" style="65" customWidth="1"/>
    <col min="3335" max="3585" width="9.140625" style="65"/>
    <col min="3586" max="3586" width="4.140625" style="65" customWidth="1"/>
    <col min="3587" max="3587" width="26" style="65" customWidth="1"/>
    <col min="3588" max="3588" width="45.140625" style="65" customWidth="1"/>
    <col min="3589" max="3589" width="21.140625" style="65" customWidth="1"/>
    <col min="3590" max="3590" width="121.28515625" style="65" customWidth="1"/>
    <col min="3591" max="3841" width="9.140625" style="65"/>
    <col min="3842" max="3842" width="4.140625" style="65" customWidth="1"/>
    <col min="3843" max="3843" width="26" style="65" customWidth="1"/>
    <col min="3844" max="3844" width="45.140625" style="65" customWidth="1"/>
    <col min="3845" max="3845" width="21.140625" style="65" customWidth="1"/>
    <col min="3846" max="3846" width="121.28515625" style="65" customWidth="1"/>
    <col min="3847" max="4097" width="9.140625" style="65"/>
    <col min="4098" max="4098" width="4.140625" style="65" customWidth="1"/>
    <col min="4099" max="4099" width="26" style="65" customWidth="1"/>
    <col min="4100" max="4100" width="45.140625" style="65" customWidth="1"/>
    <col min="4101" max="4101" width="21.140625" style="65" customWidth="1"/>
    <col min="4102" max="4102" width="121.28515625" style="65" customWidth="1"/>
    <col min="4103" max="4353" width="9.140625" style="65"/>
    <col min="4354" max="4354" width="4.140625" style="65" customWidth="1"/>
    <col min="4355" max="4355" width="26" style="65" customWidth="1"/>
    <col min="4356" max="4356" width="45.140625" style="65" customWidth="1"/>
    <col min="4357" max="4357" width="21.140625" style="65" customWidth="1"/>
    <col min="4358" max="4358" width="121.28515625" style="65" customWidth="1"/>
    <col min="4359" max="4609" width="9.140625" style="65"/>
    <col min="4610" max="4610" width="4.140625" style="65" customWidth="1"/>
    <col min="4611" max="4611" width="26" style="65" customWidth="1"/>
    <col min="4612" max="4612" width="45.140625" style="65" customWidth="1"/>
    <col min="4613" max="4613" width="21.140625" style="65" customWidth="1"/>
    <col min="4614" max="4614" width="121.28515625" style="65" customWidth="1"/>
    <col min="4615" max="4865" width="9.140625" style="65"/>
    <col min="4866" max="4866" width="4.140625" style="65" customWidth="1"/>
    <col min="4867" max="4867" width="26" style="65" customWidth="1"/>
    <col min="4868" max="4868" width="45.140625" style="65" customWidth="1"/>
    <col min="4869" max="4869" width="21.140625" style="65" customWidth="1"/>
    <col min="4870" max="4870" width="121.28515625" style="65" customWidth="1"/>
    <col min="4871" max="5121" width="9.140625" style="65"/>
    <col min="5122" max="5122" width="4.140625" style="65" customWidth="1"/>
    <col min="5123" max="5123" width="26" style="65" customWidth="1"/>
    <col min="5124" max="5124" width="45.140625" style="65" customWidth="1"/>
    <col min="5125" max="5125" width="21.140625" style="65" customWidth="1"/>
    <col min="5126" max="5126" width="121.28515625" style="65" customWidth="1"/>
    <col min="5127" max="5377" width="9.140625" style="65"/>
    <col min="5378" max="5378" width="4.140625" style="65" customWidth="1"/>
    <col min="5379" max="5379" width="26" style="65" customWidth="1"/>
    <col min="5380" max="5380" width="45.140625" style="65" customWidth="1"/>
    <col min="5381" max="5381" width="21.140625" style="65" customWidth="1"/>
    <col min="5382" max="5382" width="121.28515625" style="65" customWidth="1"/>
    <col min="5383" max="5633" width="9.140625" style="65"/>
    <col min="5634" max="5634" width="4.140625" style="65" customWidth="1"/>
    <col min="5635" max="5635" width="26" style="65" customWidth="1"/>
    <col min="5636" max="5636" width="45.140625" style="65" customWidth="1"/>
    <col min="5637" max="5637" width="21.140625" style="65" customWidth="1"/>
    <col min="5638" max="5638" width="121.28515625" style="65" customWidth="1"/>
    <col min="5639" max="5889" width="9.140625" style="65"/>
    <col min="5890" max="5890" width="4.140625" style="65" customWidth="1"/>
    <col min="5891" max="5891" width="26" style="65" customWidth="1"/>
    <col min="5892" max="5892" width="45.140625" style="65" customWidth="1"/>
    <col min="5893" max="5893" width="21.140625" style="65" customWidth="1"/>
    <col min="5894" max="5894" width="121.28515625" style="65" customWidth="1"/>
    <col min="5895" max="6145" width="9.140625" style="65"/>
    <col min="6146" max="6146" width="4.140625" style="65" customWidth="1"/>
    <col min="6147" max="6147" width="26" style="65" customWidth="1"/>
    <col min="6148" max="6148" width="45.140625" style="65" customWidth="1"/>
    <col min="6149" max="6149" width="21.140625" style="65" customWidth="1"/>
    <col min="6150" max="6150" width="121.28515625" style="65" customWidth="1"/>
    <col min="6151" max="6401" width="9.140625" style="65"/>
    <col min="6402" max="6402" width="4.140625" style="65" customWidth="1"/>
    <col min="6403" max="6403" width="26" style="65" customWidth="1"/>
    <col min="6404" max="6404" width="45.140625" style="65" customWidth="1"/>
    <col min="6405" max="6405" width="21.140625" style="65" customWidth="1"/>
    <col min="6406" max="6406" width="121.28515625" style="65" customWidth="1"/>
    <col min="6407" max="6657" width="9.140625" style="65"/>
    <col min="6658" max="6658" width="4.140625" style="65" customWidth="1"/>
    <col min="6659" max="6659" width="26" style="65" customWidth="1"/>
    <col min="6660" max="6660" width="45.140625" style="65" customWidth="1"/>
    <col min="6661" max="6661" width="21.140625" style="65" customWidth="1"/>
    <col min="6662" max="6662" width="121.28515625" style="65" customWidth="1"/>
    <col min="6663" max="6913" width="9.140625" style="65"/>
    <col min="6914" max="6914" width="4.140625" style="65" customWidth="1"/>
    <col min="6915" max="6915" width="26" style="65" customWidth="1"/>
    <col min="6916" max="6916" width="45.140625" style="65" customWidth="1"/>
    <col min="6917" max="6917" width="21.140625" style="65" customWidth="1"/>
    <col min="6918" max="6918" width="121.28515625" style="65" customWidth="1"/>
    <col min="6919" max="7169" width="9.140625" style="65"/>
    <col min="7170" max="7170" width="4.140625" style="65" customWidth="1"/>
    <col min="7171" max="7171" width="26" style="65" customWidth="1"/>
    <col min="7172" max="7172" width="45.140625" style="65" customWidth="1"/>
    <col min="7173" max="7173" width="21.140625" style="65" customWidth="1"/>
    <col min="7174" max="7174" width="121.28515625" style="65" customWidth="1"/>
    <col min="7175" max="7425" width="9.140625" style="65"/>
    <col min="7426" max="7426" width="4.140625" style="65" customWidth="1"/>
    <col min="7427" max="7427" width="26" style="65" customWidth="1"/>
    <col min="7428" max="7428" width="45.140625" style="65" customWidth="1"/>
    <col min="7429" max="7429" width="21.140625" style="65" customWidth="1"/>
    <col min="7430" max="7430" width="121.28515625" style="65" customWidth="1"/>
    <col min="7431" max="7681" width="9.140625" style="65"/>
    <col min="7682" max="7682" width="4.140625" style="65" customWidth="1"/>
    <col min="7683" max="7683" width="26" style="65" customWidth="1"/>
    <col min="7684" max="7684" width="45.140625" style="65" customWidth="1"/>
    <col min="7685" max="7685" width="21.140625" style="65" customWidth="1"/>
    <col min="7686" max="7686" width="121.28515625" style="65" customWidth="1"/>
    <col min="7687" max="7937" width="9.140625" style="65"/>
    <col min="7938" max="7938" width="4.140625" style="65" customWidth="1"/>
    <col min="7939" max="7939" width="26" style="65" customWidth="1"/>
    <col min="7940" max="7940" width="45.140625" style="65" customWidth="1"/>
    <col min="7941" max="7941" width="21.140625" style="65" customWidth="1"/>
    <col min="7942" max="7942" width="121.28515625" style="65" customWidth="1"/>
    <col min="7943" max="8193" width="9.140625" style="65"/>
    <col min="8194" max="8194" width="4.140625" style="65" customWidth="1"/>
    <col min="8195" max="8195" width="26" style="65" customWidth="1"/>
    <col min="8196" max="8196" width="45.140625" style="65" customWidth="1"/>
    <col min="8197" max="8197" width="21.140625" style="65" customWidth="1"/>
    <col min="8198" max="8198" width="121.28515625" style="65" customWidth="1"/>
    <col min="8199" max="8449" width="9.140625" style="65"/>
    <col min="8450" max="8450" width="4.140625" style="65" customWidth="1"/>
    <col min="8451" max="8451" width="26" style="65" customWidth="1"/>
    <col min="8452" max="8452" width="45.140625" style="65" customWidth="1"/>
    <col min="8453" max="8453" width="21.140625" style="65" customWidth="1"/>
    <col min="8454" max="8454" width="121.28515625" style="65" customWidth="1"/>
    <col min="8455" max="8705" width="9.140625" style="65"/>
    <col min="8706" max="8706" width="4.140625" style="65" customWidth="1"/>
    <col min="8707" max="8707" width="26" style="65" customWidth="1"/>
    <col min="8708" max="8708" width="45.140625" style="65" customWidth="1"/>
    <col min="8709" max="8709" width="21.140625" style="65" customWidth="1"/>
    <col min="8710" max="8710" width="121.28515625" style="65" customWidth="1"/>
    <col min="8711" max="8961" width="9.140625" style="65"/>
    <col min="8962" max="8962" width="4.140625" style="65" customWidth="1"/>
    <col min="8963" max="8963" width="26" style="65" customWidth="1"/>
    <col min="8964" max="8964" width="45.140625" style="65" customWidth="1"/>
    <col min="8965" max="8965" width="21.140625" style="65" customWidth="1"/>
    <col min="8966" max="8966" width="121.28515625" style="65" customWidth="1"/>
    <col min="8967" max="9217" width="9.140625" style="65"/>
    <col min="9218" max="9218" width="4.140625" style="65" customWidth="1"/>
    <col min="9219" max="9219" width="26" style="65" customWidth="1"/>
    <col min="9220" max="9220" width="45.140625" style="65" customWidth="1"/>
    <col min="9221" max="9221" width="21.140625" style="65" customWidth="1"/>
    <col min="9222" max="9222" width="121.28515625" style="65" customWidth="1"/>
    <col min="9223" max="9473" width="9.140625" style="65"/>
    <col min="9474" max="9474" width="4.140625" style="65" customWidth="1"/>
    <col min="9475" max="9475" width="26" style="65" customWidth="1"/>
    <col min="9476" max="9476" width="45.140625" style="65" customWidth="1"/>
    <col min="9477" max="9477" width="21.140625" style="65" customWidth="1"/>
    <col min="9478" max="9478" width="121.28515625" style="65" customWidth="1"/>
    <col min="9479" max="9729" width="9.140625" style="65"/>
    <col min="9730" max="9730" width="4.140625" style="65" customWidth="1"/>
    <col min="9731" max="9731" width="26" style="65" customWidth="1"/>
    <col min="9732" max="9732" width="45.140625" style="65" customWidth="1"/>
    <col min="9733" max="9733" width="21.140625" style="65" customWidth="1"/>
    <col min="9734" max="9734" width="121.28515625" style="65" customWidth="1"/>
    <col min="9735" max="9985" width="9.140625" style="65"/>
    <col min="9986" max="9986" width="4.140625" style="65" customWidth="1"/>
    <col min="9987" max="9987" width="26" style="65" customWidth="1"/>
    <col min="9988" max="9988" width="45.140625" style="65" customWidth="1"/>
    <col min="9989" max="9989" width="21.140625" style="65" customWidth="1"/>
    <col min="9990" max="9990" width="121.28515625" style="65" customWidth="1"/>
    <col min="9991" max="10241" width="9.140625" style="65"/>
    <col min="10242" max="10242" width="4.140625" style="65" customWidth="1"/>
    <col min="10243" max="10243" width="26" style="65" customWidth="1"/>
    <col min="10244" max="10244" width="45.140625" style="65" customWidth="1"/>
    <col min="10245" max="10245" width="21.140625" style="65" customWidth="1"/>
    <col min="10246" max="10246" width="121.28515625" style="65" customWidth="1"/>
    <col min="10247" max="10497" width="9.140625" style="65"/>
    <col min="10498" max="10498" width="4.140625" style="65" customWidth="1"/>
    <col min="10499" max="10499" width="26" style="65" customWidth="1"/>
    <col min="10500" max="10500" width="45.140625" style="65" customWidth="1"/>
    <col min="10501" max="10501" width="21.140625" style="65" customWidth="1"/>
    <col min="10502" max="10502" width="121.28515625" style="65" customWidth="1"/>
    <col min="10503" max="10753" width="9.140625" style="65"/>
    <col min="10754" max="10754" width="4.140625" style="65" customWidth="1"/>
    <col min="10755" max="10755" width="26" style="65" customWidth="1"/>
    <col min="10756" max="10756" width="45.140625" style="65" customWidth="1"/>
    <col min="10757" max="10757" width="21.140625" style="65" customWidth="1"/>
    <col min="10758" max="10758" width="121.28515625" style="65" customWidth="1"/>
    <col min="10759" max="11009" width="9.140625" style="65"/>
    <col min="11010" max="11010" width="4.140625" style="65" customWidth="1"/>
    <col min="11011" max="11011" width="26" style="65" customWidth="1"/>
    <col min="11012" max="11012" width="45.140625" style="65" customWidth="1"/>
    <col min="11013" max="11013" width="21.140625" style="65" customWidth="1"/>
    <col min="11014" max="11014" width="121.28515625" style="65" customWidth="1"/>
    <col min="11015" max="11265" width="9.140625" style="65"/>
    <col min="11266" max="11266" width="4.140625" style="65" customWidth="1"/>
    <col min="11267" max="11267" width="26" style="65" customWidth="1"/>
    <col min="11268" max="11268" width="45.140625" style="65" customWidth="1"/>
    <col min="11269" max="11269" width="21.140625" style="65" customWidth="1"/>
    <col min="11270" max="11270" width="121.28515625" style="65" customWidth="1"/>
    <col min="11271" max="11521" width="9.140625" style="65"/>
    <col min="11522" max="11522" width="4.140625" style="65" customWidth="1"/>
    <col min="11523" max="11523" width="26" style="65" customWidth="1"/>
    <col min="11524" max="11524" width="45.140625" style="65" customWidth="1"/>
    <col min="11525" max="11525" width="21.140625" style="65" customWidth="1"/>
    <col min="11526" max="11526" width="121.28515625" style="65" customWidth="1"/>
    <col min="11527" max="11777" width="9.140625" style="65"/>
    <col min="11778" max="11778" width="4.140625" style="65" customWidth="1"/>
    <col min="11779" max="11779" width="26" style="65" customWidth="1"/>
    <col min="11780" max="11780" width="45.140625" style="65" customWidth="1"/>
    <col min="11781" max="11781" width="21.140625" style="65" customWidth="1"/>
    <col min="11782" max="11782" width="121.28515625" style="65" customWidth="1"/>
    <col min="11783" max="12033" width="9.140625" style="65"/>
    <col min="12034" max="12034" width="4.140625" style="65" customWidth="1"/>
    <col min="12035" max="12035" width="26" style="65" customWidth="1"/>
    <col min="12036" max="12036" width="45.140625" style="65" customWidth="1"/>
    <col min="12037" max="12037" width="21.140625" style="65" customWidth="1"/>
    <col min="12038" max="12038" width="121.28515625" style="65" customWidth="1"/>
    <col min="12039" max="12289" width="9.140625" style="65"/>
    <col min="12290" max="12290" width="4.140625" style="65" customWidth="1"/>
    <col min="12291" max="12291" width="26" style="65" customWidth="1"/>
    <col min="12292" max="12292" width="45.140625" style="65" customWidth="1"/>
    <col min="12293" max="12293" width="21.140625" style="65" customWidth="1"/>
    <col min="12294" max="12294" width="121.28515625" style="65" customWidth="1"/>
    <col min="12295" max="12545" width="9.140625" style="65"/>
    <col min="12546" max="12546" width="4.140625" style="65" customWidth="1"/>
    <col min="12547" max="12547" width="26" style="65" customWidth="1"/>
    <col min="12548" max="12548" width="45.140625" style="65" customWidth="1"/>
    <col min="12549" max="12549" width="21.140625" style="65" customWidth="1"/>
    <col min="12550" max="12550" width="121.28515625" style="65" customWidth="1"/>
    <col min="12551" max="12801" width="9.140625" style="65"/>
    <col min="12802" max="12802" width="4.140625" style="65" customWidth="1"/>
    <col min="12803" max="12803" width="26" style="65" customWidth="1"/>
    <col min="12804" max="12804" width="45.140625" style="65" customWidth="1"/>
    <col min="12805" max="12805" width="21.140625" style="65" customWidth="1"/>
    <col min="12806" max="12806" width="121.28515625" style="65" customWidth="1"/>
    <col min="12807" max="13057" width="9.140625" style="65"/>
    <col min="13058" max="13058" width="4.140625" style="65" customWidth="1"/>
    <col min="13059" max="13059" width="26" style="65" customWidth="1"/>
    <col min="13060" max="13060" width="45.140625" style="65" customWidth="1"/>
    <col min="13061" max="13061" width="21.140625" style="65" customWidth="1"/>
    <col min="13062" max="13062" width="121.28515625" style="65" customWidth="1"/>
    <col min="13063" max="13313" width="9.140625" style="65"/>
    <col min="13314" max="13314" width="4.140625" style="65" customWidth="1"/>
    <col min="13315" max="13315" width="26" style="65" customWidth="1"/>
    <col min="13316" max="13316" width="45.140625" style="65" customWidth="1"/>
    <col min="13317" max="13317" width="21.140625" style="65" customWidth="1"/>
    <col min="13318" max="13318" width="121.28515625" style="65" customWidth="1"/>
    <col min="13319" max="13569" width="9.140625" style="65"/>
    <col min="13570" max="13570" width="4.140625" style="65" customWidth="1"/>
    <col min="13571" max="13571" width="26" style="65" customWidth="1"/>
    <col min="13572" max="13572" width="45.140625" style="65" customWidth="1"/>
    <col min="13573" max="13573" width="21.140625" style="65" customWidth="1"/>
    <col min="13574" max="13574" width="121.28515625" style="65" customWidth="1"/>
    <col min="13575" max="13825" width="9.140625" style="65"/>
    <col min="13826" max="13826" width="4.140625" style="65" customWidth="1"/>
    <col min="13827" max="13827" width="26" style="65" customWidth="1"/>
    <col min="13828" max="13828" width="45.140625" style="65" customWidth="1"/>
    <col min="13829" max="13829" width="21.140625" style="65" customWidth="1"/>
    <col min="13830" max="13830" width="121.28515625" style="65" customWidth="1"/>
    <col min="13831" max="14081" width="9.140625" style="65"/>
    <col min="14082" max="14082" width="4.140625" style="65" customWidth="1"/>
    <col min="14083" max="14083" width="26" style="65" customWidth="1"/>
    <col min="14084" max="14084" width="45.140625" style="65" customWidth="1"/>
    <col min="14085" max="14085" width="21.140625" style="65" customWidth="1"/>
    <col min="14086" max="14086" width="121.28515625" style="65" customWidth="1"/>
    <col min="14087" max="14337" width="9.140625" style="65"/>
    <col min="14338" max="14338" width="4.140625" style="65" customWidth="1"/>
    <col min="14339" max="14339" width="26" style="65" customWidth="1"/>
    <col min="14340" max="14340" width="45.140625" style="65" customWidth="1"/>
    <col min="14341" max="14341" width="21.140625" style="65" customWidth="1"/>
    <col min="14342" max="14342" width="121.28515625" style="65" customWidth="1"/>
    <col min="14343" max="14593" width="9.140625" style="65"/>
    <col min="14594" max="14594" width="4.140625" style="65" customWidth="1"/>
    <col min="14595" max="14595" width="26" style="65" customWidth="1"/>
    <col min="14596" max="14596" width="45.140625" style="65" customWidth="1"/>
    <col min="14597" max="14597" width="21.140625" style="65" customWidth="1"/>
    <col min="14598" max="14598" width="121.28515625" style="65" customWidth="1"/>
    <col min="14599" max="14849" width="9.140625" style="65"/>
    <col min="14850" max="14850" width="4.140625" style="65" customWidth="1"/>
    <col min="14851" max="14851" width="26" style="65" customWidth="1"/>
    <col min="14852" max="14852" width="45.140625" style="65" customWidth="1"/>
    <col min="14853" max="14853" width="21.140625" style="65" customWidth="1"/>
    <col min="14854" max="14854" width="121.28515625" style="65" customWidth="1"/>
    <col min="14855" max="15105" width="9.140625" style="65"/>
    <col min="15106" max="15106" width="4.140625" style="65" customWidth="1"/>
    <col min="15107" max="15107" width="26" style="65" customWidth="1"/>
    <col min="15108" max="15108" width="45.140625" style="65" customWidth="1"/>
    <col min="15109" max="15109" width="21.140625" style="65" customWidth="1"/>
    <col min="15110" max="15110" width="121.28515625" style="65" customWidth="1"/>
    <col min="15111" max="15361" width="9.140625" style="65"/>
    <col min="15362" max="15362" width="4.140625" style="65" customWidth="1"/>
    <col min="15363" max="15363" width="26" style="65" customWidth="1"/>
    <col min="15364" max="15364" width="45.140625" style="65" customWidth="1"/>
    <col min="15365" max="15365" width="21.140625" style="65" customWidth="1"/>
    <col min="15366" max="15366" width="121.28515625" style="65" customWidth="1"/>
    <col min="15367" max="15617" width="9.140625" style="65"/>
    <col min="15618" max="15618" width="4.140625" style="65" customWidth="1"/>
    <col min="15619" max="15619" width="26" style="65" customWidth="1"/>
    <col min="15620" max="15620" width="45.140625" style="65" customWidth="1"/>
    <col min="15621" max="15621" width="21.140625" style="65" customWidth="1"/>
    <col min="15622" max="15622" width="121.28515625" style="65" customWidth="1"/>
    <col min="15623" max="15873" width="9.140625" style="65"/>
    <col min="15874" max="15874" width="4.140625" style="65" customWidth="1"/>
    <col min="15875" max="15875" width="26" style="65" customWidth="1"/>
    <col min="15876" max="15876" width="45.140625" style="65" customWidth="1"/>
    <col min="15877" max="15877" width="21.140625" style="65" customWidth="1"/>
    <col min="15878" max="15878" width="121.28515625" style="65" customWidth="1"/>
    <col min="15879" max="16129" width="9.140625" style="65"/>
    <col min="16130" max="16130" width="4.140625" style="65" customWidth="1"/>
    <col min="16131" max="16131" width="26" style="65" customWidth="1"/>
    <col min="16132" max="16132" width="45.140625" style="65" customWidth="1"/>
    <col min="16133" max="16133" width="21.140625" style="65" customWidth="1"/>
    <col min="16134" max="16134" width="121.28515625" style="65" customWidth="1"/>
    <col min="16135" max="16384" width="9.140625" style="65"/>
  </cols>
  <sheetData>
    <row r="2" spans="2:6" ht="29.25" customHeight="1">
      <c r="B2" s="209" t="s">
        <v>55</v>
      </c>
      <c r="C2" s="209"/>
      <c r="D2" s="209"/>
      <c r="E2" s="209"/>
      <c r="F2" s="209"/>
    </row>
    <row r="3" spans="2:6" s="66" customFormat="1" ht="23.25" customHeight="1">
      <c r="B3" s="210" t="s">
        <v>56</v>
      </c>
      <c r="C3" s="210"/>
      <c r="D3" s="210"/>
      <c r="E3" s="210"/>
      <c r="F3" s="210"/>
    </row>
    <row r="4" spans="2:6" ht="24.75" customHeight="1">
      <c r="B4" s="211"/>
      <c r="C4" s="211"/>
      <c r="D4" s="211"/>
      <c r="E4" s="211"/>
      <c r="F4" s="211"/>
    </row>
    <row r="5" spans="2:6" ht="48" customHeight="1">
      <c r="B5" s="67" t="s">
        <v>57</v>
      </c>
      <c r="C5" s="67" t="s">
        <v>58</v>
      </c>
      <c r="D5" s="67" t="s">
        <v>720</v>
      </c>
      <c r="E5" s="67" t="s">
        <v>720</v>
      </c>
      <c r="F5" s="67" t="s">
        <v>59</v>
      </c>
    </row>
    <row r="6" spans="2:6" ht="48" customHeight="1">
      <c r="B6" s="73" t="s">
        <v>693</v>
      </c>
      <c r="C6" s="68" t="s">
        <v>721</v>
      </c>
      <c r="D6" s="69">
        <v>2967950000</v>
      </c>
      <c r="E6" s="69">
        <v>285000</v>
      </c>
      <c r="F6" s="68"/>
    </row>
    <row r="7" spans="2:6" ht="15.75">
      <c r="B7" s="70"/>
      <c r="C7" s="71"/>
      <c r="D7" s="72"/>
      <c r="E7" s="72">
        <v>60000</v>
      </c>
      <c r="F7" s="71" t="s">
        <v>722</v>
      </c>
    </row>
    <row r="8" spans="2:6" ht="15.75">
      <c r="B8" s="70"/>
      <c r="C8" s="71"/>
      <c r="D8" s="72"/>
      <c r="E8" s="72">
        <v>225000</v>
      </c>
      <c r="F8" s="71" t="s">
        <v>723</v>
      </c>
    </row>
    <row r="9" spans="2:6" ht="15.75">
      <c r="B9" s="70"/>
      <c r="C9" s="71"/>
      <c r="D9" s="72"/>
      <c r="E9" s="72"/>
      <c r="F9" s="71"/>
    </row>
    <row r="10" spans="2:6" ht="15.75">
      <c r="B10" s="73"/>
      <c r="C10" s="68" t="s">
        <v>60</v>
      </c>
      <c r="D10" s="69"/>
      <c r="E10" s="69"/>
      <c r="F10" s="68"/>
    </row>
    <row r="11" spans="2:6" ht="15.75">
      <c r="B11" s="70"/>
      <c r="C11" s="71" t="s">
        <v>61</v>
      </c>
      <c r="D11" s="72"/>
      <c r="E11" s="72"/>
      <c r="F11" s="71"/>
    </row>
    <row r="12" spans="2:6" ht="15.75">
      <c r="B12" s="70"/>
      <c r="C12" s="71" t="s">
        <v>62</v>
      </c>
      <c r="D12" s="72"/>
      <c r="E12" s="72"/>
      <c r="F12" s="71"/>
    </row>
    <row r="13" spans="2:6" ht="15.75">
      <c r="B13" s="70"/>
      <c r="C13" s="71" t="s">
        <v>63</v>
      </c>
      <c r="D13" s="72"/>
      <c r="E13" s="72"/>
      <c r="F13" s="71"/>
    </row>
    <row r="14" spans="2:6" ht="15.75">
      <c r="B14" s="70"/>
      <c r="C14" s="71" t="s">
        <v>64</v>
      </c>
      <c r="D14" s="72"/>
      <c r="E14" s="72"/>
      <c r="F14" s="71"/>
    </row>
    <row r="15" spans="2:6" ht="29.25" customHeight="1">
      <c r="B15" s="73"/>
      <c r="C15" s="74" t="s">
        <v>22</v>
      </c>
      <c r="D15" s="69"/>
      <c r="E15" s="69"/>
      <c r="F15" s="68"/>
    </row>
    <row r="16" spans="2:6">
      <c r="B16" s="75"/>
      <c r="C16" s="75"/>
      <c r="D16" s="75"/>
      <c r="E16" s="75"/>
      <c r="F16" s="75"/>
    </row>
    <row r="17" spans="2:6">
      <c r="B17" s="75"/>
      <c r="C17" s="75"/>
      <c r="D17" s="75"/>
      <c r="E17" s="75"/>
      <c r="F17" s="75"/>
    </row>
    <row r="18" spans="2:6">
      <c r="B18" s="212" t="s">
        <v>66</v>
      </c>
      <c r="C18" s="212"/>
      <c r="D18" s="75"/>
      <c r="E18" s="75"/>
      <c r="F18" s="75"/>
    </row>
    <row r="19" spans="2:6">
      <c r="B19" s="75"/>
      <c r="C19" s="75"/>
      <c r="D19" s="75"/>
      <c r="E19" s="75"/>
      <c r="F19" s="75"/>
    </row>
  </sheetData>
  <mergeCells count="4">
    <mergeCell ref="B2:F2"/>
    <mergeCell ref="B3:F3"/>
    <mergeCell ref="B4:F4"/>
    <mergeCell ref="B18:C18"/>
  </mergeCells>
  <pageMargins left="0.7" right="0.7" top="0.75" bottom="0.75" header="0.3" footer="0.3"/>
  <pageSetup scale="7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B2:E25"/>
  <sheetViews>
    <sheetView view="pageBreakPreview" zoomScale="80" zoomScaleNormal="100" zoomScaleSheetLayoutView="80" workbookViewId="0">
      <pane xSplit="3" ySplit="5" topLeftCell="D6" activePane="bottomRight" state="frozen"/>
      <selection pane="topRight" activeCell="D1" sqref="D1"/>
      <selection pane="bottomLeft" activeCell="A6" sqref="A6"/>
      <selection pane="bottomRight" activeCell="E10" sqref="E10"/>
    </sheetView>
  </sheetViews>
  <sheetFormatPr defaultRowHeight="12.75"/>
  <cols>
    <col min="1" max="1" width="4.140625" style="65" customWidth="1"/>
    <col min="2" max="2" width="22.42578125" style="65" customWidth="1"/>
    <col min="3" max="3" width="45.140625" style="65" customWidth="1"/>
    <col min="4" max="4" width="21.140625" style="65" customWidth="1"/>
    <col min="5" max="5" width="85.85546875" style="65" customWidth="1"/>
    <col min="6" max="256" width="9.140625" style="65"/>
    <col min="257" max="257" width="4.140625" style="65" customWidth="1"/>
    <col min="258" max="258" width="22.42578125" style="65" customWidth="1"/>
    <col min="259" max="259" width="45.140625" style="65" customWidth="1"/>
    <col min="260" max="260" width="21.140625" style="65" customWidth="1"/>
    <col min="261" max="261" width="85.85546875" style="65" customWidth="1"/>
    <col min="262" max="512" width="9.140625" style="65"/>
    <col min="513" max="513" width="4.140625" style="65" customWidth="1"/>
    <col min="514" max="514" width="22.42578125" style="65" customWidth="1"/>
    <col min="515" max="515" width="45.140625" style="65" customWidth="1"/>
    <col min="516" max="516" width="21.140625" style="65" customWidth="1"/>
    <col min="517" max="517" width="85.85546875" style="65" customWidth="1"/>
    <col min="518" max="768" width="9.140625" style="65"/>
    <col min="769" max="769" width="4.140625" style="65" customWidth="1"/>
    <col min="770" max="770" width="22.42578125" style="65" customWidth="1"/>
    <col min="771" max="771" width="45.140625" style="65" customWidth="1"/>
    <col min="772" max="772" width="21.140625" style="65" customWidth="1"/>
    <col min="773" max="773" width="85.85546875" style="65" customWidth="1"/>
    <col min="774" max="1024" width="9.140625" style="65"/>
    <col min="1025" max="1025" width="4.140625" style="65" customWidth="1"/>
    <col min="1026" max="1026" width="22.42578125" style="65" customWidth="1"/>
    <col min="1027" max="1027" width="45.140625" style="65" customWidth="1"/>
    <col min="1028" max="1028" width="21.140625" style="65" customWidth="1"/>
    <col min="1029" max="1029" width="85.85546875" style="65" customWidth="1"/>
    <col min="1030" max="1280" width="9.140625" style="65"/>
    <col min="1281" max="1281" width="4.140625" style="65" customWidth="1"/>
    <col min="1282" max="1282" width="22.42578125" style="65" customWidth="1"/>
    <col min="1283" max="1283" width="45.140625" style="65" customWidth="1"/>
    <col min="1284" max="1284" width="21.140625" style="65" customWidth="1"/>
    <col min="1285" max="1285" width="85.85546875" style="65" customWidth="1"/>
    <col min="1286" max="1536" width="9.140625" style="65"/>
    <col min="1537" max="1537" width="4.140625" style="65" customWidth="1"/>
    <col min="1538" max="1538" width="22.42578125" style="65" customWidth="1"/>
    <col min="1539" max="1539" width="45.140625" style="65" customWidth="1"/>
    <col min="1540" max="1540" width="21.140625" style="65" customWidth="1"/>
    <col min="1541" max="1541" width="85.85546875" style="65" customWidth="1"/>
    <col min="1542" max="1792" width="9.140625" style="65"/>
    <col min="1793" max="1793" width="4.140625" style="65" customWidth="1"/>
    <col min="1794" max="1794" width="22.42578125" style="65" customWidth="1"/>
    <col min="1795" max="1795" width="45.140625" style="65" customWidth="1"/>
    <col min="1796" max="1796" width="21.140625" style="65" customWidth="1"/>
    <col min="1797" max="1797" width="85.85546875" style="65" customWidth="1"/>
    <col min="1798" max="2048" width="9.140625" style="65"/>
    <col min="2049" max="2049" width="4.140625" style="65" customWidth="1"/>
    <col min="2050" max="2050" width="22.42578125" style="65" customWidth="1"/>
    <col min="2051" max="2051" width="45.140625" style="65" customWidth="1"/>
    <col min="2052" max="2052" width="21.140625" style="65" customWidth="1"/>
    <col min="2053" max="2053" width="85.85546875" style="65" customWidth="1"/>
    <col min="2054" max="2304" width="9.140625" style="65"/>
    <col min="2305" max="2305" width="4.140625" style="65" customWidth="1"/>
    <col min="2306" max="2306" width="22.42578125" style="65" customWidth="1"/>
    <col min="2307" max="2307" width="45.140625" style="65" customWidth="1"/>
    <col min="2308" max="2308" width="21.140625" style="65" customWidth="1"/>
    <col min="2309" max="2309" width="85.85546875" style="65" customWidth="1"/>
    <col min="2310" max="2560" width="9.140625" style="65"/>
    <col min="2561" max="2561" width="4.140625" style="65" customWidth="1"/>
    <col min="2562" max="2562" width="22.42578125" style="65" customWidth="1"/>
    <col min="2563" max="2563" width="45.140625" style="65" customWidth="1"/>
    <col min="2564" max="2564" width="21.140625" style="65" customWidth="1"/>
    <col min="2565" max="2565" width="85.85546875" style="65" customWidth="1"/>
    <col min="2566" max="2816" width="9.140625" style="65"/>
    <col min="2817" max="2817" width="4.140625" style="65" customWidth="1"/>
    <col min="2818" max="2818" width="22.42578125" style="65" customWidth="1"/>
    <col min="2819" max="2819" width="45.140625" style="65" customWidth="1"/>
    <col min="2820" max="2820" width="21.140625" style="65" customWidth="1"/>
    <col min="2821" max="2821" width="85.85546875" style="65" customWidth="1"/>
    <col min="2822" max="3072" width="9.140625" style="65"/>
    <col min="3073" max="3073" width="4.140625" style="65" customWidth="1"/>
    <col min="3074" max="3074" width="22.42578125" style="65" customWidth="1"/>
    <col min="3075" max="3075" width="45.140625" style="65" customWidth="1"/>
    <col min="3076" max="3076" width="21.140625" style="65" customWidth="1"/>
    <col min="3077" max="3077" width="85.85546875" style="65" customWidth="1"/>
    <col min="3078" max="3328" width="9.140625" style="65"/>
    <col min="3329" max="3329" width="4.140625" style="65" customWidth="1"/>
    <col min="3330" max="3330" width="22.42578125" style="65" customWidth="1"/>
    <col min="3331" max="3331" width="45.140625" style="65" customWidth="1"/>
    <col min="3332" max="3332" width="21.140625" style="65" customWidth="1"/>
    <col min="3333" max="3333" width="85.85546875" style="65" customWidth="1"/>
    <col min="3334" max="3584" width="9.140625" style="65"/>
    <col min="3585" max="3585" width="4.140625" style="65" customWidth="1"/>
    <col min="3586" max="3586" width="22.42578125" style="65" customWidth="1"/>
    <col min="3587" max="3587" width="45.140625" style="65" customWidth="1"/>
    <col min="3588" max="3588" width="21.140625" style="65" customWidth="1"/>
    <col min="3589" max="3589" width="85.85546875" style="65" customWidth="1"/>
    <col min="3590" max="3840" width="9.140625" style="65"/>
    <col min="3841" max="3841" width="4.140625" style="65" customWidth="1"/>
    <col min="3842" max="3842" width="22.42578125" style="65" customWidth="1"/>
    <col min="3843" max="3843" width="45.140625" style="65" customWidth="1"/>
    <col min="3844" max="3844" width="21.140625" style="65" customWidth="1"/>
    <col min="3845" max="3845" width="85.85546875" style="65" customWidth="1"/>
    <col min="3846" max="4096" width="9.140625" style="65"/>
    <col min="4097" max="4097" width="4.140625" style="65" customWidth="1"/>
    <col min="4098" max="4098" width="22.42578125" style="65" customWidth="1"/>
    <col min="4099" max="4099" width="45.140625" style="65" customWidth="1"/>
    <col min="4100" max="4100" width="21.140625" style="65" customWidth="1"/>
    <col min="4101" max="4101" width="85.85546875" style="65" customWidth="1"/>
    <col min="4102" max="4352" width="9.140625" style="65"/>
    <col min="4353" max="4353" width="4.140625" style="65" customWidth="1"/>
    <col min="4354" max="4354" width="22.42578125" style="65" customWidth="1"/>
    <col min="4355" max="4355" width="45.140625" style="65" customWidth="1"/>
    <col min="4356" max="4356" width="21.140625" style="65" customWidth="1"/>
    <col min="4357" max="4357" width="85.85546875" style="65" customWidth="1"/>
    <col min="4358" max="4608" width="9.140625" style="65"/>
    <col min="4609" max="4609" width="4.140625" style="65" customWidth="1"/>
    <col min="4610" max="4610" width="22.42578125" style="65" customWidth="1"/>
    <col min="4611" max="4611" width="45.140625" style="65" customWidth="1"/>
    <col min="4612" max="4612" width="21.140625" style="65" customWidth="1"/>
    <col min="4613" max="4613" width="85.85546875" style="65" customWidth="1"/>
    <col min="4614" max="4864" width="9.140625" style="65"/>
    <col min="4865" max="4865" width="4.140625" style="65" customWidth="1"/>
    <col min="4866" max="4866" width="22.42578125" style="65" customWidth="1"/>
    <col min="4867" max="4867" width="45.140625" style="65" customWidth="1"/>
    <col min="4868" max="4868" width="21.140625" style="65" customWidth="1"/>
    <col min="4869" max="4869" width="85.85546875" style="65" customWidth="1"/>
    <col min="4870" max="5120" width="9.140625" style="65"/>
    <col min="5121" max="5121" width="4.140625" style="65" customWidth="1"/>
    <col min="5122" max="5122" width="22.42578125" style="65" customWidth="1"/>
    <col min="5123" max="5123" width="45.140625" style="65" customWidth="1"/>
    <col min="5124" max="5124" width="21.140625" style="65" customWidth="1"/>
    <col min="5125" max="5125" width="85.85546875" style="65" customWidth="1"/>
    <col min="5126" max="5376" width="9.140625" style="65"/>
    <col min="5377" max="5377" width="4.140625" style="65" customWidth="1"/>
    <col min="5378" max="5378" width="22.42578125" style="65" customWidth="1"/>
    <col min="5379" max="5379" width="45.140625" style="65" customWidth="1"/>
    <col min="5380" max="5380" width="21.140625" style="65" customWidth="1"/>
    <col min="5381" max="5381" width="85.85546875" style="65" customWidth="1"/>
    <col min="5382" max="5632" width="9.140625" style="65"/>
    <col min="5633" max="5633" width="4.140625" style="65" customWidth="1"/>
    <col min="5634" max="5634" width="22.42578125" style="65" customWidth="1"/>
    <col min="5635" max="5635" width="45.140625" style="65" customWidth="1"/>
    <col min="5636" max="5636" width="21.140625" style="65" customWidth="1"/>
    <col min="5637" max="5637" width="85.85546875" style="65" customWidth="1"/>
    <col min="5638" max="5888" width="9.140625" style="65"/>
    <col min="5889" max="5889" width="4.140625" style="65" customWidth="1"/>
    <col min="5890" max="5890" width="22.42578125" style="65" customWidth="1"/>
    <col min="5891" max="5891" width="45.140625" style="65" customWidth="1"/>
    <col min="5892" max="5892" width="21.140625" style="65" customWidth="1"/>
    <col min="5893" max="5893" width="85.85546875" style="65" customWidth="1"/>
    <col min="5894" max="6144" width="9.140625" style="65"/>
    <col min="6145" max="6145" width="4.140625" style="65" customWidth="1"/>
    <col min="6146" max="6146" width="22.42578125" style="65" customWidth="1"/>
    <col min="6147" max="6147" width="45.140625" style="65" customWidth="1"/>
    <col min="6148" max="6148" width="21.140625" style="65" customWidth="1"/>
    <col min="6149" max="6149" width="85.85546875" style="65" customWidth="1"/>
    <col min="6150" max="6400" width="9.140625" style="65"/>
    <col min="6401" max="6401" width="4.140625" style="65" customWidth="1"/>
    <col min="6402" max="6402" width="22.42578125" style="65" customWidth="1"/>
    <col min="6403" max="6403" width="45.140625" style="65" customWidth="1"/>
    <col min="6404" max="6404" width="21.140625" style="65" customWidth="1"/>
    <col min="6405" max="6405" width="85.85546875" style="65" customWidth="1"/>
    <col min="6406" max="6656" width="9.140625" style="65"/>
    <col min="6657" max="6657" width="4.140625" style="65" customWidth="1"/>
    <col min="6658" max="6658" width="22.42578125" style="65" customWidth="1"/>
    <col min="6659" max="6659" width="45.140625" style="65" customWidth="1"/>
    <col min="6660" max="6660" width="21.140625" style="65" customWidth="1"/>
    <col min="6661" max="6661" width="85.85546875" style="65" customWidth="1"/>
    <col min="6662" max="6912" width="9.140625" style="65"/>
    <col min="6913" max="6913" width="4.140625" style="65" customWidth="1"/>
    <col min="6914" max="6914" width="22.42578125" style="65" customWidth="1"/>
    <col min="6915" max="6915" width="45.140625" style="65" customWidth="1"/>
    <col min="6916" max="6916" width="21.140625" style="65" customWidth="1"/>
    <col min="6917" max="6917" width="85.85546875" style="65" customWidth="1"/>
    <col min="6918" max="7168" width="9.140625" style="65"/>
    <col min="7169" max="7169" width="4.140625" style="65" customWidth="1"/>
    <col min="7170" max="7170" width="22.42578125" style="65" customWidth="1"/>
    <col min="7171" max="7171" width="45.140625" style="65" customWidth="1"/>
    <col min="7172" max="7172" width="21.140625" style="65" customWidth="1"/>
    <col min="7173" max="7173" width="85.85546875" style="65" customWidth="1"/>
    <col min="7174" max="7424" width="9.140625" style="65"/>
    <col min="7425" max="7425" width="4.140625" style="65" customWidth="1"/>
    <col min="7426" max="7426" width="22.42578125" style="65" customWidth="1"/>
    <col min="7427" max="7427" width="45.140625" style="65" customWidth="1"/>
    <col min="7428" max="7428" width="21.140625" style="65" customWidth="1"/>
    <col min="7429" max="7429" width="85.85546875" style="65" customWidth="1"/>
    <col min="7430" max="7680" width="9.140625" style="65"/>
    <col min="7681" max="7681" width="4.140625" style="65" customWidth="1"/>
    <col min="7682" max="7682" width="22.42578125" style="65" customWidth="1"/>
    <col min="7683" max="7683" width="45.140625" style="65" customWidth="1"/>
    <col min="7684" max="7684" width="21.140625" style="65" customWidth="1"/>
    <col min="7685" max="7685" width="85.85546875" style="65" customWidth="1"/>
    <col min="7686" max="7936" width="9.140625" style="65"/>
    <col min="7937" max="7937" width="4.140625" style="65" customWidth="1"/>
    <col min="7938" max="7938" width="22.42578125" style="65" customWidth="1"/>
    <col min="7939" max="7939" width="45.140625" style="65" customWidth="1"/>
    <col min="7940" max="7940" width="21.140625" style="65" customWidth="1"/>
    <col min="7941" max="7941" width="85.85546875" style="65" customWidth="1"/>
    <col min="7942" max="8192" width="9.140625" style="65"/>
    <col min="8193" max="8193" width="4.140625" style="65" customWidth="1"/>
    <col min="8194" max="8194" width="22.42578125" style="65" customWidth="1"/>
    <col min="8195" max="8195" width="45.140625" style="65" customWidth="1"/>
    <col min="8196" max="8196" width="21.140625" style="65" customWidth="1"/>
    <col min="8197" max="8197" width="85.85546875" style="65" customWidth="1"/>
    <col min="8198" max="8448" width="9.140625" style="65"/>
    <col min="8449" max="8449" width="4.140625" style="65" customWidth="1"/>
    <col min="8450" max="8450" width="22.42578125" style="65" customWidth="1"/>
    <col min="8451" max="8451" width="45.140625" style="65" customWidth="1"/>
    <col min="8452" max="8452" width="21.140625" style="65" customWidth="1"/>
    <col min="8453" max="8453" width="85.85546875" style="65" customWidth="1"/>
    <col min="8454" max="8704" width="9.140625" style="65"/>
    <col min="8705" max="8705" width="4.140625" style="65" customWidth="1"/>
    <col min="8706" max="8706" width="22.42578125" style="65" customWidth="1"/>
    <col min="8707" max="8707" width="45.140625" style="65" customWidth="1"/>
    <col min="8708" max="8708" width="21.140625" style="65" customWidth="1"/>
    <col min="8709" max="8709" width="85.85546875" style="65" customWidth="1"/>
    <col min="8710" max="8960" width="9.140625" style="65"/>
    <col min="8961" max="8961" width="4.140625" style="65" customWidth="1"/>
    <col min="8962" max="8962" width="22.42578125" style="65" customWidth="1"/>
    <col min="8963" max="8963" width="45.140625" style="65" customWidth="1"/>
    <col min="8964" max="8964" width="21.140625" style="65" customWidth="1"/>
    <col min="8965" max="8965" width="85.85546875" style="65" customWidth="1"/>
    <col min="8966" max="9216" width="9.140625" style="65"/>
    <col min="9217" max="9217" width="4.140625" style="65" customWidth="1"/>
    <col min="9218" max="9218" width="22.42578125" style="65" customWidth="1"/>
    <col min="9219" max="9219" width="45.140625" style="65" customWidth="1"/>
    <col min="9220" max="9220" width="21.140625" style="65" customWidth="1"/>
    <col min="9221" max="9221" width="85.85546875" style="65" customWidth="1"/>
    <col min="9222" max="9472" width="9.140625" style="65"/>
    <col min="9473" max="9473" width="4.140625" style="65" customWidth="1"/>
    <col min="9474" max="9474" width="22.42578125" style="65" customWidth="1"/>
    <col min="9475" max="9475" width="45.140625" style="65" customWidth="1"/>
    <col min="9476" max="9476" width="21.140625" style="65" customWidth="1"/>
    <col min="9477" max="9477" width="85.85546875" style="65" customWidth="1"/>
    <col min="9478" max="9728" width="9.140625" style="65"/>
    <col min="9729" max="9729" width="4.140625" style="65" customWidth="1"/>
    <col min="9730" max="9730" width="22.42578125" style="65" customWidth="1"/>
    <col min="9731" max="9731" width="45.140625" style="65" customWidth="1"/>
    <col min="9732" max="9732" width="21.140625" style="65" customWidth="1"/>
    <col min="9733" max="9733" width="85.85546875" style="65" customWidth="1"/>
    <col min="9734" max="9984" width="9.140625" style="65"/>
    <col min="9985" max="9985" width="4.140625" style="65" customWidth="1"/>
    <col min="9986" max="9986" width="22.42578125" style="65" customWidth="1"/>
    <col min="9987" max="9987" width="45.140625" style="65" customWidth="1"/>
    <col min="9988" max="9988" width="21.140625" style="65" customWidth="1"/>
    <col min="9989" max="9989" width="85.85546875" style="65" customWidth="1"/>
    <col min="9990" max="10240" width="9.140625" style="65"/>
    <col min="10241" max="10241" width="4.140625" style="65" customWidth="1"/>
    <col min="10242" max="10242" width="22.42578125" style="65" customWidth="1"/>
    <col min="10243" max="10243" width="45.140625" style="65" customWidth="1"/>
    <col min="10244" max="10244" width="21.140625" style="65" customWidth="1"/>
    <col min="10245" max="10245" width="85.85546875" style="65" customWidth="1"/>
    <col min="10246" max="10496" width="9.140625" style="65"/>
    <col min="10497" max="10497" width="4.140625" style="65" customWidth="1"/>
    <col min="10498" max="10498" width="22.42578125" style="65" customWidth="1"/>
    <col min="10499" max="10499" width="45.140625" style="65" customWidth="1"/>
    <col min="10500" max="10500" width="21.140625" style="65" customWidth="1"/>
    <col min="10501" max="10501" width="85.85546875" style="65" customWidth="1"/>
    <col min="10502" max="10752" width="9.140625" style="65"/>
    <col min="10753" max="10753" width="4.140625" style="65" customWidth="1"/>
    <col min="10754" max="10754" width="22.42578125" style="65" customWidth="1"/>
    <col min="10755" max="10755" width="45.140625" style="65" customWidth="1"/>
    <col min="10756" max="10756" width="21.140625" style="65" customWidth="1"/>
    <col min="10757" max="10757" width="85.85546875" style="65" customWidth="1"/>
    <col min="10758" max="11008" width="9.140625" style="65"/>
    <col min="11009" max="11009" width="4.140625" style="65" customWidth="1"/>
    <col min="11010" max="11010" width="22.42578125" style="65" customWidth="1"/>
    <col min="11011" max="11011" width="45.140625" style="65" customWidth="1"/>
    <col min="11012" max="11012" width="21.140625" style="65" customWidth="1"/>
    <col min="11013" max="11013" width="85.85546875" style="65" customWidth="1"/>
    <col min="11014" max="11264" width="9.140625" style="65"/>
    <col min="11265" max="11265" width="4.140625" style="65" customWidth="1"/>
    <col min="11266" max="11266" width="22.42578125" style="65" customWidth="1"/>
    <col min="11267" max="11267" width="45.140625" style="65" customWidth="1"/>
    <col min="11268" max="11268" width="21.140625" style="65" customWidth="1"/>
    <col min="11269" max="11269" width="85.85546875" style="65" customWidth="1"/>
    <col min="11270" max="11520" width="9.140625" style="65"/>
    <col min="11521" max="11521" width="4.140625" style="65" customWidth="1"/>
    <col min="11522" max="11522" width="22.42578125" style="65" customWidth="1"/>
    <col min="11523" max="11523" width="45.140625" style="65" customWidth="1"/>
    <col min="11524" max="11524" width="21.140625" style="65" customWidth="1"/>
    <col min="11525" max="11525" width="85.85546875" style="65" customWidth="1"/>
    <col min="11526" max="11776" width="9.140625" style="65"/>
    <col min="11777" max="11777" width="4.140625" style="65" customWidth="1"/>
    <col min="11778" max="11778" width="22.42578125" style="65" customWidth="1"/>
    <col min="11779" max="11779" width="45.140625" style="65" customWidth="1"/>
    <col min="11780" max="11780" width="21.140625" style="65" customWidth="1"/>
    <col min="11781" max="11781" width="85.85546875" style="65" customWidth="1"/>
    <col min="11782" max="12032" width="9.140625" style="65"/>
    <col min="12033" max="12033" width="4.140625" style="65" customWidth="1"/>
    <col min="12034" max="12034" width="22.42578125" style="65" customWidth="1"/>
    <col min="12035" max="12035" width="45.140625" style="65" customWidth="1"/>
    <col min="12036" max="12036" width="21.140625" style="65" customWidth="1"/>
    <col min="12037" max="12037" width="85.85546875" style="65" customWidth="1"/>
    <col min="12038" max="12288" width="9.140625" style="65"/>
    <col min="12289" max="12289" width="4.140625" style="65" customWidth="1"/>
    <col min="12290" max="12290" width="22.42578125" style="65" customWidth="1"/>
    <col min="12291" max="12291" width="45.140625" style="65" customWidth="1"/>
    <col min="12292" max="12292" width="21.140625" style="65" customWidth="1"/>
    <col min="12293" max="12293" width="85.85546875" style="65" customWidth="1"/>
    <col min="12294" max="12544" width="9.140625" style="65"/>
    <col min="12545" max="12545" width="4.140625" style="65" customWidth="1"/>
    <col min="12546" max="12546" width="22.42578125" style="65" customWidth="1"/>
    <col min="12547" max="12547" width="45.140625" style="65" customWidth="1"/>
    <col min="12548" max="12548" width="21.140625" style="65" customWidth="1"/>
    <col min="12549" max="12549" width="85.85546875" style="65" customWidth="1"/>
    <col min="12550" max="12800" width="9.140625" style="65"/>
    <col min="12801" max="12801" width="4.140625" style="65" customWidth="1"/>
    <col min="12802" max="12802" width="22.42578125" style="65" customWidth="1"/>
    <col min="12803" max="12803" width="45.140625" style="65" customWidth="1"/>
    <col min="12804" max="12804" width="21.140625" style="65" customWidth="1"/>
    <col min="12805" max="12805" width="85.85546875" style="65" customWidth="1"/>
    <col min="12806" max="13056" width="9.140625" style="65"/>
    <col min="13057" max="13057" width="4.140625" style="65" customWidth="1"/>
    <col min="13058" max="13058" width="22.42578125" style="65" customWidth="1"/>
    <col min="13059" max="13059" width="45.140625" style="65" customWidth="1"/>
    <col min="13060" max="13060" width="21.140625" style="65" customWidth="1"/>
    <col min="13061" max="13061" width="85.85546875" style="65" customWidth="1"/>
    <col min="13062" max="13312" width="9.140625" style="65"/>
    <col min="13313" max="13313" width="4.140625" style="65" customWidth="1"/>
    <col min="13314" max="13314" width="22.42578125" style="65" customWidth="1"/>
    <col min="13315" max="13315" width="45.140625" style="65" customWidth="1"/>
    <col min="13316" max="13316" width="21.140625" style="65" customWidth="1"/>
    <col min="13317" max="13317" width="85.85546875" style="65" customWidth="1"/>
    <col min="13318" max="13568" width="9.140625" style="65"/>
    <col min="13569" max="13569" width="4.140625" style="65" customWidth="1"/>
    <col min="13570" max="13570" width="22.42578125" style="65" customWidth="1"/>
    <col min="13571" max="13571" width="45.140625" style="65" customWidth="1"/>
    <col min="13572" max="13572" width="21.140625" style="65" customWidth="1"/>
    <col min="13573" max="13573" width="85.85546875" style="65" customWidth="1"/>
    <col min="13574" max="13824" width="9.140625" style="65"/>
    <col min="13825" max="13825" width="4.140625" style="65" customWidth="1"/>
    <col min="13826" max="13826" width="22.42578125" style="65" customWidth="1"/>
    <col min="13827" max="13827" width="45.140625" style="65" customWidth="1"/>
    <col min="13828" max="13828" width="21.140625" style="65" customWidth="1"/>
    <col min="13829" max="13829" width="85.85546875" style="65" customWidth="1"/>
    <col min="13830" max="14080" width="9.140625" style="65"/>
    <col min="14081" max="14081" width="4.140625" style="65" customWidth="1"/>
    <col min="14082" max="14082" width="22.42578125" style="65" customWidth="1"/>
    <col min="14083" max="14083" width="45.140625" style="65" customWidth="1"/>
    <col min="14084" max="14084" width="21.140625" style="65" customWidth="1"/>
    <col min="14085" max="14085" width="85.85546875" style="65" customWidth="1"/>
    <col min="14086" max="14336" width="9.140625" style="65"/>
    <col min="14337" max="14337" width="4.140625" style="65" customWidth="1"/>
    <col min="14338" max="14338" width="22.42578125" style="65" customWidth="1"/>
    <col min="14339" max="14339" width="45.140625" style="65" customWidth="1"/>
    <col min="14340" max="14340" width="21.140625" style="65" customWidth="1"/>
    <col min="14341" max="14341" width="85.85546875" style="65" customWidth="1"/>
    <col min="14342" max="14592" width="9.140625" style="65"/>
    <col min="14593" max="14593" width="4.140625" style="65" customWidth="1"/>
    <col min="14594" max="14594" width="22.42578125" style="65" customWidth="1"/>
    <col min="14595" max="14595" width="45.140625" style="65" customWidth="1"/>
    <col min="14596" max="14596" width="21.140625" style="65" customWidth="1"/>
    <col min="14597" max="14597" width="85.85546875" style="65" customWidth="1"/>
    <col min="14598" max="14848" width="9.140625" style="65"/>
    <col min="14849" max="14849" width="4.140625" style="65" customWidth="1"/>
    <col min="14850" max="14850" width="22.42578125" style="65" customWidth="1"/>
    <col min="14851" max="14851" width="45.140625" style="65" customWidth="1"/>
    <col min="14852" max="14852" width="21.140625" style="65" customWidth="1"/>
    <col min="14853" max="14853" width="85.85546875" style="65" customWidth="1"/>
    <col min="14854" max="15104" width="9.140625" style="65"/>
    <col min="15105" max="15105" width="4.140625" style="65" customWidth="1"/>
    <col min="15106" max="15106" width="22.42578125" style="65" customWidth="1"/>
    <col min="15107" max="15107" width="45.140625" style="65" customWidth="1"/>
    <col min="15108" max="15108" width="21.140625" style="65" customWidth="1"/>
    <col min="15109" max="15109" width="85.85546875" style="65" customWidth="1"/>
    <col min="15110" max="15360" width="9.140625" style="65"/>
    <col min="15361" max="15361" width="4.140625" style="65" customWidth="1"/>
    <col min="15362" max="15362" width="22.42578125" style="65" customWidth="1"/>
    <col min="15363" max="15363" width="45.140625" style="65" customWidth="1"/>
    <col min="15364" max="15364" width="21.140625" style="65" customWidth="1"/>
    <col min="15365" max="15365" width="85.85546875" style="65" customWidth="1"/>
    <col min="15366" max="15616" width="9.140625" style="65"/>
    <col min="15617" max="15617" width="4.140625" style="65" customWidth="1"/>
    <col min="15618" max="15618" width="22.42578125" style="65" customWidth="1"/>
    <col min="15619" max="15619" width="45.140625" style="65" customWidth="1"/>
    <col min="15620" max="15620" width="21.140625" style="65" customWidth="1"/>
    <col min="15621" max="15621" width="85.85546875" style="65" customWidth="1"/>
    <col min="15622" max="15872" width="9.140625" style="65"/>
    <col min="15873" max="15873" width="4.140625" style="65" customWidth="1"/>
    <col min="15874" max="15874" width="22.42578125" style="65" customWidth="1"/>
    <col min="15875" max="15875" width="45.140625" style="65" customWidth="1"/>
    <col min="15876" max="15876" width="21.140625" style="65" customWidth="1"/>
    <col min="15877" max="15877" width="85.85546875" style="65" customWidth="1"/>
    <col min="15878" max="16128" width="9.140625" style="65"/>
    <col min="16129" max="16129" width="4.140625" style="65" customWidth="1"/>
    <col min="16130" max="16130" width="22.42578125" style="65" customWidth="1"/>
    <col min="16131" max="16131" width="45.140625" style="65" customWidth="1"/>
    <col min="16132" max="16132" width="21.140625" style="65" customWidth="1"/>
    <col min="16133" max="16133" width="85.85546875" style="65" customWidth="1"/>
    <col min="16134" max="16384" width="9.140625" style="65"/>
  </cols>
  <sheetData>
    <row r="2" spans="2:5" ht="29.25" customHeight="1">
      <c r="B2" s="209" t="s">
        <v>55</v>
      </c>
      <c r="C2" s="209"/>
      <c r="D2" s="209"/>
      <c r="E2" s="209"/>
    </row>
    <row r="3" spans="2:5" s="66" customFormat="1" ht="23.25" customHeight="1">
      <c r="B3" s="209" t="s">
        <v>65</v>
      </c>
      <c r="C3" s="209"/>
      <c r="D3" s="209"/>
      <c r="E3" s="209"/>
    </row>
    <row r="4" spans="2:5" ht="24.75" customHeight="1">
      <c r="B4" s="211"/>
      <c r="C4" s="211"/>
      <c r="D4" s="211"/>
      <c r="E4" s="211"/>
    </row>
    <row r="5" spans="2:5" ht="48" customHeight="1">
      <c r="B5" s="67" t="s">
        <v>57</v>
      </c>
      <c r="C5" s="67" t="s">
        <v>58</v>
      </c>
      <c r="D5" s="67" t="s">
        <v>720</v>
      </c>
      <c r="E5" s="67" t="s">
        <v>59</v>
      </c>
    </row>
    <row r="6" spans="2:5" ht="86.25" customHeight="1">
      <c r="B6" s="73" t="s">
        <v>693</v>
      </c>
      <c r="C6" s="68" t="s">
        <v>721</v>
      </c>
      <c r="D6" s="69">
        <v>216000</v>
      </c>
      <c r="E6" s="68"/>
    </row>
    <row r="7" spans="2:5" ht="15.75">
      <c r="B7" s="70"/>
      <c r="C7" s="71"/>
      <c r="D7" s="72">
        <v>10000</v>
      </c>
      <c r="E7" s="71" t="s">
        <v>724</v>
      </c>
    </row>
    <row r="8" spans="2:5" ht="45">
      <c r="B8" s="70"/>
      <c r="C8" s="71" t="s">
        <v>62</v>
      </c>
      <c r="D8" s="72">
        <v>234000</v>
      </c>
      <c r="E8" s="71" t="s">
        <v>725</v>
      </c>
    </row>
    <row r="9" spans="2:5" ht="15.75">
      <c r="B9" s="70"/>
      <c r="C9" s="71" t="s">
        <v>63</v>
      </c>
      <c r="D9" s="72"/>
      <c r="E9" s="71"/>
    </row>
    <row r="10" spans="2:5" ht="15.75">
      <c r="B10" s="70"/>
      <c r="C10" s="71" t="s">
        <v>64</v>
      </c>
      <c r="D10" s="72"/>
      <c r="E10" s="71"/>
    </row>
    <row r="11" spans="2:5" ht="15.75">
      <c r="B11" s="73"/>
      <c r="C11" s="68" t="s">
        <v>694</v>
      </c>
      <c r="D11" s="69"/>
      <c r="E11" s="68"/>
    </row>
    <row r="12" spans="2:5" ht="15.75">
      <c r="B12" s="70"/>
      <c r="C12" s="71" t="s">
        <v>61</v>
      </c>
      <c r="D12" s="72"/>
      <c r="E12" s="71"/>
    </row>
    <row r="13" spans="2:5" ht="15.75">
      <c r="B13" s="70"/>
      <c r="C13" s="71" t="s">
        <v>62</v>
      </c>
      <c r="D13" s="72"/>
      <c r="E13" s="71"/>
    </row>
    <row r="14" spans="2:5" ht="15.75">
      <c r="B14" s="70"/>
      <c r="C14" s="71" t="s">
        <v>63</v>
      </c>
      <c r="D14" s="72"/>
      <c r="E14" s="71"/>
    </row>
    <row r="15" spans="2:5" ht="15.75">
      <c r="B15" s="70"/>
      <c r="C15" s="71" t="s">
        <v>64</v>
      </c>
      <c r="D15" s="72"/>
      <c r="E15" s="71"/>
    </row>
    <row r="16" spans="2:5" ht="15.75">
      <c r="B16" s="73"/>
      <c r="C16" s="68" t="s">
        <v>60</v>
      </c>
      <c r="D16" s="69"/>
      <c r="E16" s="68"/>
    </row>
    <row r="17" spans="2:5" ht="15.75">
      <c r="B17" s="70"/>
      <c r="C17" s="71" t="s">
        <v>61</v>
      </c>
      <c r="D17" s="72"/>
      <c r="E17" s="71"/>
    </row>
    <row r="18" spans="2:5" ht="15.75">
      <c r="B18" s="70"/>
      <c r="C18" s="71" t="s">
        <v>62</v>
      </c>
      <c r="D18" s="72"/>
      <c r="E18" s="71"/>
    </row>
    <row r="19" spans="2:5" ht="15.75">
      <c r="B19" s="70"/>
      <c r="C19" s="71" t="s">
        <v>63</v>
      </c>
      <c r="D19" s="72"/>
      <c r="E19" s="71"/>
    </row>
    <row r="20" spans="2:5" ht="15.75">
      <c r="B20" s="70"/>
      <c r="C20" s="71" t="s">
        <v>64</v>
      </c>
      <c r="D20" s="72"/>
      <c r="E20" s="71"/>
    </row>
    <row r="21" spans="2:5" ht="29.25" customHeight="1">
      <c r="B21" s="73"/>
      <c r="C21" s="74" t="s">
        <v>22</v>
      </c>
      <c r="D21" s="69"/>
      <c r="E21" s="68"/>
    </row>
    <row r="22" spans="2:5">
      <c r="B22" s="75"/>
      <c r="C22" s="75"/>
      <c r="D22" s="75"/>
      <c r="E22" s="75"/>
    </row>
    <row r="23" spans="2:5">
      <c r="B23" s="75"/>
      <c r="C23" s="75"/>
      <c r="D23" s="75"/>
      <c r="E23" s="75"/>
    </row>
    <row r="24" spans="2:5">
      <c r="B24" s="212" t="s">
        <v>66</v>
      </c>
      <c r="C24" s="212"/>
      <c r="D24" s="75"/>
      <c r="E24" s="75"/>
    </row>
    <row r="25" spans="2:5">
      <c r="B25" s="75"/>
      <c r="C25" s="75"/>
      <c r="D25" s="75"/>
      <c r="E25" s="75"/>
    </row>
  </sheetData>
  <mergeCells count="4">
    <mergeCell ref="B2:E2"/>
    <mergeCell ref="B3:E3"/>
    <mergeCell ref="B4:E4"/>
    <mergeCell ref="B24:C24"/>
  </mergeCells>
  <pageMargins left="0.7" right="0.7" top="0.75" bottom="0.75" header="0.3" footer="0.3"/>
  <pageSetup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სააგენტოს სტრუქტურა</vt:lpstr>
      <vt:lpstr>საშტატო და სახელფასო ჭერში</vt:lpstr>
      <vt:lpstr>საშტატო და სახელფასო ჭერს ზემოთ</vt:lpstr>
      <vt:lpstr> საშტატო </vt:lpstr>
      <vt:lpstr>N2 მართვა (169) 270109-დეტალური</vt:lpstr>
      <vt:lpstr>N4(arafinansuri aqtivebi)</vt:lpstr>
      <vt:lpstr>N4ა(sxva xarjebi)</vt:lpstr>
      <vt:lpstr>' საშტატო '!Print_Area</vt:lpstr>
      <vt:lpstr>'N2 მართვა (169) 270109-დეტალური'!Print_Area</vt:lpstr>
      <vt:lpstr>'N4(arafinansuri aqtivebi)'!Print_Area</vt:lpstr>
      <vt:lpstr>'N4ა(sxva xarjebi)'!Print_Area</vt:lpstr>
      <vt:lpstr>'საშტატო და სახელფასო ჭერს ზემოთ'!Print_Area</vt:lpstr>
      <vt:lpstr>'საშტატო და სახელფასო ჭერში'!Print_Area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2020-11-25T12:49:13Z</dcterms:modified>
</cp:coreProperties>
</file>