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activeTab="1"/>
  </bookViews>
  <sheets>
    <sheet name="ცენტრალური აპარატი  სრული" sheetId="2" r:id="rId1"/>
    <sheet name="ცენტრალური აპარატი ჯესი" sheetId="1" r:id="rId2"/>
  </sheets>
  <definedNames>
    <definedName name="_xlnm._FilterDatabase" localSheetId="0" hidden="1">'ცენტრალური აპარატი  სრული'!$B$3:$S$196</definedName>
    <definedName name="_xlnm._FilterDatabase" localSheetId="1" hidden="1">'ცენტრალური აპარატი ჯესი'!$B$3:$S$107</definedName>
    <definedName name="_xlnm.Print_Area" localSheetId="0">'ცენტრალური აპარატი  სრული'!$B$1:$R$196</definedName>
    <definedName name="_xlnm.Print_Area" localSheetId="1">'ცენტრალური აპარატი ჯესი'!$B$1:$R$107</definedName>
    <definedName name="_xlnm.Print_Titles" localSheetId="0">'ცენტრალური აპარატი  სრული'!$3:$3</definedName>
    <definedName name="_xlnm.Print_Titles" localSheetId="1">'ცენტრალური აპარატი ჯესი'!$3:$3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7" i="2"/>
  <c r="R197"/>
  <c r="F6" i="1" l="1"/>
  <c r="D107"/>
  <c r="G6"/>
  <c r="H6" s="1"/>
  <c r="H107" s="1"/>
  <c r="K4" i="2"/>
  <c r="L4" s="1"/>
  <c r="M4" s="1"/>
  <c r="K5"/>
  <c r="L5" s="1"/>
  <c r="M5" s="1"/>
  <c r="K6"/>
  <c r="L6"/>
  <c r="M6" s="1"/>
  <c r="K7"/>
  <c r="L7"/>
  <c r="M7"/>
  <c r="K8"/>
  <c r="L8"/>
  <c r="M8"/>
  <c r="I9"/>
  <c r="K10"/>
  <c r="L10"/>
  <c r="K11"/>
  <c r="L11" s="1"/>
  <c r="M11"/>
  <c r="K12"/>
  <c r="L12"/>
  <c r="M12" s="1"/>
  <c r="K13"/>
  <c r="L13" s="1"/>
  <c r="M13" s="1"/>
  <c r="K14"/>
  <c r="L14"/>
  <c r="M14" s="1"/>
  <c r="K15"/>
  <c r="L15"/>
  <c r="M15"/>
  <c r="K17"/>
  <c r="L17" s="1"/>
  <c r="I18"/>
  <c r="I16" s="1"/>
  <c r="K19"/>
  <c r="L19"/>
  <c r="M19"/>
  <c r="K20"/>
  <c r="L20" s="1"/>
  <c r="M20" s="1"/>
  <c r="K21"/>
  <c r="L21" s="1"/>
  <c r="M21" s="1"/>
  <c r="K22"/>
  <c r="L22"/>
  <c r="M22" s="1"/>
  <c r="I23"/>
  <c r="K24"/>
  <c r="L24"/>
  <c r="M24"/>
  <c r="K25"/>
  <c r="L25" s="1"/>
  <c r="K26"/>
  <c r="L26"/>
  <c r="M26" s="1"/>
  <c r="K27"/>
  <c r="L27"/>
  <c r="M27"/>
  <c r="K29"/>
  <c r="L29" s="1"/>
  <c r="K30"/>
  <c r="L30"/>
  <c r="M30" s="1"/>
  <c r="I31"/>
  <c r="I28" s="1"/>
  <c r="K32"/>
  <c r="L32"/>
  <c r="M32"/>
  <c r="K33"/>
  <c r="L33" s="1"/>
  <c r="K34"/>
  <c r="L34"/>
  <c r="M34" s="1"/>
  <c r="K35"/>
  <c r="L35"/>
  <c r="M35"/>
  <c r="I36"/>
  <c r="K37"/>
  <c r="L37" s="1"/>
  <c r="K38"/>
  <c r="L38"/>
  <c r="M38" s="1"/>
  <c r="K39"/>
  <c r="L39"/>
  <c r="M39"/>
  <c r="K40"/>
  <c r="L40" s="1"/>
  <c r="M40" s="1"/>
  <c r="I41"/>
  <c r="K42"/>
  <c r="L42"/>
  <c r="K43"/>
  <c r="L43"/>
  <c r="M43"/>
  <c r="I44"/>
  <c r="K45"/>
  <c r="L45" s="1"/>
  <c r="K46"/>
  <c r="L46"/>
  <c r="M46" s="1"/>
  <c r="K47"/>
  <c r="L47"/>
  <c r="M47"/>
  <c r="I48"/>
  <c r="K49"/>
  <c r="L49" s="1"/>
  <c r="K50"/>
  <c r="L50"/>
  <c r="M50" s="1"/>
  <c r="K51"/>
  <c r="L51"/>
  <c r="M51"/>
  <c r="K53"/>
  <c r="L53" s="1"/>
  <c r="K54"/>
  <c r="L54"/>
  <c r="M54" s="1"/>
  <c r="I55"/>
  <c r="K56"/>
  <c r="L56"/>
  <c r="M56"/>
  <c r="K57"/>
  <c r="L57" s="1"/>
  <c r="M57" s="1"/>
  <c r="M55" s="1"/>
  <c r="K58"/>
  <c r="L58"/>
  <c r="M58" s="1"/>
  <c r="K59"/>
  <c r="L59"/>
  <c r="M59"/>
  <c r="K60"/>
  <c r="L60"/>
  <c r="M60"/>
  <c r="I61"/>
  <c r="K62"/>
  <c r="L62"/>
  <c r="K63"/>
  <c r="L63"/>
  <c r="M63"/>
  <c r="K64"/>
  <c r="L64"/>
  <c r="M64" s="1"/>
  <c r="K65"/>
  <c r="L65" s="1"/>
  <c r="M65" s="1"/>
  <c r="K67"/>
  <c r="L67"/>
  <c r="M67"/>
  <c r="K68"/>
  <c r="L68"/>
  <c r="M68"/>
  <c r="I69"/>
  <c r="I66" s="1"/>
  <c r="K70"/>
  <c r="L70"/>
  <c r="K71"/>
  <c r="L71"/>
  <c r="M71"/>
  <c r="K72"/>
  <c r="L72"/>
  <c r="M72"/>
  <c r="K73"/>
  <c r="L73" s="1"/>
  <c r="M73" s="1"/>
  <c r="K74"/>
  <c r="L74"/>
  <c r="M74" s="1"/>
  <c r="I75"/>
  <c r="K76"/>
  <c r="L76"/>
  <c r="K77"/>
  <c r="L77" s="1"/>
  <c r="M77" s="1"/>
  <c r="K78"/>
  <c r="L78"/>
  <c r="M78" s="1"/>
  <c r="I79"/>
  <c r="K80"/>
  <c r="L80"/>
  <c r="K81"/>
  <c r="L81" s="1"/>
  <c r="M81" s="1"/>
  <c r="K82"/>
  <c r="L82"/>
  <c r="M82" s="1"/>
  <c r="K84"/>
  <c r="L84"/>
  <c r="K85"/>
  <c r="L85" s="1"/>
  <c r="M85" s="1"/>
  <c r="I86"/>
  <c r="K87"/>
  <c r="L87" s="1"/>
  <c r="M87" s="1"/>
  <c r="M86" s="1"/>
  <c r="K88"/>
  <c r="L88"/>
  <c r="M88" s="1"/>
  <c r="I89"/>
  <c r="K90"/>
  <c r="L90"/>
  <c r="K91"/>
  <c r="L91" s="1"/>
  <c r="M91"/>
  <c r="I92"/>
  <c r="K93"/>
  <c r="L93" s="1"/>
  <c r="K94"/>
  <c r="L94"/>
  <c r="M94" s="1"/>
  <c r="I95"/>
  <c r="K96"/>
  <c r="L96"/>
  <c r="L95" s="1"/>
  <c r="K97"/>
  <c r="L97" s="1"/>
  <c r="M97" s="1"/>
  <c r="I98"/>
  <c r="K99"/>
  <c r="L99"/>
  <c r="M99"/>
  <c r="M98" s="1"/>
  <c r="K100"/>
  <c r="L100" s="1"/>
  <c r="M100" s="1"/>
  <c r="K102"/>
  <c r="L102"/>
  <c r="K103"/>
  <c r="L103"/>
  <c r="M103"/>
  <c r="I104"/>
  <c r="K105"/>
  <c r="L105" s="1"/>
  <c r="K106"/>
  <c r="L106"/>
  <c r="M106" s="1"/>
  <c r="K107"/>
  <c r="L107"/>
  <c r="M107"/>
  <c r="K108"/>
  <c r="L108"/>
  <c r="M108"/>
  <c r="I109"/>
  <c r="I101" s="1"/>
  <c r="K110"/>
  <c r="L110"/>
  <c r="K111"/>
  <c r="L111"/>
  <c r="M111"/>
  <c r="K112"/>
  <c r="L112" s="1"/>
  <c r="M112" s="1"/>
  <c r="K113"/>
  <c r="L113" s="1"/>
  <c r="M113" s="1"/>
  <c r="I114"/>
  <c r="K115"/>
  <c r="L115"/>
  <c r="M115"/>
  <c r="M114" s="1"/>
  <c r="K116"/>
  <c r="L116" s="1"/>
  <c r="M116" s="1"/>
  <c r="I117"/>
  <c r="K118"/>
  <c r="L118"/>
  <c r="K119"/>
  <c r="L119"/>
  <c r="M119"/>
  <c r="I120"/>
  <c r="K121"/>
  <c r="L121" s="1"/>
  <c r="K122"/>
  <c r="L122"/>
  <c r="M122" s="1"/>
  <c r="K123"/>
  <c r="L123"/>
  <c r="M123"/>
  <c r="K124"/>
  <c r="L124" s="1"/>
  <c r="M124" s="1"/>
  <c r="K125"/>
  <c r="L125" s="1"/>
  <c r="M125" s="1"/>
  <c r="I126"/>
  <c r="K127"/>
  <c r="L127"/>
  <c r="M127"/>
  <c r="K128"/>
  <c r="L128" s="1"/>
  <c r="M128" s="1"/>
  <c r="K129"/>
  <c r="L129" s="1"/>
  <c r="M129" s="1"/>
  <c r="I130"/>
  <c r="K131"/>
  <c r="L131"/>
  <c r="M131"/>
  <c r="K132"/>
  <c r="L132" s="1"/>
  <c r="M132" s="1"/>
  <c r="K133"/>
  <c r="L133" s="1"/>
  <c r="M133" s="1"/>
  <c r="K135"/>
  <c r="L135"/>
  <c r="M135"/>
  <c r="K136"/>
  <c r="L136"/>
  <c r="M136"/>
  <c r="I137"/>
  <c r="I134" s="1"/>
  <c r="K138"/>
  <c r="L138"/>
  <c r="K139"/>
  <c r="L139"/>
  <c r="M139"/>
  <c r="K140"/>
  <c r="L140"/>
  <c r="M140"/>
  <c r="K141"/>
  <c r="L141" s="1"/>
  <c r="M141" s="1"/>
  <c r="I142"/>
  <c r="K143"/>
  <c r="L143"/>
  <c r="M143"/>
  <c r="K144"/>
  <c r="L144" s="1"/>
  <c r="M144" s="1"/>
  <c r="K145"/>
  <c r="L145" s="1"/>
  <c r="M145" s="1"/>
  <c r="I146"/>
  <c r="K147"/>
  <c r="L147"/>
  <c r="M147"/>
  <c r="K148"/>
  <c r="L148" s="1"/>
  <c r="M148" s="1"/>
  <c r="K149"/>
  <c r="L149" s="1"/>
  <c r="M149" s="1"/>
  <c r="I150"/>
  <c r="K151"/>
  <c r="L151"/>
  <c r="M151"/>
  <c r="K152"/>
  <c r="L152" s="1"/>
  <c r="M152" s="1"/>
  <c r="K153"/>
  <c r="L153" s="1"/>
  <c r="M153" s="1"/>
  <c r="K154"/>
  <c r="L154"/>
  <c r="M154" s="1"/>
  <c r="K156"/>
  <c r="L156"/>
  <c r="M156"/>
  <c r="I157"/>
  <c r="I155" s="1"/>
  <c r="K158"/>
  <c r="L158"/>
  <c r="K159"/>
  <c r="L159"/>
  <c r="M159"/>
  <c r="K160"/>
  <c r="L160"/>
  <c r="M160"/>
  <c r="K161"/>
  <c r="L161" s="1"/>
  <c r="M161" s="1"/>
  <c r="K162"/>
  <c r="L162"/>
  <c r="M162" s="1"/>
  <c r="K164"/>
  <c r="L164"/>
  <c r="M164"/>
  <c r="K165"/>
  <c r="L165" s="1"/>
  <c r="I166"/>
  <c r="K167"/>
  <c r="L167"/>
  <c r="K168"/>
  <c r="L168"/>
  <c r="M168"/>
  <c r="K169"/>
  <c r="L169" s="1"/>
  <c r="M169" s="1"/>
  <c r="K170"/>
  <c r="L170" s="1"/>
  <c r="M170" s="1"/>
  <c r="K171"/>
  <c r="L171"/>
  <c r="M171" s="1"/>
  <c r="K172"/>
  <c r="L172"/>
  <c r="M172"/>
  <c r="I173"/>
  <c r="K174"/>
  <c r="L174"/>
  <c r="L173" s="1"/>
  <c r="M173" s="1"/>
  <c r="K175"/>
  <c r="L175"/>
  <c r="M175"/>
  <c r="K176"/>
  <c r="L176"/>
  <c r="M176"/>
  <c r="K177"/>
  <c r="L177" s="1"/>
  <c r="M177" s="1"/>
  <c r="K178"/>
  <c r="L178"/>
  <c r="M178" s="1"/>
  <c r="K179"/>
  <c r="L179"/>
  <c r="M179"/>
  <c r="K180"/>
  <c r="L180"/>
  <c r="M180"/>
  <c r="I181"/>
  <c r="K182"/>
  <c r="L182"/>
  <c r="K183"/>
  <c r="L183"/>
  <c r="M183"/>
  <c r="K184"/>
  <c r="L184"/>
  <c r="M184"/>
  <c r="K185"/>
  <c r="L185" s="1"/>
  <c r="M185" s="1"/>
  <c r="K186"/>
  <c r="L186"/>
  <c r="M186" s="1"/>
  <c r="K187"/>
  <c r="L187" s="1"/>
  <c r="M187" s="1"/>
  <c r="K188"/>
  <c r="L188" s="1"/>
  <c r="M188" s="1"/>
  <c r="K189"/>
  <c r="L189" s="1"/>
  <c r="M189" s="1"/>
  <c r="I190"/>
  <c r="K191"/>
  <c r="L191"/>
  <c r="M191"/>
  <c r="K192"/>
  <c r="L192" s="1"/>
  <c r="M192" s="1"/>
  <c r="K193"/>
  <c r="L193" s="1"/>
  <c r="M193" s="1"/>
  <c r="K194"/>
  <c r="L194"/>
  <c r="M194" s="1"/>
  <c r="K195"/>
  <c r="L195"/>
  <c r="M195"/>
  <c r="P195"/>
  <c r="Q195" s="1"/>
  <c r="R195" s="1"/>
  <c r="F195"/>
  <c r="G195" s="1"/>
  <c r="H195" s="1"/>
  <c r="P194"/>
  <c r="Q194" s="1"/>
  <c r="R194" s="1"/>
  <c r="F194"/>
  <c r="G194" s="1"/>
  <c r="H194" s="1"/>
  <c r="P193"/>
  <c r="Q193" s="1"/>
  <c r="R193" s="1"/>
  <c r="F193"/>
  <c r="G193" s="1"/>
  <c r="H193" s="1"/>
  <c r="P192"/>
  <c r="Q192" s="1"/>
  <c r="F192"/>
  <c r="G192" s="1"/>
  <c r="P191"/>
  <c r="Q191" s="1"/>
  <c r="R191" s="1"/>
  <c r="G191"/>
  <c r="H191" s="1"/>
  <c r="F191"/>
  <c r="N190"/>
  <c r="D190"/>
  <c r="Q189"/>
  <c r="R189" s="1"/>
  <c r="P189"/>
  <c r="F189"/>
  <c r="G189" s="1"/>
  <c r="H189" s="1"/>
  <c r="P188"/>
  <c r="Q188" s="1"/>
  <c r="R188" s="1"/>
  <c r="F188"/>
  <c r="G188" s="1"/>
  <c r="H188" s="1"/>
  <c r="P187"/>
  <c r="Q187" s="1"/>
  <c r="R187" s="1"/>
  <c r="F187"/>
  <c r="G187" s="1"/>
  <c r="H187" s="1"/>
  <c r="P186"/>
  <c r="Q186" s="1"/>
  <c r="R186" s="1"/>
  <c r="F186"/>
  <c r="G186" s="1"/>
  <c r="H186" s="1"/>
  <c r="P185"/>
  <c r="Q185" s="1"/>
  <c r="R185" s="1"/>
  <c r="F185"/>
  <c r="G185" s="1"/>
  <c r="H185" s="1"/>
  <c r="P184"/>
  <c r="Q184" s="1"/>
  <c r="R184" s="1"/>
  <c r="F184"/>
  <c r="G184" s="1"/>
  <c r="H184" s="1"/>
  <c r="P183"/>
  <c r="Q183" s="1"/>
  <c r="R183" s="1"/>
  <c r="F183"/>
  <c r="G183" s="1"/>
  <c r="H183" s="1"/>
  <c r="P182"/>
  <c r="Q182" s="1"/>
  <c r="F182"/>
  <c r="G182" s="1"/>
  <c r="N181"/>
  <c r="D181"/>
  <c r="Q180"/>
  <c r="R180" s="1"/>
  <c r="P180"/>
  <c r="F180"/>
  <c r="G180" s="1"/>
  <c r="H180" s="1"/>
  <c r="P179"/>
  <c r="Q179" s="1"/>
  <c r="R179" s="1"/>
  <c r="G179"/>
  <c r="H179" s="1"/>
  <c r="F179"/>
  <c r="P178"/>
  <c r="Q178" s="1"/>
  <c r="R178" s="1"/>
  <c r="F178"/>
  <c r="G178" s="1"/>
  <c r="H178" s="1"/>
  <c r="P177"/>
  <c r="Q177" s="1"/>
  <c r="R177" s="1"/>
  <c r="F177"/>
  <c r="G177" s="1"/>
  <c r="H177" s="1"/>
  <c r="Q176"/>
  <c r="R176" s="1"/>
  <c r="P176"/>
  <c r="F176"/>
  <c r="G176" s="1"/>
  <c r="P175"/>
  <c r="Q175" s="1"/>
  <c r="R175" s="1"/>
  <c r="F175"/>
  <c r="G175" s="1"/>
  <c r="H175" s="1"/>
  <c r="P174"/>
  <c r="Q174" s="1"/>
  <c r="F174"/>
  <c r="G174" s="1"/>
  <c r="H174" s="1"/>
  <c r="N173"/>
  <c r="D173"/>
  <c r="P172"/>
  <c r="Q172" s="1"/>
  <c r="R172" s="1"/>
  <c r="F172"/>
  <c r="G172" s="1"/>
  <c r="H172" s="1"/>
  <c r="P171"/>
  <c r="Q171" s="1"/>
  <c r="R171" s="1"/>
  <c r="F171"/>
  <c r="G171" s="1"/>
  <c r="H171" s="1"/>
  <c r="P170"/>
  <c r="Q170" s="1"/>
  <c r="R170" s="1"/>
  <c r="F170"/>
  <c r="G170" s="1"/>
  <c r="H170" s="1"/>
  <c r="Q169"/>
  <c r="R169" s="1"/>
  <c r="P169"/>
  <c r="F169"/>
  <c r="G169" s="1"/>
  <c r="H169" s="1"/>
  <c r="P168"/>
  <c r="Q168" s="1"/>
  <c r="R168" s="1"/>
  <c r="F168"/>
  <c r="G168" s="1"/>
  <c r="P167"/>
  <c r="Q167" s="1"/>
  <c r="F167"/>
  <c r="G167" s="1"/>
  <c r="H167" s="1"/>
  <c r="N166"/>
  <c r="D166"/>
  <c r="P165"/>
  <c r="Q165" s="1"/>
  <c r="R165" s="1"/>
  <c r="F165"/>
  <c r="G165" s="1"/>
  <c r="H165" s="1"/>
  <c r="P164"/>
  <c r="Q164" s="1"/>
  <c r="R164" s="1"/>
  <c r="F164"/>
  <c r="G164" s="1"/>
  <c r="D163"/>
  <c r="P162"/>
  <c r="Q162" s="1"/>
  <c r="R162" s="1"/>
  <c r="F162"/>
  <c r="G162" s="1"/>
  <c r="H162" s="1"/>
  <c r="P161"/>
  <c r="Q161" s="1"/>
  <c r="R161" s="1"/>
  <c r="F161"/>
  <c r="G161" s="1"/>
  <c r="H161" s="1"/>
  <c r="P160"/>
  <c r="Q160" s="1"/>
  <c r="R160" s="1"/>
  <c r="F160"/>
  <c r="G160" s="1"/>
  <c r="H160" s="1"/>
  <c r="P159"/>
  <c r="Q159" s="1"/>
  <c r="R159" s="1"/>
  <c r="F159"/>
  <c r="G159" s="1"/>
  <c r="P158"/>
  <c r="Q158" s="1"/>
  <c r="G158"/>
  <c r="H158" s="1"/>
  <c r="F158"/>
  <c r="N157"/>
  <c r="D157"/>
  <c r="Q156"/>
  <c r="R156" s="1"/>
  <c r="P156"/>
  <c r="F156"/>
  <c r="G156" s="1"/>
  <c r="N155"/>
  <c r="D155"/>
  <c r="P154"/>
  <c r="Q154" s="1"/>
  <c r="R154" s="1"/>
  <c r="F154"/>
  <c r="G154" s="1"/>
  <c r="H154" s="1"/>
  <c r="P153"/>
  <c r="Q153" s="1"/>
  <c r="R153" s="1"/>
  <c r="F153"/>
  <c r="G153" s="1"/>
  <c r="H153" s="1"/>
  <c r="P152"/>
  <c r="Q152" s="1"/>
  <c r="R152" s="1"/>
  <c r="F152"/>
  <c r="G152" s="1"/>
  <c r="H152" s="1"/>
  <c r="P151"/>
  <c r="Q151" s="1"/>
  <c r="F151"/>
  <c r="G151" s="1"/>
  <c r="N150"/>
  <c r="D150"/>
  <c r="P149"/>
  <c r="Q149" s="1"/>
  <c r="R149" s="1"/>
  <c r="F149"/>
  <c r="G149" s="1"/>
  <c r="H149" s="1"/>
  <c r="P148"/>
  <c r="Q148" s="1"/>
  <c r="R148" s="1"/>
  <c r="F148"/>
  <c r="G148" s="1"/>
  <c r="H148" s="1"/>
  <c r="P147"/>
  <c r="Q147" s="1"/>
  <c r="R147" s="1"/>
  <c r="F147"/>
  <c r="G147" s="1"/>
  <c r="N146"/>
  <c r="D146"/>
  <c r="P145"/>
  <c r="Q145" s="1"/>
  <c r="F145"/>
  <c r="G145" s="1"/>
  <c r="H145" s="1"/>
  <c r="P144"/>
  <c r="Q144" s="1"/>
  <c r="R144" s="1"/>
  <c r="F144"/>
  <c r="G144" s="1"/>
  <c r="H144" s="1"/>
  <c r="P143"/>
  <c r="Q143" s="1"/>
  <c r="R143" s="1"/>
  <c r="F143"/>
  <c r="G143" s="1"/>
  <c r="N142"/>
  <c r="D142"/>
  <c r="P141"/>
  <c r="Q141" s="1"/>
  <c r="R141" s="1"/>
  <c r="F141"/>
  <c r="G141" s="1"/>
  <c r="H141" s="1"/>
  <c r="P140"/>
  <c r="Q140" s="1"/>
  <c r="R140" s="1"/>
  <c r="F140"/>
  <c r="G140" s="1"/>
  <c r="H140" s="1"/>
  <c r="P139"/>
  <c r="Q139" s="1"/>
  <c r="R139" s="1"/>
  <c r="F139"/>
  <c r="G139" s="1"/>
  <c r="H139" s="1"/>
  <c r="P138"/>
  <c r="Q138" s="1"/>
  <c r="F138"/>
  <c r="G138" s="1"/>
  <c r="G137" s="1"/>
  <c r="N137"/>
  <c r="D137"/>
  <c r="D134" s="1"/>
  <c r="P136"/>
  <c r="Q136" s="1"/>
  <c r="R136" s="1"/>
  <c r="F136"/>
  <c r="G136" s="1"/>
  <c r="P135"/>
  <c r="Q135" s="1"/>
  <c r="R135" s="1"/>
  <c r="G135"/>
  <c r="H135" s="1"/>
  <c r="F135"/>
  <c r="P133"/>
  <c r="Q133" s="1"/>
  <c r="R133" s="1"/>
  <c r="F133"/>
  <c r="G133" s="1"/>
  <c r="H133" s="1"/>
  <c r="P132"/>
  <c r="Q132" s="1"/>
  <c r="R132" s="1"/>
  <c r="F132"/>
  <c r="G132" s="1"/>
  <c r="H132" s="1"/>
  <c r="P131"/>
  <c r="Q131" s="1"/>
  <c r="G131"/>
  <c r="H131" s="1"/>
  <c r="F131"/>
  <c r="N130"/>
  <c r="D130"/>
  <c r="Q129"/>
  <c r="R129" s="1"/>
  <c r="P129"/>
  <c r="F129"/>
  <c r="G129" s="1"/>
  <c r="H129" s="1"/>
  <c r="P128"/>
  <c r="Q128" s="1"/>
  <c r="R128" s="1"/>
  <c r="F128"/>
  <c r="G128" s="1"/>
  <c r="H128" s="1"/>
  <c r="P127"/>
  <c r="Q127" s="1"/>
  <c r="G127"/>
  <c r="H127" s="1"/>
  <c r="F127"/>
  <c r="N126"/>
  <c r="D126"/>
  <c r="Q125"/>
  <c r="R125" s="1"/>
  <c r="P125"/>
  <c r="G125"/>
  <c r="H125" s="1"/>
  <c r="F125"/>
  <c r="P124"/>
  <c r="Q124" s="1"/>
  <c r="R124" s="1"/>
  <c r="F124"/>
  <c r="G124" s="1"/>
  <c r="H124" s="1"/>
  <c r="P123"/>
  <c r="Q123" s="1"/>
  <c r="R123" s="1"/>
  <c r="F123"/>
  <c r="G123" s="1"/>
  <c r="H123" s="1"/>
  <c r="P122"/>
  <c r="Q122" s="1"/>
  <c r="R122" s="1"/>
  <c r="F122"/>
  <c r="G122" s="1"/>
  <c r="H122" s="1"/>
  <c r="P121"/>
  <c r="Q121" s="1"/>
  <c r="R121" s="1"/>
  <c r="F121"/>
  <c r="G121" s="1"/>
  <c r="N120"/>
  <c r="N117" s="1"/>
  <c r="D120"/>
  <c r="D117" s="1"/>
  <c r="P119"/>
  <c r="Q119" s="1"/>
  <c r="R119" s="1"/>
  <c r="F119"/>
  <c r="G119" s="1"/>
  <c r="H119" s="1"/>
  <c r="P118"/>
  <c r="Q118" s="1"/>
  <c r="F118"/>
  <c r="G118" s="1"/>
  <c r="P116"/>
  <c r="Q116" s="1"/>
  <c r="R116" s="1"/>
  <c r="F116"/>
  <c r="G116" s="1"/>
  <c r="H116" s="1"/>
  <c r="P115"/>
  <c r="Q115" s="1"/>
  <c r="F115"/>
  <c r="G115" s="1"/>
  <c r="H115" s="1"/>
  <c r="H114" s="1"/>
  <c r="N114"/>
  <c r="D114"/>
  <c r="P113"/>
  <c r="Q113" s="1"/>
  <c r="R113" s="1"/>
  <c r="F113"/>
  <c r="G113" s="1"/>
  <c r="H113" s="1"/>
  <c r="P112"/>
  <c r="Q112" s="1"/>
  <c r="R112" s="1"/>
  <c r="F112"/>
  <c r="G112" s="1"/>
  <c r="H112" s="1"/>
  <c r="P111"/>
  <c r="Q111" s="1"/>
  <c r="R111" s="1"/>
  <c r="G111"/>
  <c r="H111" s="1"/>
  <c r="F111"/>
  <c r="P110"/>
  <c r="Q110" s="1"/>
  <c r="F110"/>
  <c r="G110" s="1"/>
  <c r="N109"/>
  <c r="D109"/>
  <c r="P108"/>
  <c r="Q108" s="1"/>
  <c r="R108" s="1"/>
  <c r="F108"/>
  <c r="G108" s="1"/>
  <c r="H108" s="1"/>
  <c r="Q107"/>
  <c r="R107" s="1"/>
  <c r="P107"/>
  <c r="F107"/>
  <c r="G107" s="1"/>
  <c r="H107" s="1"/>
  <c r="P106"/>
  <c r="Q106" s="1"/>
  <c r="R106" s="1"/>
  <c r="F106"/>
  <c r="G106" s="1"/>
  <c r="H106" s="1"/>
  <c r="P105"/>
  <c r="Q105" s="1"/>
  <c r="R105" s="1"/>
  <c r="F105"/>
  <c r="G105" s="1"/>
  <c r="N104"/>
  <c r="D104"/>
  <c r="D101" s="1"/>
  <c r="P103"/>
  <c r="Q103" s="1"/>
  <c r="R103" s="1"/>
  <c r="F103"/>
  <c r="G103" s="1"/>
  <c r="H103" s="1"/>
  <c r="P102"/>
  <c r="Q102" s="1"/>
  <c r="F102"/>
  <c r="G102" s="1"/>
  <c r="P100"/>
  <c r="N100"/>
  <c r="F100"/>
  <c r="G100" s="1"/>
  <c r="H100" s="1"/>
  <c r="P99"/>
  <c r="N99"/>
  <c r="N98" s="1"/>
  <c r="F99"/>
  <c r="G99" s="1"/>
  <c r="D98"/>
  <c r="P97"/>
  <c r="N97"/>
  <c r="Q97" s="1"/>
  <c r="R97" s="1"/>
  <c r="F97"/>
  <c r="G97" s="1"/>
  <c r="H97" s="1"/>
  <c r="P96"/>
  <c r="N96"/>
  <c r="N95" s="1"/>
  <c r="F96"/>
  <c r="G96" s="1"/>
  <c r="D95"/>
  <c r="P94"/>
  <c r="N94"/>
  <c r="Q94" s="1"/>
  <c r="R94" s="1"/>
  <c r="G94"/>
  <c r="H94" s="1"/>
  <c r="F94"/>
  <c r="P93"/>
  <c r="N93"/>
  <c r="Q93" s="1"/>
  <c r="G93"/>
  <c r="H93" s="1"/>
  <c r="F93"/>
  <c r="D92"/>
  <c r="Q91"/>
  <c r="R91" s="1"/>
  <c r="P91"/>
  <c r="N91"/>
  <c r="F91"/>
  <c r="G91" s="1"/>
  <c r="H91" s="1"/>
  <c r="P90"/>
  <c r="N90"/>
  <c r="F90"/>
  <c r="G90" s="1"/>
  <c r="D89"/>
  <c r="P88"/>
  <c r="N88"/>
  <c r="F88"/>
  <c r="G88" s="1"/>
  <c r="H88" s="1"/>
  <c r="P87"/>
  <c r="N87"/>
  <c r="F87"/>
  <c r="G87" s="1"/>
  <c r="H87" s="1"/>
  <c r="H86" s="1"/>
  <c r="D86"/>
  <c r="N86" s="1"/>
  <c r="P85"/>
  <c r="N85"/>
  <c r="Q85" s="1"/>
  <c r="R85" s="1"/>
  <c r="F85"/>
  <c r="G85" s="1"/>
  <c r="H85" s="1"/>
  <c r="P84"/>
  <c r="N84"/>
  <c r="F84"/>
  <c r="G84" s="1"/>
  <c r="H84" s="1"/>
  <c r="P82"/>
  <c r="N82"/>
  <c r="F82"/>
  <c r="G82" s="1"/>
  <c r="H82" s="1"/>
  <c r="P81"/>
  <c r="N81"/>
  <c r="F81"/>
  <c r="G81" s="1"/>
  <c r="H81" s="1"/>
  <c r="P80"/>
  <c r="N80"/>
  <c r="F80"/>
  <c r="G80" s="1"/>
  <c r="D79"/>
  <c r="N79" s="1"/>
  <c r="P78"/>
  <c r="N78"/>
  <c r="F78"/>
  <c r="G78" s="1"/>
  <c r="H78" s="1"/>
  <c r="P77"/>
  <c r="N77"/>
  <c r="F77"/>
  <c r="G77" s="1"/>
  <c r="H77" s="1"/>
  <c r="P76"/>
  <c r="N76"/>
  <c r="Q76" s="1"/>
  <c r="F76"/>
  <c r="G76" s="1"/>
  <c r="H76" s="1"/>
  <c r="D75"/>
  <c r="N75" s="1"/>
  <c r="P74"/>
  <c r="N74"/>
  <c r="Q74" s="1"/>
  <c r="R74" s="1"/>
  <c r="F74"/>
  <c r="G74" s="1"/>
  <c r="H74" s="1"/>
  <c r="P73"/>
  <c r="N73"/>
  <c r="F73"/>
  <c r="G73" s="1"/>
  <c r="H73" s="1"/>
  <c r="P72"/>
  <c r="N72"/>
  <c r="Q72" s="1"/>
  <c r="R72" s="1"/>
  <c r="F72"/>
  <c r="G72" s="1"/>
  <c r="H72" s="1"/>
  <c r="P71"/>
  <c r="N71"/>
  <c r="F71"/>
  <c r="G71" s="1"/>
  <c r="H71" s="1"/>
  <c r="Q70"/>
  <c r="P70"/>
  <c r="N70"/>
  <c r="F70"/>
  <c r="G70" s="1"/>
  <c r="D69"/>
  <c r="N69" s="1"/>
  <c r="P68"/>
  <c r="N68"/>
  <c r="Q68" s="1"/>
  <c r="R68" s="1"/>
  <c r="G68"/>
  <c r="H68" s="1"/>
  <c r="F68"/>
  <c r="P67"/>
  <c r="N67"/>
  <c r="Q67" s="1"/>
  <c r="R67" s="1"/>
  <c r="F67"/>
  <c r="G67" s="1"/>
  <c r="H67" s="1"/>
  <c r="D66"/>
  <c r="P65"/>
  <c r="N65"/>
  <c r="Q65" s="1"/>
  <c r="R65" s="1"/>
  <c r="F65"/>
  <c r="G65" s="1"/>
  <c r="H65" s="1"/>
  <c r="P64"/>
  <c r="N64"/>
  <c r="F64"/>
  <c r="G64" s="1"/>
  <c r="H64" s="1"/>
  <c r="P63"/>
  <c r="N63"/>
  <c r="Q63" s="1"/>
  <c r="R63" s="1"/>
  <c r="F63"/>
  <c r="G63" s="1"/>
  <c r="H63" s="1"/>
  <c r="P62"/>
  <c r="N62"/>
  <c r="F62"/>
  <c r="G62" s="1"/>
  <c r="N61"/>
  <c r="D61"/>
  <c r="P60"/>
  <c r="N60"/>
  <c r="G60"/>
  <c r="H60" s="1"/>
  <c r="F60"/>
  <c r="P59"/>
  <c r="N59"/>
  <c r="Q59" s="1"/>
  <c r="R59" s="1"/>
  <c r="G59"/>
  <c r="H59" s="1"/>
  <c r="F59"/>
  <c r="P58"/>
  <c r="N58"/>
  <c r="G58"/>
  <c r="H58" s="1"/>
  <c r="F58"/>
  <c r="P57"/>
  <c r="N57"/>
  <c r="Q57" s="1"/>
  <c r="R57" s="1"/>
  <c r="G57"/>
  <c r="H57" s="1"/>
  <c r="F57"/>
  <c r="P56"/>
  <c r="N56"/>
  <c r="G56"/>
  <c r="H56" s="1"/>
  <c r="F56"/>
  <c r="D55"/>
  <c r="N55" s="1"/>
  <c r="P54"/>
  <c r="N54"/>
  <c r="Q54" s="1"/>
  <c r="R54" s="1"/>
  <c r="F54"/>
  <c r="G54" s="1"/>
  <c r="H54" s="1"/>
  <c r="P53"/>
  <c r="N53"/>
  <c r="Q53" s="1"/>
  <c r="F53"/>
  <c r="G53" s="1"/>
  <c r="D52"/>
  <c r="P51"/>
  <c r="Q51" s="1"/>
  <c r="R51" s="1"/>
  <c r="F51"/>
  <c r="G51" s="1"/>
  <c r="H51" s="1"/>
  <c r="Q50"/>
  <c r="R50" s="1"/>
  <c r="P50"/>
  <c r="F50"/>
  <c r="G50" s="1"/>
  <c r="H50" s="1"/>
  <c r="P49"/>
  <c r="N49"/>
  <c r="F49"/>
  <c r="G49" s="1"/>
  <c r="H49" s="1"/>
  <c r="D48"/>
  <c r="N48" s="1"/>
  <c r="P47"/>
  <c r="Q47" s="1"/>
  <c r="R47" s="1"/>
  <c r="F47"/>
  <c r="G47" s="1"/>
  <c r="H47" s="1"/>
  <c r="P46"/>
  <c r="Q46" s="1"/>
  <c r="R46" s="1"/>
  <c r="F46"/>
  <c r="G46" s="1"/>
  <c r="P45"/>
  <c r="Q45" s="1"/>
  <c r="R45" s="1"/>
  <c r="F45"/>
  <c r="G45" s="1"/>
  <c r="H45" s="1"/>
  <c r="D44"/>
  <c r="N44" s="1"/>
  <c r="Q43"/>
  <c r="R43" s="1"/>
  <c r="P43"/>
  <c r="F43"/>
  <c r="G43" s="1"/>
  <c r="H43" s="1"/>
  <c r="P42"/>
  <c r="N42"/>
  <c r="F42"/>
  <c r="G42" s="1"/>
  <c r="P40"/>
  <c r="N40"/>
  <c r="F40"/>
  <c r="G40" s="1"/>
  <c r="H40" s="1"/>
  <c r="P39"/>
  <c r="N39"/>
  <c r="Q39" s="1"/>
  <c r="R39" s="1"/>
  <c r="F39"/>
  <c r="G39" s="1"/>
  <c r="H39" s="1"/>
  <c r="P38"/>
  <c r="N38"/>
  <c r="F38"/>
  <c r="G38" s="1"/>
  <c r="H38" s="1"/>
  <c r="Q37"/>
  <c r="P37"/>
  <c r="N37"/>
  <c r="F37"/>
  <c r="G37" s="1"/>
  <c r="D36"/>
  <c r="P35"/>
  <c r="N35"/>
  <c r="Q35" s="1"/>
  <c r="R35" s="1"/>
  <c r="F35"/>
  <c r="G35" s="1"/>
  <c r="H35" s="1"/>
  <c r="P34"/>
  <c r="N34"/>
  <c r="Q34" s="1"/>
  <c r="R34" s="1"/>
  <c r="F34"/>
  <c r="G34" s="1"/>
  <c r="H34" s="1"/>
  <c r="P33"/>
  <c r="N33"/>
  <c r="H33"/>
  <c r="F33"/>
  <c r="G33" s="1"/>
  <c r="P32"/>
  <c r="Q32" s="1"/>
  <c r="F32"/>
  <c r="G32" s="1"/>
  <c r="H32" s="1"/>
  <c r="D31"/>
  <c r="P30"/>
  <c r="Q30" s="1"/>
  <c r="R30" s="1"/>
  <c r="F30"/>
  <c r="G30" s="1"/>
  <c r="H30" s="1"/>
  <c r="P29"/>
  <c r="N29"/>
  <c r="F29"/>
  <c r="G29" s="1"/>
  <c r="H29" s="1"/>
  <c r="P27"/>
  <c r="Q27" s="1"/>
  <c r="R27" s="1"/>
  <c r="F27"/>
  <c r="G27" s="1"/>
  <c r="H27" s="1"/>
  <c r="P26"/>
  <c r="N26"/>
  <c r="Q26" s="1"/>
  <c r="R26" s="1"/>
  <c r="F26"/>
  <c r="G26" s="1"/>
  <c r="H26" s="1"/>
  <c r="P25"/>
  <c r="Q25" s="1"/>
  <c r="R25" s="1"/>
  <c r="F25"/>
  <c r="G25" s="1"/>
  <c r="H25" s="1"/>
  <c r="P24"/>
  <c r="N24"/>
  <c r="F24"/>
  <c r="G24" s="1"/>
  <c r="N23"/>
  <c r="D23"/>
  <c r="P22"/>
  <c r="Q22" s="1"/>
  <c r="R22" s="1"/>
  <c r="F22"/>
  <c r="G22" s="1"/>
  <c r="H22" s="1"/>
  <c r="Q21"/>
  <c r="R21" s="1"/>
  <c r="P21"/>
  <c r="F21"/>
  <c r="G21" s="1"/>
  <c r="H21" s="1"/>
  <c r="P20"/>
  <c r="Q20" s="1"/>
  <c r="R20" s="1"/>
  <c r="F20"/>
  <c r="G20" s="1"/>
  <c r="H20" s="1"/>
  <c r="P19"/>
  <c r="Q19" s="1"/>
  <c r="R19" s="1"/>
  <c r="F19"/>
  <c r="G19" s="1"/>
  <c r="D18"/>
  <c r="N18" s="1"/>
  <c r="P17"/>
  <c r="N17"/>
  <c r="Q17" s="1"/>
  <c r="F17"/>
  <c r="G17" s="1"/>
  <c r="P15"/>
  <c r="Q15" s="1"/>
  <c r="R15" s="1"/>
  <c r="F15"/>
  <c r="G15" s="1"/>
  <c r="H15" s="1"/>
  <c r="P14"/>
  <c r="N14"/>
  <c r="F14"/>
  <c r="G14" s="1"/>
  <c r="H14" s="1"/>
  <c r="P13"/>
  <c r="Q13" s="1"/>
  <c r="R13" s="1"/>
  <c r="F13"/>
  <c r="G13" s="1"/>
  <c r="H13" s="1"/>
  <c r="P12"/>
  <c r="N12"/>
  <c r="F12"/>
  <c r="G12" s="1"/>
  <c r="H12" s="1"/>
  <c r="P11"/>
  <c r="Q11" s="1"/>
  <c r="R11" s="1"/>
  <c r="F11"/>
  <c r="G11" s="1"/>
  <c r="H11" s="1"/>
  <c r="P10"/>
  <c r="N10"/>
  <c r="Q10" s="1"/>
  <c r="F10"/>
  <c r="G10" s="1"/>
  <c r="N9"/>
  <c r="D9"/>
  <c r="P8"/>
  <c r="N8"/>
  <c r="Q8" s="1"/>
  <c r="R8" s="1"/>
  <c r="G8"/>
  <c r="H8" s="1"/>
  <c r="P7"/>
  <c r="N7"/>
  <c r="G7"/>
  <c r="H7" s="1"/>
  <c r="P6"/>
  <c r="Q6" s="1"/>
  <c r="R6" s="1"/>
  <c r="G6"/>
  <c r="H6" s="1"/>
  <c r="P5"/>
  <c r="Q5" s="1"/>
  <c r="R5" s="1"/>
  <c r="H5"/>
  <c r="G5"/>
  <c r="P4"/>
  <c r="Q4" s="1"/>
  <c r="G4"/>
  <c r="H4" s="1"/>
  <c r="G107" i="1" l="1"/>
  <c r="L166" i="2"/>
  <c r="M166" s="1"/>
  <c r="L181"/>
  <c r="M181" s="1"/>
  <c r="L190"/>
  <c r="M190" s="1"/>
  <c r="Q78"/>
  <c r="R78" s="1"/>
  <c r="Q81"/>
  <c r="R81" s="1"/>
  <c r="Q88"/>
  <c r="R88" s="1"/>
  <c r="Q96"/>
  <c r="Q95" s="1"/>
  <c r="G120"/>
  <c r="N163"/>
  <c r="M167"/>
  <c r="I163"/>
  <c r="L146"/>
  <c r="M146" s="1"/>
  <c r="L137"/>
  <c r="M138"/>
  <c r="M118"/>
  <c r="L36"/>
  <c r="M37"/>
  <c r="M36" s="1"/>
  <c r="M17"/>
  <c r="D16"/>
  <c r="Q33"/>
  <c r="R33" s="1"/>
  <c r="Q73"/>
  <c r="R73" s="1"/>
  <c r="Q80"/>
  <c r="Q82"/>
  <c r="R82" s="1"/>
  <c r="R104"/>
  <c r="Q114"/>
  <c r="N134"/>
  <c r="M165"/>
  <c r="L163"/>
  <c r="M163" s="1"/>
  <c r="L150"/>
  <c r="M150" s="1"/>
  <c r="L104"/>
  <c r="M105"/>
  <c r="M104" s="1"/>
  <c r="L98"/>
  <c r="L86"/>
  <c r="L83" s="1"/>
  <c r="L75"/>
  <c r="M53"/>
  <c r="M25"/>
  <c r="M23" s="1"/>
  <c r="L23"/>
  <c r="D28"/>
  <c r="R44"/>
  <c r="N101"/>
  <c r="L126"/>
  <c r="M126" s="1"/>
  <c r="L109"/>
  <c r="L101" s="1"/>
  <c r="M110"/>
  <c r="M109" s="1"/>
  <c r="M102"/>
  <c r="M101" s="1"/>
  <c r="L92"/>
  <c r="M93"/>
  <c r="M92" s="1"/>
  <c r="L89"/>
  <c r="M90"/>
  <c r="M89" s="1"/>
  <c r="I83"/>
  <c r="L79"/>
  <c r="L69"/>
  <c r="L66" s="1"/>
  <c r="M70"/>
  <c r="M69" s="1"/>
  <c r="M66" s="1"/>
  <c r="L61"/>
  <c r="M62"/>
  <c r="M61" s="1"/>
  <c r="I52"/>
  <c r="I196" s="1"/>
  <c r="L44"/>
  <c r="L41" s="1"/>
  <c r="M45"/>
  <c r="M44" s="1"/>
  <c r="L18"/>
  <c r="L16" s="1"/>
  <c r="Q64"/>
  <c r="R64" s="1"/>
  <c r="D83"/>
  <c r="Q100"/>
  <c r="R100" s="1"/>
  <c r="M182"/>
  <c r="M174"/>
  <c r="L157"/>
  <c r="M158"/>
  <c r="L142"/>
  <c r="M142" s="1"/>
  <c r="L130"/>
  <c r="M130" s="1"/>
  <c r="L120"/>
  <c r="M120" s="1"/>
  <c r="M121"/>
  <c r="L114"/>
  <c r="L55"/>
  <c r="L52" s="1"/>
  <c r="L48"/>
  <c r="M49"/>
  <c r="M48" s="1"/>
  <c r="M42"/>
  <c r="M41" s="1"/>
  <c r="M33"/>
  <c r="M31" s="1"/>
  <c r="L31"/>
  <c r="L28" s="1"/>
  <c r="M29"/>
  <c r="M28" s="1"/>
  <c r="M18"/>
  <c r="L9"/>
  <c r="M10"/>
  <c r="M9" s="1"/>
  <c r="M96"/>
  <c r="M95" s="1"/>
  <c r="M84"/>
  <c r="M80"/>
  <c r="M79" s="1"/>
  <c r="M76"/>
  <c r="M75" s="1"/>
  <c r="G98"/>
  <c r="Q126"/>
  <c r="R127"/>
  <c r="R126" s="1"/>
  <c r="G79"/>
  <c r="H80"/>
  <c r="H79" s="1"/>
  <c r="Q130"/>
  <c r="R131"/>
  <c r="R130" s="1"/>
  <c r="G18"/>
  <c r="Q7"/>
  <c r="R7" s="1"/>
  <c r="D41"/>
  <c r="N41"/>
  <c r="R76"/>
  <c r="H138"/>
  <c r="H137" s="1"/>
  <c r="D196"/>
  <c r="Q14"/>
  <c r="R14" s="1"/>
  <c r="Q24"/>
  <c r="Q23" s="1"/>
  <c r="Q38"/>
  <c r="R38" s="1"/>
  <c r="Q56"/>
  <c r="Q58"/>
  <c r="R58" s="1"/>
  <c r="Q60"/>
  <c r="R60" s="1"/>
  <c r="Q62"/>
  <c r="G89"/>
  <c r="N92"/>
  <c r="Q12"/>
  <c r="R12" s="1"/>
  <c r="Q40"/>
  <c r="R40" s="1"/>
  <c r="Q42"/>
  <c r="Q49"/>
  <c r="N66"/>
  <c r="Q71"/>
  <c r="R71" s="1"/>
  <c r="Q77"/>
  <c r="R77" s="1"/>
  <c r="Q90"/>
  <c r="Q99"/>
  <c r="Q98" s="1"/>
  <c r="R4"/>
  <c r="Q9"/>
  <c r="R10"/>
  <c r="R9" s="1"/>
  <c r="R17"/>
  <c r="R18"/>
  <c r="G23"/>
  <c r="H24"/>
  <c r="H23" s="1"/>
  <c r="H10"/>
  <c r="H9" s="1"/>
  <c r="G9"/>
  <c r="G16"/>
  <c r="H17"/>
  <c r="N16"/>
  <c r="Q18"/>
  <c r="H19"/>
  <c r="H18" s="1"/>
  <c r="H42"/>
  <c r="G44"/>
  <c r="H46"/>
  <c r="H44" s="1"/>
  <c r="H48"/>
  <c r="H55"/>
  <c r="Q79"/>
  <c r="R80"/>
  <c r="R79" s="1"/>
  <c r="R32"/>
  <c r="R31" s="1"/>
  <c r="Q31"/>
  <c r="Q61"/>
  <c r="R62"/>
  <c r="R61" s="1"/>
  <c r="H31"/>
  <c r="G31"/>
  <c r="G28" s="1"/>
  <c r="H37"/>
  <c r="H36" s="1"/>
  <c r="G36"/>
  <c r="R42"/>
  <c r="R49"/>
  <c r="R48" s="1"/>
  <c r="Q48"/>
  <c r="R53"/>
  <c r="G61"/>
  <c r="H62"/>
  <c r="H61" s="1"/>
  <c r="R75"/>
  <c r="Q29"/>
  <c r="N28"/>
  <c r="Q36"/>
  <c r="R37"/>
  <c r="R36" s="1"/>
  <c r="H53"/>
  <c r="Q55"/>
  <c r="Q52" s="1"/>
  <c r="R56"/>
  <c r="R55" s="1"/>
  <c r="H70"/>
  <c r="H69" s="1"/>
  <c r="G69"/>
  <c r="H75"/>
  <c r="Q44"/>
  <c r="Q41" s="1"/>
  <c r="N52"/>
  <c r="G55"/>
  <c r="G52" s="1"/>
  <c r="G75"/>
  <c r="Q87"/>
  <c r="H96"/>
  <c r="H95" s="1"/>
  <c r="G95"/>
  <c r="R99"/>
  <c r="R98" s="1"/>
  <c r="R102"/>
  <c r="H130"/>
  <c r="G48"/>
  <c r="G41" s="1"/>
  <c r="R70"/>
  <c r="R69" s="1"/>
  <c r="Q84"/>
  <c r="G86"/>
  <c r="H90"/>
  <c r="H89" s="1"/>
  <c r="H102"/>
  <c r="R110"/>
  <c r="R109" s="1"/>
  <c r="Q109"/>
  <c r="R118"/>
  <c r="H126"/>
  <c r="H136"/>
  <c r="R138"/>
  <c r="Q137"/>
  <c r="R137" s="1"/>
  <c r="Q92"/>
  <c r="R93"/>
  <c r="R92" s="1"/>
  <c r="G104"/>
  <c r="G109"/>
  <c r="H110"/>
  <c r="H109" s="1"/>
  <c r="H118"/>
  <c r="R120"/>
  <c r="N89"/>
  <c r="N83" s="1"/>
  <c r="G92"/>
  <c r="H92" s="1"/>
  <c r="H99"/>
  <c r="H98" s="1"/>
  <c r="Q104"/>
  <c r="Q101" s="1"/>
  <c r="H105"/>
  <c r="H104" s="1"/>
  <c r="G114"/>
  <c r="R115"/>
  <c r="R114" s="1"/>
  <c r="Q120"/>
  <c r="Q117" s="1"/>
  <c r="H121"/>
  <c r="H120" s="1"/>
  <c r="G126"/>
  <c r="G130"/>
  <c r="G150"/>
  <c r="H151"/>
  <c r="H150" s="1"/>
  <c r="Q157"/>
  <c r="R157" s="1"/>
  <c r="R158"/>
  <c r="G142"/>
  <c r="H143"/>
  <c r="H142" s="1"/>
  <c r="G157"/>
  <c r="G155" s="1"/>
  <c r="H159"/>
  <c r="H166"/>
  <c r="R167"/>
  <c r="Q166"/>
  <c r="R166" s="1"/>
  <c r="H176"/>
  <c r="H173" s="1"/>
  <c r="G173"/>
  <c r="Q181"/>
  <c r="R181" s="1"/>
  <c r="R182"/>
  <c r="G190"/>
  <c r="H192"/>
  <c r="H190" s="1"/>
  <c r="R96"/>
  <c r="R95" s="1"/>
  <c r="H156"/>
  <c r="H157"/>
  <c r="G166"/>
  <c r="H168"/>
  <c r="Q173"/>
  <c r="R173" s="1"/>
  <c r="R174"/>
  <c r="R145"/>
  <c r="Q142"/>
  <c r="R142" s="1"/>
  <c r="G146"/>
  <c r="H147"/>
  <c r="H146" s="1"/>
  <c r="R151"/>
  <c r="Q150"/>
  <c r="R150" s="1"/>
  <c r="H164"/>
  <c r="H182"/>
  <c r="H181" s="1"/>
  <c r="G181"/>
  <c r="R192"/>
  <c r="Q190"/>
  <c r="R190" s="1"/>
  <c r="Q146"/>
  <c r="R146" s="1"/>
  <c r="Q155"/>
  <c r="R155" s="1"/>
  <c r="F105" i="1"/>
  <c r="G105" s="1"/>
  <c r="H105" s="1"/>
  <c r="F104"/>
  <c r="G104" s="1"/>
  <c r="H104" s="1"/>
  <c r="F103"/>
  <c r="G103" s="1"/>
  <c r="H103" s="1"/>
  <c r="F102"/>
  <c r="G102" s="1"/>
  <c r="D101"/>
  <c r="P100"/>
  <c r="Q100" s="1"/>
  <c r="R100" s="1"/>
  <c r="K100"/>
  <c r="L100" s="1"/>
  <c r="M100" s="1"/>
  <c r="F100"/>
  <c r="G100" s="1"/>
  <c r="H100" s="1"/>
  <c r="P99"/>
  <c r="Q99" s="1"/>
  <c r="R99" s="1"/>
  <c r="K99"/>
  <c r="L99" s="1"/>
  <c r="M99" s="1"/>
  <c r="F99"/>
  <c r="G99" s="1"/>
  <c r="H99" s="1"/>
  <c r="Q98"/>
  <c r="R98" s="1"/>
  <c r="P98"/>
  <c r="K98"/>
  <c r="L98" s="1"/>
  <c r="M98" s="1"/>
  <c r="F98"/>
  <c r="G98" s="1"/>
  <c r="H98" s="1"/>
  <c r="P97"/>
  <c r="Q97" s="1"/>
  <c r="R97" s="1"/>
  <c r="K97"/>
  <c r="L97" s="1"/>
  <c r="M97" s="1"/>
  <c r="F97"/>
  <c r="G97" s="1"/>
  <c r="H97" s="1"/>
  <c r="P96"/>
  <c r="Q96" s="1"/>
  <c r="K96"/>
  <c r="L96" s="1"/>
  <c r="M96" s="1"/>
  <c r="F96"/>
  <c r="G96" s="1"/>
  <c r="N95"/>
  <c r="I95"/>
  <c r="D95"/>
  <c r="Q94"/>
  <c r="R94" s="1"/>
  <c r="P94"/>
  <c r="K94"/>
  <c r="L94" s="1"/>
  <c r="M94" s="1"/>
  <c r="F94"/>
  <c r="G94" s="1"/>
  <c r="H94" s="1"/>
  <c r="P93"/>
  <c r="Q93" s="1"/>
  <c r="R93" s="1"/>
  <c r="K93"/>
  <c r="L93" s="1"/>
  <c r="M93" s="1"/>
  <c r="F93"/>
  <c r="G93" s="1"/>
  <c r="H93" s="1"/>
  <c r="P92"/>
  <c r="Q92" s="1"/>
  <c r="R92" s="1"/>
  <c r="K92"/>
  <c r="L92" s="1"/>
  <c r="M92" s="1"/>
  <c r="G92"/>
  <c r="H92" s="1"/>
  <c r="F92"/>
  <c r="P91"/>
  <c r="Q91" s="1"/>
  <c r="R91" s="1"/>
  <c r="K91"/>
  <c r="L91" s="1"/>
  <c r="M91" s="1"/>
  <c r="F91"/>
  <c r="G91" s="1"/>
  <c r="H91" s="1"/>
  <c r="P90"/>
  <c r="Q90" s="1"/>
  <c r="R90" s="1"/>
  <c r="K90"/>
  <c r="L90" s="1"/>
  <c r="M90" s="1"/>
  <c r="G90"/>
  <c r="H90" s="1"/>
  <c r="F90"/>
  <c r="P89"/>
  <c r="Q89" s="1"/>
  <c r="R89" s="1"/>
  <c r="K89"/>
  <c r="L89" s="1"/>
  <c r="M89" s="1"/>
  <c r="F89"/>
  <c r="G89" s="1"/>
  <c r="H89" s="1"/>
  <c r="P88"/>
  <c r="Q88" s="1"/>
  <c r="R88" s="1"/>
  <c r="K88"/>
  <c r="L88" s="1"/>
  <c r="M88" s="1"/>
  <c r="F88"/>
  <c r="G88" s="1"/>
  <c r="H88" s="1"/>
  <c r="P87"/>
  <c r="Q87" s="1"/>
  <c r="R87" s="1"/>
  <c r="K87"/>
  <c r="L87" s="1"/>
  <c r="F87"/>
  <c r="G87" s="1"/>
  <c r="N86"/>
  <c r="I86"/>
  <c r="D86"/>
  <c r="P85"/>
  <c r="Q85" s="1"/>
  <c r="R85" s="1"/>
  <c r="L85"/>
  <c r="M85" s="1"/>
  <c r="K85"/>
  <c r="F85"/>
  <c r="G85" s="1"/>
  <c r="H85" s="1"/>
  <c r="P84"/>
  <c r="Q84" s="1"/>
  <c r="R84" s="1"/>
  <c r="K84"/>
  <c r="L84" s="1"/>
  <c r="M84" s="1"/>
  <c r="F84"/>
  <c r="G84" s="1"/>
  <c r="H84" s="1"/>
  <c r="P83"/>
  <c r="Q83" s="1"/>
  <c r="R83" s="1"/>
  <c r="K83"/>
  <c r="L83" s="1"/>
  <c r="M83" s="1"/>
  <c r="F83"/>
  <c r="G83" s="1"/>
  <c r="H83" s="1"/>
  <c r="P82"/>
  <c r="Q82" s="1"/>
  <c r="K82"/>
  <c r="L82" s="1"/>
  <c r="M82" s="1"/>
  <c r="F82"/>
  <c r="G82" s="1"/>
  <c r="N81"/>
  <c r="I81"/>
  <c r="D81"/>
  <c r="D79" s="1"/>
  <c r="P80"/>
  <c r="Q80" s="1"/>
  <c r="K80"/>
  <c r="L80" s="1"/>
  <c r="M80" s="1"/>
  <c r="G80"/>
  <c r="F80"/>
  <c r="N79"/>
  <c r="Q78"/>
  <c r="R78" s="1"/>
  <c r="P78"/>
  <c r="K78"/>
  <c r="L78" s="1"/>
  <c r="M78" s="1"/>
  <c r="F78"/>
  <c r="G78" s="1"/>
  <c r="H78" s="1"/>
  <c r="R77"/>
  <c r="P77"/>
  <c r="Q77" s="1"/>
  <c r="K77"/>
  <c r="L77" s="1"/>
  <c r="F77"/>
  <c r="G77" s="1"/>
  <c r="H77" s="1"/>
  <c r="P76"/>
  <c r="Q76" s="1"/>
  <c r="R76" s="1"/>
  <c r="K76"/>
  <c r="L76" s="1"/>
  <c r="M76" s="1"/>
  <c r="G76"/>
  <c r="H76" s="1"/>
  <c r="F76"/>
  <c r="P75"/>
  <c r="Q75" s="1"/>
  <c r="R75" s="1"/>
  <c r="K75"/>
  <c r="L75" s="1"/>
  <c r="M75" s="1"/>
  <c r="H75"/>
  <c r="F75"/>
  <c r="G75" s="1"/>
  <c r="P74"/>
  <c r="Q74" s="1"/>
  <c r="K74"/>
  <c r="L74" s="1"/>
  <c r="M74" s="1"/>
  <c r="F74"/>
  <c r="G74" s="1"/>
  <c r="N73"/>
  <c r="I73"/>
  <c r="I66" s="1"/>
  <c r="D73"/>
  <c r="F72"/>
  <c r="G72" s="1"/>
  <c r="H72" s="1"/>
  <c r="F71"/>
  <c r="G71" s="1"/>
  <c r="H71" s="1"/>
  <c r="G70"/>
  <c r="H70" s="1"/>
  <c r="F70"/>
  <c r="F69"/>
  <c r="G69" s="1"/>
  <c r="H69" s="1"/>
  <c r="D68"/>
  <c r="P67"/>
  <c r="Q67" s="1"/>
  <c r="K67"/>
  <c r="L67" s="1"/>
  <c r="G67"/>
  <c r="H67" s="1"/>
  <c r="F67"/>
  <c r="N66"/>
  <c r="R65"/>
  <c r="Q65"/>
  <c r="P65"/>
  <c r="K65"/>
  <c r="L65" s="1"/>
  <c r="M65" s="1"/>
  <c r="F65"/>
  <c r="G65" s="1"/>
  <c r="H65" s="1"/>
  <c r="P64"/>
  <c r="Q64" s="1"/>
  <c r="R64" s="1"/>
  <c r="K64"/>
  <c r="L64" s="1"/>
  <c r="M64" s="1"/>
  <c r="G64"/>
  <c r="F64"/>
  <c r="P63"/>
  <c r="Q63" s="1"/>
  <c r="K63"/>
  <c r="L63" s="1"/>
  <c r="M63" s="1"/>
  <c r="F63"/>
  <c r="G63" s="1"/>
  <c r="H63" s="1"/>
  <c r="Q62"/>
  <c r="R62" s="1"/>
  <c r="P62"/>
  <c r="K62"/>
  <c r="L62" s="1"/>
  <c r="G62"/>
  <c r="H62" s="1"/>
  <c r="N61"/>
  <c r="I61"/>
  <c r="D61"/>
  <c r="R60"/>
  <c r="Q60"/>
  <c r="P60"/>
  <c r="K60"/>
  <c r="L60" s="1"/>
  <c r="M60" s="1"/>
  <c r="F60"/>
  <c r="G60" s="1"/>
  <c r="H60" s="1"/>
  <c r="P59"/>
  <c r="Q59" s="1"/>
  <c r="R59" s="1"/>
  <c r="L59"/>
  <c r="M59" s="1"/>
  <c r="K59"/>
  <c r="F59"/>
  <c r="G59" s="1"/>
  <c r="H59" s="1"/>
  <c r="P58"/>
  <c r="Q58" s="1"/>
  <c r="R58" s="1"/>
  <c r="K58"/>
  <c r="L58" s="1"/>
  <c r="M58" s="1"/>
  <c r="F58"/>
  <c r="G58" s="1"/>
  <c r="H58" s="1"/>
  <c r="Q57"/>
  <c r="R57" s="1"/>
  <c r="P57"/>
  <c r="K57"/>
  <c r="L57" s="1"/>
  <c r="H57"/>
  <c r="G57"/>
  <c r="N56"/>
  <c r="N54" s="1"/>
  <c r="I56"/>
  <c r="D56"/>
  <c r="P55"/>
  <c r="Q55" s="1"/>
  <c r="R55" s="1"/>
  <c r="L55"/>
  <c r="K55"/>
  <c r="F55"/>
  <c r="G55" s="1"/>
  <c r="H55" s="1"/>
  <c r="D54"/>
  <c r="P53"/>
  <c r="Q53" s="1"/>
  <c r="R53" s="1"/>
  <c r="K53"/>
  <c r="L53" s="1"/>
  <c r="M53" s="1"/>
  <c r="G53"/>
  <c r="H53" s="1"/>
  <c r="F53"/>
  <c r="P52"/>
  <c r="Q52" s="1"/>
  <c r="R52" s="1"/>
  <c r="K52"/>
  <c r="L52" s="1"/>
  <c r="M52" s="1"/>
  <c r="F52"/>
  <c r="G52" s="1"/>
  <c r="H52" s="1"/>
  <c r="P51"/>
  <c r="Q51" s="1"/>
  <c r="R51" s="1"/>
  <c r="L51"/>
  <c r="K51"/>
  <c r="F51"/>
  <c r="G51" s="1"/>
  <c r="H51" s="1"/>
  <c r="N50"/>
  <c r="I50"/>
  <c r="D50"/>
  <c r="P49"/>
  <c r="Q49" s="1"/>
  <c r="R49" s="1"/>
  <c r="M49"/>
  <c r="K49"/>
  <c r="L49" s="1"/>
  <c r="G49"/>
  <c r="H49" s="1"/>
  <c r="F49"/>
  <c r="P48"/>
  <c r="Q48" s="1"/>
  <c r="R48" s="1"/>
  <c r="K48"/>
  <c r="L48" s="1"/>
  <c r="M48" s="1"/>
  <c r="F48"/>
  <c r="G48" s="1"/>
  <c r="H48" s="1"/>
  <c r="P47"/>
  <c r="Q47" s="1"/>
  <c r="R47" s="1"/>
  <c r="K47"/>
  <c r="L47" s="1"/>
  <c r="M47" s="1"/>
  <c r="F47"/>
  <c r="G47" s="1"/>
  <c r="H47" s="1"/>
  <c r="P46"/>
  <c r="Q46" s="1"/>
  <c r="R46" s="1"/>
  <c r="K46"/>
  <c r="L46" s="1"/>
  <c r="M46" s="1"/>
  <c r="H46"/>
  <c r="F46"/>
  <c r="G46" s="1"/>
  <c r="P45"/>
  <c r="Q45" s="1"/>
  <c r="K45"/>
  <c r="L45" s="1"/>
  <c r="M45" s="1"/>
  <c r="F45"/>
  <c r="G45" s="1"/>
  <c r="H45" s="1"/>
  <c r="N44"/>
  <c r="N42" s="1"/>
  <c r="I44"/>
  <c r="D44"/>
  <c r="D42" s="1"/>
  <c r="P43"/>
  <c r="Q43" s="1"/>
  <c r="R43" s="1"/>
  <c r="M43"/>
  <c r="K43"/>
  <c r="L43" s="1"/>
  <c r="F43"/>
  <c r="G43" s="1"/>
  <c r="I42"/>
  <c r="P41"/>
  <c r="Q41" s="1"/>
  <c r="R41" s="1"/>
  <c r="K41"/>
  <c r="L41" s="1"/>
  <c r="M41" s="1"/>
  <c r="F41"/>
  <c r="G41" s="1"/>
  <c r="H41" s="1"/>
  <c r="R40"/>
  <c r="P40"/>
  <c r="Q40" s="1"/>
  <c r="K40"/>
  <c r="L40" s="1"/>
  <c r="F40"/>
  <c r="G40" s="1"/>
  <c r="H40" s="1"/>
  <c r="N39"/>
  <c r="I39"/>
  <c r="D39"/>
  <c r="P38"/>
  <c r="Q38" s="1"/>
  <c r="R38" s="1"/>
  <c r="K38"/>
  <c r="L38" s="1"/>
  <c r="M38" s="1"/>
  <c r="F38"/>
  <c r="G38" s="1"/>
  <c r="H38" s="1"/>
  <c r="Q37"/>
  <c r="R37" s="1"/>
  <c r="P37"/>
  <c r="K37"/>
  <c r="L37" s="1"/>
  <c r="M37" s="1"/>
  <c r="G37"/>
  <c r="H37" s="1"/>
  <c r="F37"/>
  <c r="P36"/>
  <c r="Q36" s="1"/>
  <c r="R36" s="1"/>
  <c r="L36"/>
  <c r="M36" s="1"/>
  <c r="K36"/>
  <c r="F36"/>
  <c r="G36" s="1"/>
  <c r="H36" s="1"/>
  <c r="P35"/>
  <c r="Q35" s="1"/>
  <c r="R35" s="1"/>
  <c r="K35"/>
  <c r="L35" s="1"/>
  <c r="F35"/>
  <c r="G35" s="1"/>
  <c r="N34"/>
  <c r="I34"/>
  <c r="D34"/>
  <c r="P33"/>
  <c r="Q33" s="1"/>
  <c r="K33"/>
  <c r="L33" s="1"/>
  <c r="M33" s="1"/>
  <c r="F33"/>
  <c r="G33" s="1"/>
  <c r="H33" s="1"/>
  <c r="R32"/>
  <c r="P32"/>
  <c r="Q32" s="1"/>
  <c r="K32"/>
  <c r="L32" s="1"/>
  <c r="M32" s="1"/>
  <c r="F32"/>
  <c r="G32" s="1"/>
  <c r="H32" s="1"/>
  <c r="Q31"/>
  <c r="R31" s="1"/>
  <c r="P31"/>
  <c r="K31"/>
  <c r="L31" s="1"/>
  <c r="G31"/>
  <c r="H31" s="1"/>
  <c r="F31"/>
  <c r="P30"/>
  <c r="Q30" s="1"/>
  <c r="R30" s="1"/>
  <c r="K30"/>
  <c r="L30" s="1"/>
  <c r="M30" s="1"/>
  <c r="H30"/>
  <c r="F30"/>
  <c r="G30" s="1"/>
  <c r="N29"/>
  <c r="I29"/>
  <c r="I26" s="1"/>
  <c r="D29"/>
  <c r="P28"/>
  <c r="Q28" s="1"/>
  <c r="R28" s="1"/>
  <c r="L28"/>
  <c r="M28" s="1"/>
  <c r="K28"/>
  <c r="F28"/>
  <c r="G28" s="1"/>
  <c r="H28" s="1"/>
  <c r="Q27"/>
  <c r="R27" s="1"/>
  <c r="P27"/>
  <c r="K27"/>
  <c r="L27" s="1"/>
  <c r="F27"/>
  <c r="G27" s="1"/>
  <c r="N26"/>
  <c r="D26"/>
  <c r="P25"/>
  <c r="N25"/>
  <c r="Q25" s="1"/>
  <c r="R25" s="1"/>
  <c r="K25"/>
  <c r="L25" s="1"/>
  <c r="M25" s="1"/>
  <c r="F25"/>
  <c r="G25" s="1"/>
  <c r="H25" s="1"/>
  <c r="P24"/>
  <c r="N24"/>
  <c r="K24"/>
  <c r="L24" s="1"/>
  <c r="F24"/>
  <c r="G24" s="1"/>
  <c r="G23" s="1"/>
  <c r="I23"/>
  <c r="D23"/>
  <c r="P22"/>
  <c r="N22"/>
  <c r="K22"/>
  <c r="L22" s="1"/>
  <c r="M22" s="1"/>
  <c r="F22"/>
  <c r="G22" s="1"/>
  <c r="H22" s="1"/>
  <c r="P21"/>
  <c r="Q21" s="1"/>
  <c r="N21"/>
  <c r="N20" s="1"/>
  <c r="K21"/>
  <c r="L21" s="1"/>
  <c r="M21" s="1"/>
  <c r="F21"/>
  <c r="G21" s="1"/>
  <c r="L20"/>
  <c r="I20"/>
  <c r="D20"/>
  <c r="P19"/>
  <c r="N19"/>
  <c r="K19"/>
  <c r="L19" s="1"/>
  <c r="M19" s="1"/>
  <c r="F19"/>
  <c r="G19" s="1"/>
  <c r="H19" s="1"/>
  <c r="P18"/>
  <c r="N18"/>
  <c r="Q18" s="1"/>
  <c r="L18"/>
  <c r="K18"/>
  <c r="F18"/>
  <c r="G18" s="1"/>
  <c r="H18" s="1"/>
  <c r="I17"/>
  <c r="G17"/>
  <c r="H17" s="1"/>
  <c r="D17"/>
  <c r="P16"/>
  <c r="Q16" s="1"/>
  <c r="R16" s="1"/>
  <c r="N16"/>
  <c r="K16"/>
  <c r="L16" s="1"/>
  <c r="M16" s="1"/>
  <c r="F16"/>
  <c r="G16" s="1"/>
  <c r="H16" s="1"/>
  <c r="P15"/>
  <c r="N15"/>
  <c r="K15"/>
  <c r="L15" s="1"/>
  <c r="F15"/>
  <c r="G15" s="1"/>
  <c r="N14"/>
  <c r="I14"/>
  <c r="D14"/>
  <c r="P13"/>
  <c r="N13"/>
  <c r="Q13" s="1"/>
  <c r="R13" s="1"/>
  <c r="K13"/>
  <c r="L13" s="1"/>
  <c r="M13" s="1"/>
  <c r="F13"/>
  <c r="G13" s="1"/>
  <c r="H13" s="1"/>
  <c r="P12"/>
  <c r="N12"/>
  <c r="K12"/>
  <c r="L12" s="1"/>
  <c r="F12"/>
  <c r="G12" s="1"/>
  <c r="H12" s="1"/>
  <c r="H11" s="1"/>
  <c r="I11"/>
  <c r="D11"/>
  <c r="N11" s="1"/>
  <c r="P10"/>
  <c r="N10"/>
  <c r="K10"/>
  <c r="L10" s="1"/>
  <c r="M10" s="1"/>
  <c r="G10"/>
  <c r="H10" s="1"/>
  <c r="F10"/>
  <c r="P9"/>
  <c r="N9"/>
  <c r="K9"/>
  <c r="L9" s="1"/>
  <c r="M9" s="1"/>
  <c r="F9"/>
  <c r="G9" s="1"/>
  <c r="D8"/>
  <c r="Q7"/>
  <c r="R7" s="1"/>
  <c r="P7"/>
  <c r="K7"/>
  <c r="L7" s="1"/>
  <c r="M7" s="1"/>
  <c r="G7"/>
  <c r="H7" s="1"/>
  <c r="P5"/>
  <c r="Q5" s="1"/>
  <c r="R5" s="1"/>
  <c r="K5"/>
  <c r="L5" s="1"/>
  <c r="M5" s="1"/>
  <c r="G5"/>
  <c r="H5" s="1"/>
  <c r="P4"/>
  <c r="Q4" s="1"/>
  <c r="R4" s="1"/>
  <c r="K4"/>
  <c r="L4" s="1"/>
  <c r="G4"/>
  <c r="H4" s="1"/>
  <c r="G163" i="2" l="1"/>
  <c r="G101"/>
  <c r="L117"/>
  <c r="M117" s="1"/>
  <c r="M83"/>
  <c r="M157"/>
  <c r="L155"/>
  <c r="M155" s="1"/>
  <c r="M16"/>
  <c r="M137"/>
  <c r="L134"/>
  <c r="M134" s="1"/>
  <c r="Q75"/>
  <c r="H83"/>
  <c r="H52"/>
  <c r="Q69"/>
  <c r="Q66" s="1"/>
  <c r="M52"/>
  <c r="G83"/>
  <c r="G66"/>
  <c r="Q16"/>
  <c r="R90"/>
  <c r="R89" s="1"/>
  <c r="Q89"/>
  <c r="R117"/>
  <c r="H134"/>
  <c r="G117"/>
  <c r="H28"/>
  <c r="R24"/>
  <c r="R23" s="1"/>
  <c r="G134"/>
  <c r="R66"/>
  <c r="H66"/>
  <c r="H16"/>
  <c r="R33" i="1"/>
  <c r="Q29"/>
  <c r="R50"/>
  <c r="H56"/>
  <c r="Q9"/>
  <c r="Q56"/>
  <c r="R56" s="1"/>
  <c r="Q10"/>
  <c r="R10" s="1"/>
  <c r="Q12"/>
  <c r="R12" s="1"/>
  <c r="R11" s="1"/>
  <c r="Q22"/>
  <c r="R22" s="1"/>
  <c r="L34"/>
  <c r="H39"/>
  <c r="R39"/>
  <c r="D66"/>
  <c r="I79"/>
  <c r="Q15"/>
  <c r="Q14" s="1"/>
  <c r="L29"/>
  <c r="G39"/>
  <c r="G196" i="2"/>
  <c r="N196"/>
  <c r="R29"/>
  <c r="R28" s="1"/>
  <c r="Q28"/>
  <c r="R52"/>
  <c r="Q163"/>
  <c r="R163" s="1"/>
  <c r="H155"/>
  <c r="R84"/>
  <c r="Q83"/>
  <c r="R41"/>
  <c r="H163"/>
  <c r="H101"/>
  <c r="R101"/>
  <c r="Q134"/>
  <c r="R134" s="1"/>
  <c r="Q86"/>
  <c r="R87"/>
  <c r="R86" s="1"/>
  <c r="R16"/>
  <c r="H117"/>
  <c r="H41"/>
  <c r="M4" i="1"/>
  <c r="R9"/>
  <c r="L14"/>
  <c r="R15"/>
  <c r="R14" s="1"/>
  <c r="H21"/>
  <c r="H20" s="1"/>
  <c r="G20"/>
  <c r="M24"/>
  <c r="M23" s="1"/>
  <c r="L23"/>
  <c r="H29"/>
  <c r="L39"/>
  <c r="M40"/>
  <c r="M39" s="1"/>
  <c r="H43"/>
  <c r="Q73"/>
  <c r="R73" s="1"/>
  <c r="R74"/>
  <c r="M77"/>
  <c r="L73"/>
  <c r="M73" s="1"/>
  <c r="H9"/>
  <c r="I8"/>
  <c r="M12"/>
  <c r="M11" s="1"/>
  <c r="L11"/>
  <c r="M15"/>
  <c r="M14" s="1"/>
  <c r="M20"/>
  <c r="N23"/>
  <c r="Q24"/>
  <c r="H27"/>
  <c r="G34"/>
  <c r="H35"/>
  <c r="H34" s="1"/>
  <c r="R34"/>
  <c r="Q39"/>
  <c r="R67"/>
  <c r="Q66"/>
  <c r="R66" s="1"/>
  <c r="Q86"/>
  <c r="R86" s="1"/>
  <c r="R96"/>
  <c r="Q95"/>
  <c r="R95" s="1"/>
  <c r="M8"/>
  <c r="Q19"/>
  <c r="R19" s="1"/>
  <c r="N17"/>
  <c r="Q11"/>
  <c r="Q17"/>
  <c r="R18"/>
  <c r="Q44"/>
  <c r="Q42" s="1"/>
  <c r="R45"/>
  <c r="R44" s="1"/>
  <c r="R42" s="1"/>
  <c r="R63"/>
  <c r="Q61"/>
  <c r="R61" s="1"/>
  <c r="G11"/>
  <c r="G8" s="1"/>
  <c r="G14"/>
  <c r="H15"/>
  <c r="H14" s="1"/>
  <c r="L17"/>
  <c r="M18"/>
  <c r="M17" s="1"/>
  <c r="Q20"/>
  <c r="R21"/>
  <c r="R20" s="1"/>
  <c r="H24"/>
  <c r="H23" s="1"/>
  <c r="M27"/>
  <c r="G29"/>
  <c r="G26" s="1"/>
  <c r="R29"/>
  <c r="R26" s="1"/>
  <c r="M31"/>
  <c r="M29" s="1"/>
  <c r="M35"/>
  <c r="M34" s="1"/>
  <c r="L44"/>
  <c r="M44" s="1"/>
  <c r="H44"/>
  <c r="L81"/>
  <c r="M81" s="1"/>
  <c r="Q26"/>
  <c r="Q34"/>
  <c r="G44"/>
  <c r="G42" s="1"/>
  <c r="G50"/>
  <c r="H50"/>
  <c r="Q50"/>
  <c r="M55"/>
  <c r="M62"/>
  <c r="L61"/>
  <c r="M61" s="1"/>
  <c r="H74"/>
  <c r="H73" s="1"/>
  <c r="H66" s="1"/>
  <c r="G73"/>
  <c r="G66" s="1"/>
  <c r="R80"/>
  <c r="G86"/>
  <c r="G95"/>
  <c r="H96"/>
  <c r="H95" s="1"/>
  <c r="H102"/>
  <c r="H101" s="1"/>
  <c r="G101"/>
  <c r="N8"/>
  <c r="N107" s="1"/>
  <c r="I54"/>
  <c r="G61"/>
  <c r="H64"/>
  <c r="H61" s="1"/>
  <c r="H54" s="1"/>
  <c r="H80"/>
  <c r="Q81"/>
  <c r="R81" s="1"/>
  <c r="R82"/>
  <c r="H87"/>
  <c r="H86" s="1"/>
  <c r="L95"/>
  <c r="M95" s="1"/>
  <c r="L50"/>
  <c r="M50" s="1"/>
  <c r="M51"/>
  <c r="Q54"/>
  <c r="R54" s="1"/>
  <c r="M57"/>
  <c r="L56"/>
  <c r="M56" s="1"/>
  <c r="G56"/>
  <c r="G54" s="1"/>
  <c r="M67"/>
  <c r="L66"/>
  <c r="M66" s="1"/>
  <c r="H82"/>
  <c r="H81" s="1"/>
  <c r="G81"/>
  <c r="G79" s="1"/>
  <c r="M87"/>
  <c r="L86"/>
  <c r="M86" s="1"/>
  <c r="L196" i="2" l="1"/>
  <c r="M196" s="1"/>
  <c r="H196"/>
  <c r="Q196"/>
  <c r="R196" s="1"/>
  <c r="H26" i="1"/>
  <c r="L26"/>
  <c r="L8"/>
  <c r="R83" i="2"/>
  <c r="H42" i="1"/>
  <c r="I107"/>
  <c r="H79"/>
  <c r="R17"/>
  <c r="L42"/>
  <c r="M42" s="1"/>
  <c r="R24"/>
  <c r="R23" s="1"/>
  <c r="Q23"/>
  <c r="Q8" s="1"/>
  <c r="H8"/>
  <c r="R8"/>
  <c r="L79"/>
  <c r="M79" s="1"/>
  <c r="Q79"/>
  <c r="R79" s="1"/>
  <c r="L54"/>
  <c r="M54" s="1"/>
  <c r="M26"/>
  <c r="Q107" l="1"/>
  <c r="R107" s="1"/>
  <c r="L107"/>
  <c r="M107" s="1"/>
</calcChain>
</file>

<file path=xl/sharedStrings.xml><?xml version="1.0" encoding="utf-8"?>
<sst xmlns="http://schemas.openxmlformats.org/spreadsheetml/2006/main" count="354" uniqueCount="95">
  <si>
    <t>დანართი 2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</si>
  <si>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</si>
  <si>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>სოციალური - ჯანდაცვა პროექტი</t>
  </si>
  <si>
    <t>N</t>
  </si>
  <si>
    <t>შტატით გათვალისწინებული თანამდებობის დასახელება</t>
  </si>
  <si>
    <t>სააგენტოში არსებული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</si>
  <si>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</si>
  <si>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</si>
  <si>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</si>
  <si>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</si>
  <si>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სოციალური (პროექტი)</t>
  </si>
  <si>
    <t>ჯანდაცვა (პროექტი)</t>
  </si>
  <si>
    <t xml:space="preserve">სააგენტოს დირექტორი </t>
  </si>
  <si>
    <t>დირექტორის მოადგილე</t>
  </si>
  <si>
    <t>მრჩეველი</t>
  </si>
  <si>
    <t>VII</t>
  </si>
  <si>
    <t>საყოველთაო ჯანმრთელობის დაცვის მართვის დეპარტამენტი</t>
  </si>
  <si>
    <t xml:space="preserve">დეპარტამენტის უფროსი </t>
  </si>
  <si>
    <t>დეპარტამენტის უფროსის მოადგილე</t>
  </si>
  <si>
    <t>პირველადი დოკუმენტაციის მართვის სამმართველო</t>
  </si>
  <si>
    <t>სამმართველოს უფროსი</t>
  </si>
  <si>
    <t>მთავარი სპეციალისტი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</si>
  <si>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</si>
  <si>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</si>
  <si>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</si>
  <si>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</si>
  <si>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VIII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</si>
  <si>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</si>
  <si>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</si>
  <si>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უფროსი სპეციალისტი</t>
  </si>
  <si>
    <t>სპეციალისტი</t>
  </si>
  <si>
    <t>მოსახლეობის სპეციფიკური მედიკამენტებით უზრუნველყოფის სამმართველო</t>
  </si>
  <si>
    <t xml:space="preserve">ექსპერტ-კონსულტანტი </t>
  </si>
  <si>
    <t>C ჰეპატიტის მართვის სამმართველო</t>
  </si>
  <si>
    <t>IX</t>
  </si>
  <si>
    <t>საფინანსო სამსახური</t>
  </si>
  <si>
    <t>სამსახურის უფროსი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</si>
  <si>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</si>
  <si>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</si>
  <si>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X</t>
  </si>
  <si>
    <t>ადმინისტრაციული დეპარტამენტი</t>
  </si>
  <si>
    <t>დეპარტამენტის უფროსი</t>
  </si>
  <si>
    <t>საქმისწარმოების და ადამინური რესურსების სამმართველო</t>
  </si>
  <si>
    <t xml:space="preserve">სამმართველოს უფროსი </t>
  </si>
  <si>
    <t>ორგანიზაციული უზრუნველყოფის სამმართველო არქივი, სამეურნეო</t>
  </si>
  <si>
    <t xml:space="preserve">უფროსი სპეციალისტი </t>
  </si>
  <si>
    <t>XI</t>
  </si>
  <si>
    <t>ლოჯისტიკის და შესყიდვების სამსახური</t>
  </si>
  <si>
    <t>შესყიდვების სამმართველო</t>
  </si>
  <si>
    <t>ლოჯისტიკის სამმართველო</t>
  </si>
  <si>
    <t>ექსპერტ-კონსულტანტი</t>
  </si>
  <si>
    <t>XII</t>
  </si>
  <si>
    <t>ინფორმაციული ტექნოლოგიების სამსახური</t>
  </si>
  <si>
    <t>ტექნიკური უზრუნველყოფის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</si>
  <si>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</si>
  <si>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</si>
  <si>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>იურიდიული სამსახური</t>
  </si>
  <si>
    <t xml:space="preserve"> სულ</t>
  </si>
  <si>
    <t>I</t>
  </si>
  <si>
    <t>შიდა აუდიტის სამსახური</t>
  </si>
  <si>
    <t>სამსახურის უფროსის მოადგილე</t>
  </si>
  <si>
    <t>II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</si>
  <si>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</si>
  <si>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</si>
  <si>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</si>
  <si>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საზოგადოებრივი მისაღები (სამმართველო)</t>
  </si>
  <si>
    <t>III</t>
  </si>
  <si>
    <t>კონტროლის დეპარტამენტი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</si>
  <si>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</si>
  <si>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</si>
  <si>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IV</t>
  </si>
  <si>
    <t>იურიდიული დეპარტამენტი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</si>
  <si>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</si>
  <si>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</si>
  <si>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V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</si>
  <si>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</si>
  <si>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</si>
  <si>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>სოციალური პროგრამების ადმინისტრირების სამმართველო</t>
  </si>
  <si>
    <t>VI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</si>
  <si>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</si>
  <si>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</si>
  <si>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</si>
  <si>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</si>
  <si>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ეკონომიკური დეპარტამენტი</t>
  </si>
  <si>
    <t>სახელმწიფო შესყიდვების სამმართველო</t>
  </si>
  <si>
    <t>საქმისწარმოების სამმართველო</t>
  </si>
  <si>
    <t>ადამიანური რესურსების სამმართველო</t>
  </si>
  <si>
    <t xml:space="preserve">მთავარი სპეციალისტი 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</si>
  <si>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</si>
  <si>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</si>
  <si>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</si>
  <si>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</si>
  <si>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ინფორმაციული ტექნოლოგიების დეპარტამენტი</t>
  </si>
  <si>
    <t>სტატისტიკისა და ანალიზის სამმართველო</t>
  </si>
  <si>
    <t>თანაშემწე</t>
  </si>
</sst>
</file>

<file path=xl/styles.xml><?xml version="1.0" encoding="utf-8"?>
<styleSheet xmlns="http://schemas.openxmlformats.org/spreadsheetml/2006/main">
  <numFmts count="3">
    <numFmt numFmtId="43" formatCode="_-* #,##0.00\ _₾_-;\-* #,##0.00\ _₾_-;_-* &quot;-&quot;??\ _₾_-;_-@_-"/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Sylfae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9"/>
      <name val="Sylfaen"/>
      <family val="1"/>
      <charset val="204"/>
    </font>
    <font>
      <b/>
      <sz val="12"/>
      <color rgb="FFFF0000"/>
      <name val="Calibri"/>
      <family val="2"/>
      <scheme val="minor"/>
    </font>
    <font>
      <b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 wrapText="1"/>
    </xf>
    <xf numFmtId="1" fontId="3" fillId="0" borderId="0" xfId="2" applyNumberFormat="1" applyFont="1" applyFill="1" applyBorder="1" applyAlignment="1">
      <alignment horizontal="center" vertical="center"/>
    </xf>
    <xf numFmtId="2" fontId="3" fillId="0" borderId="0" xfId="2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left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2" fontId="5" fillId="0" borderId="3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49" fontId="3" fillId="0" borderId="3" xfId="3" applyNumberFormat="1" applyFont="1" applyFill="1" applyBorder="1" applyAlignment="1">
      <alignment horizontal="left" vertical="center" wrapText="1"/>
    </xf>
    <xf numFmtId="165" fontId="6" fillId="0" borderId="3" xfId="1" applyNumberFormat="1" applyFont="1" applyFill="1" applyBorder="1" applyAlignment="1">
      <alignment horizontal="left" vertical="center"/>
    </xf>
    <xf numFmtId="164" fontId="6" fillId="0" borderId="3" xfId="3" applyNumberFormat="1" applyFont="1" applyFill="1" applyBorder="1" applyAlignment="1">
      <alignment horizontal="left" vertical="center"/>
    </xf>
    <xf numFmtId="165" fontId="6" fillId="2" borderId="3" xfId="3" applyNumberFormat="1" applyFont="1" applyFill="1" applyBorder="1" applyAlignment="1">
      <alignment horizontal="left" vertical="center"/>
    </xf>
    <xf numFmtId="164" fontId="6" fillId="2" borderId="3" xfId="3" applyNumberFormat="1" applyFont="1" applyFill="1" applyBorder="1" applyAlignment="1">
      <alignment horizontal="left" vertical="center"/>
    </xf>
    <xf numFmtId="165" fontId="6" fillId="0" borderId="3" xfId="3" applyNumberFormat="1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left" vertical="center"/>
    </xf>
    <xf numFmtId="0" fontId="7" fillId="3" borderId="3" xfId="2" applyFont="1" applyFill="1" applyBorder="1" applyAlignment="1">
      <alignment horizontal="left" vertical="center"/>
    </xf>
    <xf numFmtId="0" fontId="5" fillId="3" borderId="3" xfId="4" applyFont="1" applyFill="1" applyBorder="1" applyAlignment="1">
      <alignment horizontal="left" vertical="center" wrapText="1"/>
    </xf>
    <xf numFmtId="165" fontId="8" fillId="3" borderId="3" xfId="1" applyNumberFormat="1" applyFont="1" applyFill="1" applyBorder="1" applyAlignment="1">
      <alignment horizontal="left" vertical="center"/>
    </xf>
    <xf numFmtId="164" fontId="8" fillId="3" borderId="3" xfId="3" applyNumberFormat="1" applyFont="1" applyFill="1" applyBorder="1" applyAlignment="1">
      <alignment horizontal="left" vertical="center"/>
    </xf>
    <xf numFmtId="165" fontId="8" fillId="3" borderId="3" xfId="3" applyNumberFormat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left" vertical="center"/>
    </xf>
    <xf numFmtId="165" fontId="6" fillId="3" borderId="3" xfId="3" applyNumberFormat="1" applyFont="1" applyFill="1" applyBorder="1" applyAlignment="1">
      <alignment horizontal="left" vertical="center"/>
    </xf>
    <xf numFmtId="164" fontId="6" fillId="3" borderId="3" xfId="3" applyNumberFormat="1" applyFont="1" applyFill="1" applyBorder="1" applyAlignment="1">
      <alignment horizontal="left" vertical="center"/>
    </xf>
    <xf numFmtId="49" fontId="3" fillId="4" borderId="3" xfId="3" applyNumberFormat="1" applyFont="1" applyFill="1" applyBorder="1" applyAlignment="1">
      <alignment horizontal="left" vertical="center" wrapText="1"/>
    </xf>
    <xf numFmtId="165" fontId="6" fillId="4" borderId="3" xfId="1" applyNumberFormat="1" applyFont="1" applyFill="1" applyBorder="1" applyAlignment="1">
      <alignment horizontal="left" vertical="center"/>
    </xf>
    <xf numFmtId="164" fontId="6" fillId="4" borderId="3" xfId="3" applyNumberFormat="1" applyFont="1" applyFill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/>
    </xf>
    <xf numFmtId="165" fontId="6" fillId="4" borderId="3" xfId="3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49" fontId="5" fillId="4" borderId="3" xfId="3" applyNumberFormat="1" applyFont="1" applyFill="1" applyBorder="1" applyAlignment="1">
      <alignment horizontal="left" vertical="center" wrapText="1"/>
    </xf>
    <xf numFmtId="165" fontId="8" fillId="4" borderId="3" xfId="1" applyNumberFormat="1" applyFont="1" applyFill="1" applyBorder="1" applyAlignment="1">
      <alignment horizontal="left" vertical="center"/>
    </xf>
    <xf numFmtId="164" fontId="8" fillId="4" borderId="3" xfId="3" applyNumberFormat="1" applyFont="1" applyFill="1" applyBorder="1" applyAlignment="1">
      <alignment horizontal="left" vertical="center"/>
    </xf>
    <xf numFmtId="164" fontId="8" fillId="0" borderId="3" xfId="3" applyNumberFormat="1" applyFont="1" applyFill="1" applyBorder="1" applyAlignment="1">
      <alignment horizontal="left" vertical="center"/>
    </xf>
    <xf numFmtId="165" fontId="8" fillId="4" borderId="3" xfId="3" applyNumberFormat="1" applyFont="1" applyFill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left" vertical="center"/>
    </xf>
    <xf numFmtId="165" fontId="8" fillId="0" borderId="3" xfId="1" applyNumberFormat="1" applyFont="1" applyFill="1" applyBorder="1" applyAlignment="1">
      <alignment horizontal="left" vertical="center"/>
    </xf>
    <xf numFmtId="165" fontId="8" fillId="0" borderId="3" xfId="3" applyNumberFormat="1" applyFont="1" applyFill="1" applyBorder="1" applyAlignment="1">
      <alignment horizontal="left" vertical="center"/>
    </xf>
    <xf numFmtId="49" fontId="5" fillId="0" borderId="3" xfId="3" applyNumberFormat="1" applyFont="1" applyFill="1" applyBorder="1" applyAlignment="1">
      <alignment horizontal="left" vertical="center" wrapText="1"/>
    </xf>
    <xf numFmtId="164" fontId="6" fillId="3" borderId="0" xfId="1" applyNumberFormat="1" applyFont="1" applyFill="1" applyBorder="1" applyAlignment="1">
      <alignment horizontal="left" vertical="center"/>
    </xf>
    <xf numFmtId="1" fontId="4" fillId="3" borderId="3" xfId="3" applyNumberFormat="1" applyFont="1" applyFill="1" applyBorder="1" applyAlignment="1">
      <alignment horizontal="left" vertical="center"/>
    </xf>
    <xf numFmtId="49" fontId="3" fillId="0" borderId="4" xfId="3" applyNumberFormat="1" applyFont="1" applyFill="1" applyBorder="1" applyAlignment="1">
      <alignment horizontal="left" vertical="center" wrapText="1"/>
    </xf>
    <xf numFmtId="165" fontId="6" fillId="0" borderId="4" xfId="1" applyNumberFormat="1" applyFont="1" applyFill="1" applyBorder="1" applyAlignment="1">
      <alignment horizontal="left" vertical="center"/>
    </xf>
    <xf numFmtId="164" fontId="6" fillId="0" borderId="4" xfId="3" applyNumberFormat="1" applyFont="1" applyFill="1" applyBorder="1" applyAlignment="1">
      <alignment horizontal="left" vertical="center"/>
    </xf>
    <xf numFmtId="1" fontId="7" fillId="3" borderId="3" xfId="3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5" fontId="9" fillId="3" borderId="3" xfId="1" applyNumberFormat="1" applyFont="1" applyFill="1" applyBorder="1" applyAlignment="1">
      <alignment horizontal="left" vertical="center"/>
    </xf>
    <xf numFmtId="0" fontId="10" fillId="0" borderId="3" xfId="2" applyFont="1" applyFill="1" applyBorder="1" applyAlignment="1">
      <alignment horizontal="center" vertical="center" wrapText="1"/>
    </xf>
    <xf numFmtId="1" fontId="11" fillId="0" borderId="3" xfId="2" applyNumberFormat="1" applyFont="1" applyFill="1" applyBorder="1" applyAlignment="1">
      <alignment horizontal="left" vertical="center" wrapText="1"/>
    </xf>
    <xf numFmtId="1" fontId="11" fillId="0" borderId="3" xfId="2" applyNumberFormat="1" applyFont="1" applyFill="1" applyBorder="1" applyAlignment="1">
      <alignment horizontal="center" vertical="center" wrapText="1"/>
    </xf>
    <xf numFmtId="2" fontId="11" fillId="0" borderId="3" xfId="2" applyNumberFormat="1" applyFont="1" applyFill="1" applyBorder="1" applyAlignment="1">
      <alignment horizontal="center" vertical="center" wrapText="1"/>
    </xf>
    <xf numFmtId="1" fontId="11" fillId="2" borderId="3" xfId="2" applyNumberFormat="1" applyFont="1" applyFill="1" applyBorder="1" applyAlignment="1">
      <alignment horizontal="center" vertical="center" wrapText="1"/>
    </xf>
    <xf numFmtId="2" fontId="11" fillId="2" borderId="3" xfId="2" applyNumberFormat="1" applyFont="1" applyFill="1" applyBorder="1" applyAlignment="1">
      <alignment horizontal="center" vertical="center" wrapText="1"/>
    </xf>
    <xf numFmtId="1" fontId="11" fillId="5" borderId="3" xfId="2" applyNumberFormat="1" applyFont="1" applyFill="1" applyBorder="1" applyAlignment="1">
      <alignment horizontal="center" vertical="center" wrapText="1"/>
    </xf>
    <xf numFmtId="2" fontId="11" fillId="5" borderId="3" xfId="2" applyNumberFormat="1" applyFont="1" applyFill="1" applyBorder="1" applyAlignment="1">
      <alignment horizontal="center" vertical="center" wrapText="1"/>
    </xf>
    <xf numFmtId="165" fontId="6" fillId="5" borderId="3" xfId="3" applyNumberFormat="1" applyFont="1" applyFill="1" applyBorder="1" applyAlignment="1">
      <alignment horizontal="left" vertical="center"/>
    </xf>
    <xf numFmtId="164" fontId="6" fillId="5" borderId="3" xfId="3" applyNumberFormat="1" applyFont="1" applyFill="1" applyBorder="1" applyAlignment="1">
      <alignment horizontal="left" vertical="center"/>
    </xf>
    <xf numFmtId="164" fontId="12" fillId="3" borderId="3" xfId="1" applyNumberFormat="1" applyFont="1" applyFill="1" applyBorder="1" applyAlignment="1">
      <alignment horizontal="left" vertical="center"/>
    </xf>
    <xf numFmtId="164" fontId="13" fillId="0" borderId="0" xfId="2" applyNumberFormat="1" applyFont="1" applyFill="1" applyBorder="1" applyAlignment="1">
      <alignment vertical="top"/>
    </xf>
    <xf numFmtId="43" fontId="13" fillId="0" borderId="0" xfId="2" applyNumberFormat="1" applyFont="1" applyFill="1" applyBorder="1" applyAlignment="1">
      <alignment vertical="top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5">
    <cellStyle name="Comma" xfId="1" builtinId="3"/>
    <cellStyle name="Comma 5 2" xfId="3"/>
    <cellStyle name="Normal" xfId="0" builtinId="0"/>
    <cellStyle name="Normal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97"/>
  <sheetViews>
    <sheetView view="pageBreakPreview" topLeftCell="H1" zoomScaleSheetLayoutView="100" workbookViewId="0">
      <pane ySplit="3" topLeftCell="A190" activePane="bottomLeft" state="frozen"/>
      <selection activeCell="D1" sqref="D1"/>
      <selection pane="bottomLeft" activeCell="R196" sqref="R196"/>
    </sheetView>
  </sheetViews>
  <sheetFormatPr defaultColWidth="12.5703125" defaultRowHeight="15"/>
  <cols>
    <col min="1" max="1" width="3.85546875" style="1" customWidth="1"/>
    <col min="2" max="2" width="5.28515625" style="2" customWidth="1"/>
    <col min="3" max="3" width="27.42578125" style="3" customWidth="1"/>
    <col min="4" max="4" width="13.7109375" style="4" customWidth="1"/>
    <col min="5" max="5" width="16.140625" style="5" customWidth="1"/>
    <col min="6" max="6" width="14.7109375" style="6" customWidth="1"/>
    <col min="7" max="7" width="16.7109375" style="6" customWidth="1"/>
    <col min="8" max="8" width="20.85546875" style="53" customWidth="1"/>
    <col min="9" max="9" width="13.7109375" style="1" customWidth="1"/>
    <col min="10" max="10" width="17.140625" style="1" customWidth="1"/>
    <col min="11" max="11" width="17" style="1" customWidth="1"/>
    <col min="12" max="12" width="16.85546875" style="1" customWidth="1"/>
    <col min="13" max="13" width="16.7109375" style="1" customWidth="1"/>
    <col min="14" max="14" width="13.5703125" style="1" customWidth="1"/>
    <col min="15" max="15" width="18.140625" style="1" customWidth="1"/>
    <col min="16" max="17" width="17.140625" style="1" customWidth="1"/>
    <col min="18" max="18" width="17.5703125" style="1" customWidth="1"/>
    <col min="19" max="206" width="9.140625" style="1" customWidth="1"/>
    <col min="207" max="207" width="42.140625" style="1" customWidth="1"/>
    <col min="208" max="208" width="10.5703125" style="1" customWidth="1"/>
    <col min="209" max="209" width="10" style="1" customWidth="1"/>
    <col min="210" max="16384" width="12.5703125" style="1"/>
  </cols>
  <sheetData>
    <row r="1" spans="2:18" ht="24" customHeight="1">
      <c r="H1" s="7" t="s">
        <v>0</v>
      </c>
    </row>
    <row r="2" spans="2:18" ht="51" customHeight="1">
      <c r="B2" s="73" t="s">
        <v>1</v>
      </c>
      <c r="C2" s="73"/>
      <c r="D2" s="73"/>
      <c r="E2" s="73"/>
      <c r="F2" s="73"/>
      <c r="G2" s="73"/>
      <c r="H2" s="74"/>
      <c r="I2" s="57" t="s">
        <v>2</v>
      </c>
      <c r="J2" s="58"/>
      <c r="K2" s="58"/>
      <c r="L2" s="58"/>
      <c r="M2" s="58"/>
      <c r="N2" s="58"/>
      <c r="O2" s="58"/>
      <c r="P2" s="58"/>
      <c r="Q2" s="58"/>
    </row>
    <row r="3" spans="2:18" s="8" customFormat="1" ht="63.75">
      <c r="B3" s="60" t="s">
        <v>3</v>
      </c>
      <c r="C3" s="61" t="s">
        <v>4</v>
      </c>
      <c r="D3" s="62" t="s">
        <v>5</v>
      </c>
      <c r="E3" s="63" t="s">
        <v>6</v>
      </c>
      <c r="F3" s="62" t="s">
        <v>7</v>
      </c>
      <c r="G3" s="62" t="s">
        <v>8</v>
      </c>
      <c r="H3" s="62" t="s">
        <v>9</v>
      </c>
      <c r="I3" s="64" t="s">
        <v>10</v>
      </c>
      <c r="J3" s="65" t="s">
        <v>6</v>
      </c>
      <c r="K3" s="64" t="s">
        <v>7</v>
      </c>
      <c r="L3" s="64" t="s">
        <v>8</v>
      </c>
      <c r="M3" s="64" t="s">
        <v>9</v>
      </c>
      <c r="N3" s="66" t="s">
        <v>11</v>
      </c>
      <c r="O3" s="67" t="s">
        <v>6</v>
      </c>
      <c r="P3" s="66" t="s">
        <v>7</v>
      </c>
      <c r="Q3" s="66" t="s">
        <v>8</v>
      </c>
      <c r="R3" s="66" t="s">
        <v>9</v>
      </c>
    </row>
    <row r="4" spans="2:18" s="13" customFormat="1">
      <c r="B4" s="14"/>
      <c r="C4" s="15" t="s">
        <v>12</v>
      </c>
      <c r="D4" s="16">
        <v>1</v>
      </c>
      <c r="E4" s="17">
        <v>5.6</v>
      </c>
      <c r="F4" s="17">
        <v>5600</v>
      </c>
      <c r="G4" s="17">
        <f>D4*F4</f>
        <v>5600</v>
      </c>
      <c r="H4" s="17">
        <f>G4*12</f>
        <v>67200</v>
      </c>
      <c r="I4" s="18">
        <v>1</v>
      </c>
      <c r="J4" s="19">
        <v>5.6</v>
      </c>
      <c r="K4" s="19">
        <f>J4*1000</f>
        <v>5600</v>
      </c>
      <c r="L4" s="19">
        <f>I4*K4</f>
        <v>5600</v>
      </c>
      <c r="M4" s="19">
        <f>L4*12</f>
        <v>67200</v>
      </c>
      <c r="N4" s="68">
        <v>1</v>
      </c>
      <c r="O4" s="69">
        <v>5.6</v>
      </c>
      <c r="P4" s="69">
        <f>O4*1000</f>
        <v>5600</v>
      </c>
      <c r="Q4" s="69">
        <f>N4*P4</f>
        <v>5600</v>
      </c>
      <c r="R4" s="69">
        <f>Q4*12</f>
        <v>67200</v>
      </c>
    </row>
    <row r="5" spans="2:18" s="13" customFormat="1">
      <c r="B5" s="14"/>
      <c r="C5" s="15" t="s">
        <v>13</v>
      </c>
      <c r="D5" s="16">
        <v>3</v>
      </c>
      <c r="E5" s="17">
        <v>4.8</v>
      </c>
      <c r="F5" s="17">
        <v>4800</v>
      </c>
      <c r="G5" s="17">
        <f>D5*F5</f>
        <v>14400</v>
      </c>
      <c r="H5" s="17">
        <f>G5*12</f>
        <v>172800</v>
      </c>
      <c r="I5" s="18">
        <v>2</v>
      </c>
      <c r="J5" s="19">
        <v>4.8</v>
      </c>
      <c r="K5" s="19">
        <f>J5*1000</f>
        <v>4800</v>
      </c>
      <c r="L5" s="19">
        <f>I5*K5</f>
        <v>9600</v>
      </c>
      <c r="M5" s="19">
        <f>L5*12</f>
        <v>115200</v>
      </c>
      <c r="N5" s="68">
        <v>2</v>
      </c>
      <c r="O5" s="69">
        <v>4.8</v>
      </c>
      <c r="P5" s="69">
        <f>O5*1000</f>
        <v>4800</v>
      </c>
      <c r="Q5" s="69">
        <f>N5*P5</f>
        <v>9600</v>
      </c>
      <c r="R5" s="69">
        <f>Q5*12</f>
        <v>115200</v>
      </c>
    </row>
    <row r="6" spans="2:18" s="13" customFormat="1">
      <c r="B6" s="14"/>
      <c r="C6" s="15" t="s">
        <v>14</v>
      </c>
      <c r="D6" s="16">
        <v>1</v>
      </c>
      <c r="E6" s="17">
        <v>3.2</v>
      </c>
      <c r="F6" s="17">
        <v>3200</v>
      </c>
      <c r="G6" s="17">
        <f>D6*F6</f>
        <v>3200</v>
      </c>
      <c r="H6" s="17">
        <f>G6*12</f>
        <v>38400</v>
      </c>
      <c r="I6" s="18">
        <v>1</v>
      </c>
      <c r="J6" s="19">
        <v>3.2</v>
      </c>
      <c r="K6" s="19">
        <f>J6*1000</f>
        <v>3200</v>
      </c>
      <c r="L6" s="19">
        <f>I6*K6</f>
        <v>3200</v>
      </c>
      <c r="M6" s="19">
        <f>L6*12</f>
        <v>38400</v>
      </c>
      <c r="N6" s="68">
        <v>1</v>
      </c>
      <c r="O6" s="69">
        <v>3.2</v>
      </c>
      <c r="P6" s="69">
        <f>O6*1000</f>
        <v>3200</v>
      </c>
      <c r="Q6" s="69">
        <f>N6*P6</f>
        <v>3200</v>
      </c>
      <c r="R6" s="69">
        <f>Q6*12</f>
        <v>38400</v>
      </c>
    </row>
    <row r="7" spans="2:18" s="13" customFormat="1">
      <c r="B7" s="14"/>
      <c r="C7" s="15" t="s">
        <v>14</v>
      </c>
      <c r="D7" s="16">
        <v>1</v>
      </c>
      <c r="E7" s="17">
        <v>2.2000000000000002</v>
      </c>
      <c r="F7" s="17">
        <v>2200</v>
      </c>
      <c r="G7" s="17">
        <f>D7*F7</f>
        <v>2200</v>
      </c>
      <c r="H7" s="17">
        <f>G7*12</f>
        <v>26400</v>
      </c>
      <c r="I7" s="18">
        <v>1</v>
      </c>
      <c r="J7" s="19">
        <v>2.2000000000000002</v>
      </c>
      <c r="K7" s="19">
        <f>J7*1000</f>
        <v>2200</v>
      </c>
      <c r="L7" s="19">
        <f>I7*K7</f>
        <v>2200</v>
      </c>
      <c r="M7" s="19">
        <f>L7*12</f>
        <v>26400</v>
      </c>
      <c r="N7" s="68">
        <f>D7-I7</f>
        <v>0</v>
      </c>
      <c r="O7" s="69">
        <v>2.2000000000000002</v>
      </c>
      <c r="P7" s="69">
        <f>O7*1000</f>
        <v>2200</v>
      </c>
      <c r="Q7" s="69">
        <f>N7*P7</f>
        <v>0</v>
      </c>
      <c r="R7" s="69">
        <f>Q7*12</f>
        <v>0</v>
      </c>
    </row>
    <row r="8" spans="2:18" s="13" customFormat="1">
      <c r="B8" s="14"/>
      <c r="C8" s="15" t="s">
        <v>14</v>
      </c>
      <c r="D8" s="16">
        <v>1</v>
      </c>
      <c r="E8" s="17">
        <v>1.9</v>
      </c>
      <c r="F8" s="17">
        <v>1900</v>
      </c>
      <c r="G8" s="17">
        <f>D8*F8</f>
        <v>1900</v>
      </c>
      <c r="H8" s="17">
        <f>G8*12</f>
        <v>22800</v>
      </c>
      <c r="I8" s="18">
        <v>1</v>
      </c>
      <c r="J8" s="19">
        <v>1.9</v>
      </c>
      <c r="K8" s="19">
        <f>J8*1000</f>
        <v>1900</v>
      </c>
      <c r="L8" s="19">
        <f>I8*K8</f>
        <v>1900</v>
      </c>
      <c r="M8" s="19">
        <f>L8*12</f>
        <v>22800</v>
      </c>
      <c r="N8" s="68">
        <f>D8-I8</f>
        <v>0</v>
      </c>
      <c r="O8" s="69">
        <v>1.9</v>
      </c>
      <c r="P8" s="69">
        <f>O8*1000</f>
        <v>1900</v>
      </c>
      <c r="Q8" s="69">
        <f>N8*P8</f>
        <v>0</v>
      </c>
      <c r="R8" s="69">
        <f>Q8*12</f>
        <v>0</v>
      </c>
    </row>
    <row r="9" spans="2:18" s="21" customFormat="1">
      <c r="B9" s="22" t="s">
        <v>58</v>
      </c>
      <c r="C9" s="23" t="s">
        <v>59</v>
      </c>
      <c r="D9" s="24">
        <f>SUM(D10:D15)</f>
        <v>11</v>
      </c>
      <c r="E9" s="25"/>
      <c r="F9" s="25"/>
      <c r="G9" s="25">
        <f>SUM(G10:G15)</f>
        <v>17850</v>
      </c>
      <c r="H9" s="25">
        <f>SUM(H10:H15)</f>
        <v>214200</v>
      </c>
      <c r="I9" s="26">
        <f>SUM(I10:I15)</f>
        <v>7</v>
      </c>
      <c r="J9" s="25"/>
      <c r="K9" s="29"/>
      <c r="L9" s="25">
        <f>SUM(L10:L15)</f>
        <v>13250</v>
      </c>
      <c r="M9" s="25">
        <f>SUM(M10:M15)</f>
        <v>159000</v>
      </c>
      <c r="N9" s="26">
        <f>SUM(N10:N15)</f>
        <v>4</v>
      </c>
      <c r="O9" s="29"/>
      <c r="P9" s="29"/>
      <c r="Q9" s="25">
        <f>SUM(Q10:Q15)</f>
        <v>6500</v>
      </c>
      <c r="R9" s="25">
        <f>SUM(R10:R15)</f>
        <v>78000</v>
      </c>
    </row>
    <row r="10" spans="2:18" s="13" customFormat="1">
      <c r="B10" s="14"/>
      <c r="C10" s="15" t="s">
        <v>36</v>
      </c>
      <c r="D10" s="16">
        <v>1</v>
      </c>
      <c r="E10" s="17">
        <v>3.6</v>
      </c>
      <c r="F10" s="32">
        <f>E10*1000</f>
        <v>3600</v>
      </c>
      <c r="G10" s="32">
        <f t="shared" ref="G10:G15" si="0">D10*F10</f>
        <v>3600</v>
      </c>
      <c r="H10" s="17">
        <f t="shared" ref="H10:H15" si="1">G10*12</f>
        <v>43200</v>
      </c>
      <c r="I10" s="18">
        <v>1</v>
      </c>
      <c r="J10" s="19">
        <v>3.6</v>
      </c>
      <c r="K10" s="19">
        <f t="shared" ref="K10:K15" si="2">J10*1000</f>
        <v>3600</v>
      </c>
      <c r="L10" s="19">
        <f t="shared" ref="L10:L15" si="3">I10*K10</f>
        <v>3600</v>
      </c>
      <c r="M10" s="19">
        <f t="shared" ref="M10:M15" si="4">L10*12</f>
        <v>43200</v>
      </c>
      <c r="N10" s="68">
        <f>D10-I10</f>
        <v>0</v>
      </c>
      <c r="O10" s="69">
        <v>3.6</v>
      </c>
      <c r="P10" s="69">
        <f t="shared" ref="P10:P15" si="5">O10*1000</f>
        <v>3600</v>
      </c>
      <c r="Q10" s="69">
        <f t="shared" ref="Q10:Q15" si="6">N10*P10</f>
        <v>0</v>
      </c>
      <c r="R10" s="69">
        <f t="shared" ref="R10:R15" si="7">Q10*12</f>
        <v>0</v>
      </c>
    </row>
    <row r="11" spans="2:18" s="13" customFormat="1">
      <c r="B11" s="14"/>
      <c r="C11" s="15" t="s">
        <v>60</v>
      </c>
      <c r="D11" s="16">
        <v>1</v>
      </c>
      <c r="E11" s="17">
        <v>2.8</v>
      </c>
      <c r="F11" s="32">
        <f t="shared" ref="F11:F15" si="8">E11*1000</f>
        <v>2800</v>
      </c>
      <c r="G11" s="32">
        <f t="shared" si="0"/>
        <v>2800</v>
      </c>
      <c r="H11" s="17">
        <f t="shared" si="1"/>
        <v>33600</v>
      </c>
      <c r="I11" s="18">
        <v>1</v>
      </c>
      <c r="J11" s="19">
        <v>2.8</v>
      </c>
      <c r="K11" s="19">
        <f t="shared" si="2"/>
        <v>2800</v>
      </c>
      <c r="L11" s="19">
        <f t="shared" si="3"/>
        <v>2800</v>
      </c>
      <c r="M11" s="19">
        <f t="shared" si="4"/>
        <v>33600</v>
      </c>
      <c r="N11" s="68">
        <v>1</v>
      </c>
      <c r="O11" s="69">
        <v>2.8</v>
      </c>
      <c r="P11" s="69">
        <f t="shared" si="5"/>
        <v>2800</v>
      </c>
      <c r="Q11" s="69">
        <f t="shared" si="6"/>
        <v>2800</v>
      </c>
      <c r="R11" s="69">
        <f t="shared" si="7"/>
        <v>33600</v>
      </c>
    </row>
    <row r="12" spans="2:18" s="13" customFormat="1">
      <c r="B12" s="14"/>
      <c r="C12" s="15" t="s">
        <v>21</v>
      </c>
      <c r="D12" s="16">
        <v>1</v>
      </c>
      <c r="E12" s="17">
        <v>1.6</v>
      </c>
      <c r="F12" s="32">
        <f t="shared" si="8"/>
        <v>1600</v>
      </c>
      <c r="G12" s="32">
        <f t="shared" si="0"/>
        <v>1600</v>
      </c>
      <c r="H12" s="17">
        <f t="shared" si="1"/>
        <v>19200</v>
      </c>
      <c r="I12" s="18">
        <v>1</v>
      </c>
      <c r="J12" s="19">
        <v>1.6</v>
      </c>
      <c r="K12" s="19">
        <f t="shared" si="2"/>
        <v>1600</v>
      </c>
      <c r="L12" s="19">
        <f t="shared" si="3"/>
        <v>1600</v>
      </c>
      <c r="M12" s="19">
        <f t="shared" si="4"/>
        <v>19200</v>
      </c>
      <c r="N12" s="68">
        <f>D12-I12</f>
        <v>0</v>
      </c>
      <c r="O12" s="69">
        <v>1.6</v>
      </c>
      <c r="P12" s="69">
        <f t="shared" si="5"/>
        <v>1600</v>
      </c>
      <c r="Q12" s="69">
        <f t="shared" si="6"/>
        <v>0</v>
      </c>
      <c r="R12" s="69">
        <f t="shared" si="7"/>
        <v>0</v>
      </c>
    </row>
    <row r="13" spans="2:18" s="13" customFormat="1">
      <c r="B13" s="14"/>
      <c r="C13" s="15" t="s">
        <v>21</v>
      </c>
      <c r="D13" s="16">
        <v>2</v>
      </c>
      <c r="E13" s="17">
        <v>1.4</v>
      </c>
      <c r="F13" s="32">
        <f t="shared" si="8"/>
        <v>1400</v>
      </c>
      <c r="G13" s="32">
        <f t="shared" si="0"/>
        <v>2800</v>
      </c>
      <c r="H13" s="17">
        <f t="shared" si="1"/>
        <v>33600</v>
      </c>
      <c r="I13" s="18">
        <v>2</v>
      </c>
      <c r="J13" s="19">
        <v>1.4</v>
      </c>
      <c r="K13" s="19">
        <f t="shared" si="2"/>
        <v>1400</v>
      </c>
      <c r="L13" s="19">
        <f t="shared" si="3"/>
        <v>2800</v>
      </c>
      <c r="M13" s="19">
        <f t="shared" si="4"/>
        <v>33600</v>
      </c>
      <c r="N13" s="68">
        <v>1</v>
      </c>
      <c r="O13" s="69">
        <v>1.4</v>
      </c>
      <c r="P13" s="69">
        <f t="shared" si="5"/>
        <v>1400</v>
      </c>
      <c r="Q13" s="69">
        <f t="shared" si="6"/>
        <v>1400</v>
      </c>
      <c r="R13" s="69">
        <f t="shared" si="7"/>
        <v>16800</v>
      </c>
    </row>
    <row r="14" spans="2:18" s="13" customFormat="1">
      <c r="B14" s="14"/>
      <c r="C14" s="15" t="s">
        <v>21</v>
      </c>
      <c r="D14" s="16">
        <v>1</v>
      </c>
      <c r="E14" s="17">
        <v>1.3</v>
      </c>
      <c r="F14" s="32">
        <f t="shared" si="8"/>
        <v>1300</v>
      </c>
      <c r="G14" s="32">
        <f t="shared" si="0"/>
        <v>1300</v>
      </c>
      <c r="H14" s="17">
        <f t="shared" si="1"/>
        <v>15600</v>
      </c>
      <c r="I14" s="18">
        <v>1</v>
      </c>
      <c r="J14" s="19">
        <v>1.3</v>
      </c>
      <c r="K14" s="19">
        <f t="shared" si="2"/>
        <v>1300</v>
      </c>
      <c r="L14" s="19">
        <f t="shared" si="3"/>
        <v>1300</v>
      </c>
      <c r="M14" s="19">
        <f t="shared" si="4"/>
        <v>15600</v>
      </c>
      <c r="N14" s="68">
        <f>D14-I14</f>
        <v>0</v>
      </c>
      <c r="O14" s="69">
        <v>1.3</v>
      </c>
      <c r="P14" s="69">
        <f t="shared" si="5"/>
        <v>1300</v>
      </c>
      <c r="Q14" s="69">
        <f t="shared" si="6"/>
        <v>0</v>
      </c>
      <c r="R14" s="69">
        <f t="shared" si="7"/>
        <v>0</v>
      </c>
    </row>
    <row r="15" spans="2:18" s="13" customFormat="1">
      <c r="B15" s="14"/>
      <c r="C15" s="15" t="s">
        <v>21</v>
      </c>
      <c r="D15" s="16">
        <v>5</v>
      </c>
      <c r="E15" s="17">
        <v>1.1499999999999999</v>
      </c>
      <c r="F15" s="32">
        <f t="shared" si="8"/>
        <v>1150</v>
      </c>
      <c r="G15" s="17">
        <f t="shared" si="0"/>
        <v>5750</v>
      </c>
      <c r="H15" s="17">
        <f t="shared" si="1"/>
        <v>69000</v>
      </c>
      <c r="I15" s="18">
        <v>1</v>
      </c>
      <c r="J15" s="19">
        <v>1.1499999999999999</v>
      </c>
      <c r="K15" s="19">
        <f t="shared" si="2"/>
        <v>1150</v>
      </c>
      <c r="L15" s="19">
        <f t="shared" si="3"/>
        <v>1150</v>
      </c>
      <c r="M15" s="19">
        <f t="shared" si="4"/>
        <v>13800</v>
      </c>
      <c r="N15" s="68">
        <v>2</v>
      </c>
      <c r="O15" s="69">
        <v>1.1499999999999999</v>
      </c>
      <c r="P15" s="69">
        <f t="shared" si="5"/>
        <v>1150</v>
      </c>
      <c r="Q15" s="69">
        <f t="shared" si="6"/>
        <v>2300</v>
      </c>
      <c r="R15" s="69">
        <f t="shared" si="7"/>
        <v>27600</v>
      </c>
    </row>
    <row r="16" spans="2:18" s="21" customFormat="1" ht="22.5" customHeight="1">
      <c r="B16" s="22" t="s">
        <v>61</v>
      </c>
      <c r="C16" s="23" t="s">
        <v>62</v>
      </c>
      <c r="D16" s="24">
        <f>D17+D18+D23</f>
        <v>17</v>
      </c>
      <c r="E16" s="25"/>
      <c r="F16" s="25"/>
      <c r="G16" s="25">
        <f>G17+G18+G23</f>
        <v>20400</v>
      </c>
      <c r="H16" s="25">
        <f>H17+H18+H23</f>
        <v>244800</v>
      </c>
      <c r="I16" s="26">
        <f>I17+I18+I23</f>
        <v>14</v>
      </c>
      <c r="J16" s="25"/>
      <c r="K16" s="29"/>
      <c r="L16" s="25">
        <f>L17+L18+L23</f>
        <v>18000</v>
      </c>
      <c r="M16" s="25">
        <f>M17+M18+M23</f>
        <v>216000</v>
      </c>
      <c r="N16" s="28">
        <f>N17+N18+N23</f>
        <v>3</v>
      </c>
      <c r="O16" s="29"/>
      <c r="P16" s="29"/>
      <c r="Q16" s="25">
        <f>Q17+Q18+Q23</f>
        <v>5450</v>
      </c>
      <c r="R16" s="25">
        <f>R17+R18+R23</f>
        <v>65400</v>
      </c>
    </row>
    <row r="17" spans="2:18" s="13" customFormat="1">
      <c r="B17" s="14"/>
      <c r="C17" s="15" t="s">
        <v>63</v>
      </c>
      <c r="D17" s="16">
        <v>1</v>
      </c>
      <c r="E17" s="17">
        <v>3.6</v>
      </c>
      <c r="F17" s="32">
        <f>E17*1000</f>
        <v>3600</v>
      </c>
      <c r="G17" s="32">
        <f>D17*F17</f>
        <v>3600</v>
      </c>
      <c r="H17" s="17">
        <f>G17*12</f>
        <v>43200</v>
      </c>
      <c r="I17" s="18">
        <v>1</v>
      </c>
      <c r="J17" s="19">
        <v>3.6</v>
      </c>
      <c r="K17" s="19">
        <f>J17*1000</f>
        <v>3600</v>
      </c>
      <c r="L17" s="19">
        <f>I17*K17</f>
        <v>3600</v>
      </c>
      <c r="M17" s="19">
        <f>L17*12</f>
        <v>43200</v>
      </c>
      <c r="N17" s="20">
        <f>D17-I17</f>
        <v>0</v>
      </c>
      <c r="O17" s="17">
        <v>3.6</v>
      </c>
      <c r="P17" s="17">
        <f>O17*1000</f>
        <v>3600</v>
      </c>
      <c r="Q17" s="17">
        <f>N17*P17</f>
        <v>0</v>
      </c>
      <c r="R17" s="17">
        <f>Q17*12</f>
        <v>0</v>
      </c>
    </row>
    <row r="18" spans="2:18" s="36" customFormat="1" ht="30">
      <c r="B18" s="37">
        <v>1</v>
      </c>
      <c r="C18" s="46" t="s">
        <v>64</v>
      </c>
      <c r="D18" s="44">
        <f>SUM(D19:D22)</f>
        <v>6</v>
      </c>
      <c r="E18" s="41"/>
      <c r="F18" s="41"/>
      <c r="G18" s="41">
        <f>SUM(G19:G22)</f>
        <v>6700</v>
      </c>
      <c r="H18" s="41">
        <f>SUM(H19:H22)</f>
        <v>80400</v>
      </c>
      <c r="I18" s="45">
        <f t="shared" ref="I18" si="9">SUM(I19:I22)</f>
        <v>4</v>
      </c>
      <c r="J18" s="41"/>
      <c r="K18" s="17"/>
      <c r="L18" s="41">
        <f>SUM(L19:L22)</f>
        <v>5150</v>
      </c>
      <c r="M18" s="41">
        <f>SUM(M19:M22)</f>
        <v>61800</v>
      </c>
      <c r="N18" s="20">
        <f>D18-I18</f>
        <v>2</v>
      </c>
      <c r="O18" s="41"/>
      <c r="P18" s="17"/>
      <c r="Q18" s="41">
        <f>SUM(Q19:Q22)</f>
        <v>4300</v>
      </c>
      <c r="R18" s="41">
        <f>SUM(R19:R22)</f>
        <v>51600</v>
      </c>
    </row>
    <row r="19" spans="2:18" s="13" customFormat="1">
      <c r="B19" s="14"/>
      <c r="C19" s="15" t="s">
        <v>20</v>
      </c>
      <c r="D19" s="16">
        <v>1</v>
      </c>
      <c r="E19" s="17">
        <v>2</v>
      </c>
      <c r="F19" s="17">
        <f>E19*1000</f>
        <v>2000</v>
      </c>
      <c r="G19" s="17">
        <f>D19*F19</f>
        <v>2000</v>
      </c>
      <c r="H19" s="17">
        <f>G19*12</f>
        <v>24000</v>
      </c>
      <c r="I19" s="18">
        <v>1</v>
      </c>
      <c r="J19" s="19">
        <v>2</v>
      </c>
      <c r="K19" s="19">
        <f>J19*1000</f>
        <v>2000</v>
      </c>
      <c r="L19" s="19">
        <f>I19*K19</f>
        <v>2000</v>
      </c>
      <c r="M19" s="19">
        <f>L19*12</f>
        <v>24000</v>
      </c>
      <c r="N19" s="20">
        <v>1</v>
      </c>
      <c r="O19" s="17">
        <v>2</v>
      </c>
      <c r="P19" s="17">
        <f>O19*1000</f>
        <v>2000</v>
      </c>
      <c r="Q19" s="17">
        <f>N19*P19</f>
        <v>2000</v>
      </c>
      <c r="R19" s="17">
        <f>Q19*12</f>
        <v>24000</v>
      </c>
    </row>
    <row r="20" spans="2:18" s="13" customFormat="1">
      <c r="B20" s="14"/>
      <c r="C20" s="15" t="s">
        <v>21</v>
      </c>
      <c r="D20" s="16">
        <v>2</v>
      </c>
      <c r="E20" s="17">
        <v>1.1499999999999999</v>
      </c>
      <c r="F20" s="17">
        <f t="shared" ref="F20:F22" si="10">E20*1000</f>
        <v>1150</v>
      </c>
      <c r="G20" s="17">
        <f>D20*F20</f>
        <v>2300</v>
      </c>
      <c r="H20" s="17">
        <f>G20*12</f>
        <v>27600</v>
      </c>
      <c r="I20" s="18">
        <v>2</v>
      </c>
      <c r="J20" s="19">
        <v>1.1499999999999999</v>
      </c>
      <c r="K20" s="19">
        <f>J20*1000</f>
        <v>1150</v>
      </c>
      <c r="L20" s="19">
        <f>I20*K20</f>
        <v>2300</v>
      </c>
      <c r="M20" s="19">
        <f>L20*12</f>
        <v>27600</v>
      </c>
      <c r="N20" s="20">
        <v>2</v>
      </c>
      <c r="O20" s="17">
        <v>1.1499999999999999</v>
      </c>
      <c r="P20" s="17">
        <f>O20*1000</f>
        <v>1150</v>
      </c>
      <c r="Q20" s="17">
        <f>N20*P20</f>
        <v>2300</v>
      </c>
      <c r="R20" s="17">
        <f>Q20*12</f>
        <v>27600</v>
      </c>
    </row>
    <row r="21" spans="2:18" s="13" customFormat="1">
      <c r="B21" s="14"/>
      <c r="C21" s="15" t="s">
        <v>29</v>
      </c>
      <c r="D21" s="16">
        <v>2</v>
      </c>
      <c r="E21" s="17">
        <v>0.85</v>
      </c>
      <c r="F21" s="17">
        <f t="shared" si="10"/>
        <v>850</v>
      </c>
      <c r="G21" s="17">
        <f>D21*F21</f>
        <v>1700</v>
      </c>
      <c r="H21" s="17">
        <f>G21*12</f>
        <v>20400</v>
      </c>
      <c r="I21" s="18">
        <v>1</v>
      </c>
      <c r="J21" s="19">
        <v>0.85</v>
      </c>
      <c r="K21" s="19">
        <f>J21*1000</f>
        <v>850</v>
      </c>
      <c r="L21" s="19">
        <f>I21*K21</f>
        <v>850</v>
      </c>
      <c r="M21" s="19">
        <f>L21*12</f>
        <v>10200</v>
      </c>
      <c r="N21" s="20"/>
      <c r="O21" s="17">
        <v>0.85</v>
      </c>
      <c r="P21" s="17">
        <f>O21*1000</f>
        <v>850</v>
      </c>
      <c r="Q21" s="17">
        <f>N21*P21</f>
        <v>0</v>
      </c>
      <c r="R21" s="17">
        <f>Q21*12</f>
        <v>0</v>
      </c>
    </row>
    <row r="22" spans="2:18" s="13" customFormat="1">
      <c r="B22" s="14"/>
      <c r="C22" s="15" t="s">
        <v>30</v>
      </c>
      <c r="D22" s="16">
        <v>1</v>
      </c>
      <c r="E22" s="17">
        <v>0.7</v>
      </c>
      <c r="F22" s="17">
        <f t="shared" si="10"/>
        <v>700</v>
      </c>
      <c r="G22" s="17">
        <f>D22*F22</f>
        <v>700</v>
      </c>
      <c r="H22" s="17">
        <f>G22*12</f>
        <v>8400</v>
      </c>
      <c r="I22" s="18">
        <v>0</v>
      </c>
      <c r="J22" s="19">
        <v>0.7</v>
      </c>
      <c r="K22" s="19">
        <f>J22*1000</f>
        <v>700</v>
      </c>
      <c r="L22" s="19">
        <f>I22*K22</f>
        <v>0</v>
      </c>
      <c r="M22" s="19">
        <f>L22*12</f>
        <v>0</v>
      </c>
      <c r="N22" s="20"/>
      <c r="O22" s="17">
        <v>0.7</v>
      </c>
      <c r="P22" s="17">
        <f>O22*1000</f>
        <v>700</v>
      </c>
      <c r="Q22" s="17">
        <f>N22*P22</f>
        <v>0</v>
      </c>
      <c r="R22" s="17">
        <f>Q22*12</f>
        <v>0</v>
      </c>
    </row>
    <row r="23" spans="2:18" s="36" customFormat="1" ht="30">
      <c r="B23" s="37">
        <v>2</v>
      </c>
      <c r="C23" s="46" t="s">
        <v>65</v>
      </c>
      <c r="D23" s="44">
        <f>SUM(D24:D27)</f>
        <v>10</v>
      </c>
      <c r="E23" s="41"/>
      <c r="F23" s="41"/>
      <c r="G23" s="41">
        <f>SUM(G24:G27)</f>
        <v>10100</v>
      </c>
      <c r="H23" s="41">
        <f>SUM(H24:H27)</f>
        <v>121200</v>
      </c>
      <c r="I23" s="45">
        <f t="shared" ref="I23" si="11">SUM(I24:I27)</f>
        <v>9</v>
      </c>
      <c r="J23" s="41"/>
      <c r="K23" s="17"/>
      <c r="L23" s="41">
        <f>SUM(L24:L27)</f>
        <v>9250</v>
      </c>
      <c r="M23" s="41">
        <f>SUM(M24:M27)</f>
        <v>111000</v>
      </c>
      <c r="N23" s="20">
        <f>D23-I23</f>
        <v>1</v>
      </c>
      <c r="O23" s="41"/>
      <c r="P23" s="54"/>
      <c r="Q23" s="41">
        <f>SUM(Q24:Q27)</f>
        <v>1150</v>
      </c>
      <c r="R23" s="41">
        <f>SUM(R24:R27)</f>
        <v>13800</v>
      </c>
    </row>
    <row r="24" spans="2:18" s="13" customFormat="1">
      <c r="B24" s="14"/>
      <c r="C24" s="15" t="s">
        <v>43</v>
      </c>
      <c r="D24" s="16">
        <v>1</v>
      </c>
      <c r="E24" s="17">
        <v>2</v>
      </c>
      <c r="F24" s="17">
        <f>E24*1000</f>
        <v>2000</v>
      </c>
      <c r="G24" s="17">
        <f>D24*F24</f>
        <v>2000</v>
      </c>
      <c r="H24" s="17">
        <f>G24*12</f>
        <v>24000</v>
      </c>
      <c r="I24" s="18">
        <v>1</v>
      </c>
      <c r="J24" s="19">
        <v>2</v>
      </c>
      <c r="K24" s="19">
        <f>J24*1000</f>
        <v>2000</v>
      </c>
      <c r="L24" s="19">
        <f>I24*K24</f>
        <v>2000</v>
      </c>
      <c r="M24" s="19">
        <f>L24*12</f>
        <v>24000</v>
      </c>
      <c r="N24" s="20">
        <f>D24-I24</f>
        <v>0</v>
      </c>
      <c r="O24" s="17">
        <v>2</v>
      </c>
      <c r="P24" s="17">
        <f t="shared" ref="P24:P68" si="12">O24*1000</f>
        <v>2000</v>
      </c>
      <c r="Q24" s="17">
        <f t="shared" ref="Q24:Q87" si="13">N24*P24</f>
        <v>0</v>
      </c>
      <c r="R24" s="17">
        <f>Q24*12</f>
        <v>0</v>
      </c>
    </row>
    <row r="25" spans="2:18" s="13" customFormat="1">
      <c r="B25" s="14"/>
      <c r="C25" s="15" t="s">
        <v>21</v>
      </c>
      <c r="D25" s="16">
        <v>1</v>
      </c>
      <c r="E25" s="17">
        <v>1.1499999999999999</v>
      </c>
      <c r="F25" s="17">
        <f t="shared" ref="F25:F27" si="14">E25*1000</f>
        <v>1150</v>
      </c>
      <c r="G25" s="17">
        <f>D25*F25</f>
        <v>1150</v>
      </c>
      <c r="H25" s="17">
        <f>G25*12</f>
        <v>13800</v>
      </c>
      <c r="I25" s="18">
        <v>1</v>
      </c>
      <c r="J25" s="19">
        <v>1.1499999999999999</v>
      </c>
      <c r="K25" s="19">
        <f>J25*1000</f>
        <v>1150</v>
      </c>
      <c r="L25" s="19">
        <f>I25*K25</f>
        <v>1150</v>
      </c>
      <c r="M25" s="19">
        <f>L25*12</f>
        <v>13800</v>
      </c>
      <c r="N25" s="20">
        <v>1</v>
      </c>
      <c r="O25" s="17">
        <v>1.1499999999999999</v>
      </c>
      <c r="P25" s="17">
        <f t="shared" si="12"/>
        <v>1150</v>
      </c>
      <c r="Q25" s="17">
        <f t="shared" si="13"/>
        <v>1150</v>
      </c>
      <c r="R25" s="17">
        <f>Q25*12</f>
        <v>13800</v>
      </c>
    </row>
    <row r="26" spans="2:18" s="13" customFormat="1">
      <c r="B26" s="14"/>
      <c r="C26" s="15" t="s">
        <v>21</v>
      </c>
      <c r="D26" s="16">
        <v>1</v>
      </c>
      <c r="E26" s="17">
        <v>1</v>
      </c>
      <c r="F26" s="17">
        <f t="shared" si="14"/>
        <v>1000</v>
      </c>
      <c r="G26" s="17">
        <f>D26*F26</f>
        <v>1000</v>
      </c>
      <c r="H26" s="17">
        <f>G26*12</f>
        <v>12000</v>
      </c>
      <c r="I26" s="18">
        <v>1</v>
      </c>
      <c r="J26" s="19">
        <v>1</v>
      </c>
      <c r="K26" s="19">
        <f>J26*1000</f>
        <v>1000</v>
      </c>
      <c r="L26" s="19">
        <f>I26*K26</f>
        <v>1000</v>
      </c>
      <c r="M26" s="19">
        <f>L26*12</f>
        <v>12000</v>
      </c>
      <c r="N26" s="20">
        <f>D26-I26</f>
        <v>0</v>
      </c>
      <c r="O26" s="17">
        <v>1</v>
      </c>
      <c r="P26" s="17">
        <f t="shared" si="12"/>
        <v>1000</v>
      </c>
      <c r="Q26" s="17">
        <f t="shared" si="13"/>
        <v>0</v>
      </c>
      <c r="R26" s="17">
        <f>Q26*12</f>
        <v>0</v>
      </c>
    </row>
    <row r="27" spans="2:18" s="13" customFormat="1">
      <c r="B27" s="14"/>
      <c r="C27" s="15" t="s">
        <v>29</v>
      </c>
      <c r="D27" s="16">
        <v>7</v>
      </c>
      <c r="E27" s="17">
        <v>0.85</v>
      </c>
      <c r="F27" s="17">
        <f t="shared" si="14"/>
        <v>850</v>
      </c>
      <c r="G27" s="17">
        <f>D27*F27</f>
        <v>5950</v>
      </c>
      <c r="H27" s="17">
        <f>G27*12</f>
        <v>71400</v>
      </c>
      <c r="I27" s="18">
        <v>6</v>
      </c>
      <c r="J27" s="19">
        <v>0.85</v>
      </c>
      <c r="K27" s="19">
        <f>J27*1000</f>
        <v>850</v>
      </c>
      <c r="L27" s="19">
        <f>I27*K27</f>
        <v>5100</v>
      </c>
      <c r="M27" s="19">
        <f>L27*12</f>
        <v>61200</v>
      </c>
      <c r="N27" s="20"/>
      <c r="O27" s="17">
        <v>0.85</v>
      </c>
      <c r="P27" s="17">
        <f t="shared" si="12"/>
        <v>850</v>
      </c>
      <c r="Q27" s="17">
        <f t="shared" si="13"/>
        <v>0</v>
      </c>
      <c r="R27" s="17">
        <f>Q27*12</f>
        <v>0</v>
      </c>
    </row>
    <row r="28" spans="2:18" s="21" customFormat="1" ht="23.25" customHeight="1">
      <c r="B28" s="22" t="s">
        <v>66</v>
      </c>
      <c r="C28" s="23" t="s">
        <v>67</v>
      </c>
      <c r="D28" s="24">
        <f>D29+D30+D31+D36</f>
        <v>31</v>
      </c>
      <c r="E28" s="25"/>
      <c r="F28" s="25"/>
      <c r="G28" s="25">
        <f>G29+G30+G31+G36</f>
        <v>38650</v>
      </c>
      <c r="H28" s="25">
        <f>H29+H30+H31+H36</f>
        <v>463800</v>
      </c>
      <c r="I28" s="26">
        <f>I29+I30+I31+I36</f>
        <v>31</v>
      </c>
      <c r="J28" s="25"/>
      <c r="K28" s="29"/>
      <c r="L28" s="25">
        <f>L29+L30+L31+L36</f>
        <v>38650</v>
      </c>
      <c r="M28" s="25">
        <f>M29+M30+M31+M36</f>
        <v>463800</v>
      </c>
      <c r="N28" s="28">
        <f>N29+N30+N31+N36</f>
        <v>1</v>
      </c>
      <c r="O28" s="29"/>
      <c r="P28" s="29"/>
      <c r="Q28" s="25">
        <f>Q29+Q30+Q31+Q36</f>
        <v>2600</v>
      </c>
      <c r="R28" s="25">
        <f>R29+R30+R31+R36</f>
        <v>31200</v>
      </c>
    </row>
    <row r="29" spans="2:18" s="13" customFormat="1">
      <c r="B29" s="14"/>
      <c r="C29" s="15" t="s">
        <v>41</v>
      </c>
      <c r="D29" s="16">
        <v>1</v>
      </c>
      <c r="E29" s="17">
        <v>3.6</v>
      </c>
      <c r="F29" s="32">
        <f>E29*1000</f>
        <v>3600</v>
      </c>
      <c r="G29" s="32">
        <f>D29*F29</f>
        <v>3600</v>
      </c>
      <c r="H29" s="17">
        <f>G29*12</f>
        <v>43200</v>
      </c>
      <c r="I29" s="18">
        <v>1</v>
      </c>
      <c r="J29" s="19">
        <v>3.6</v>
      </c>
      <c r="K29" s="19">
        <f>J29*1000</f>
        <v>3600</v>
      </c>
      <c r="L29" s="19">
        <f>I29*K29</f>
        <v>3600</v>
      </c>
      <c r="M29" s="19">
        <f>L29*12</f>
        <v>43200</v>
      </c>
      <c r="N29" s="20">
        <f>D29-I29</f>
        <v>0</v>
      </c>
      <c r="O29" s="17">
        <v>3.6</v>
      </c>
      <c r="P29" s="17">
        <f>O29*1000</f>
        <v>3600</v>
      </c>
      <c r="Q29" s="17">
        <f>N29*P29</f>
        <v>0</v>
      </c>
      <c r="R29" s="17">
        <f>Q29*12</f>
        <v>0</v>
      </c>
    </row>
    <row r="30" spans="2:18" s="13" customFormat="1">
      <c r="B30" s="14"/>
      <c r="C30" s="15" t="s">
        <v>18</v>
      </c>
      <c r="D30" s="31">
        <v>1</v>
      </c>
      <c r="E30" s="32">
        <v>2.6</v>
      </c>
      <c r="F30" s="32">
        <f>E30*1000</f>
        <v>2600</v>
      </c>
      <c r="G30" s="32">
        <f>D30*F30</f>
        <v>2600</v>
      </c>
      <c r="H30" s="17">
        <f>G30*12</f>
        <v>31200</v>
      </c>
      <c r="I30" s="18">
        <v>1</v>
      </c>
      <c r="J30" s="19">
        <v>2.6</v>
      </c>
      <c r="K30" s="19">
        <f>J30*1000</f>
        <v>2600</v>
      </c>
      <c r="L30" s="19">
        <f>I30*K30</f>
        <v>2600</v>
      </c>
      <c r="M30" s="19">
        <f>L30*12</f>
        <v>31200</v>
      </c>
      <c r="N30" s="20">
        <v>1</v>
      </c>
      <c r="O30" s="32">
        <v>2.6</v>
      </c>
      <c r="P30" s="17">
        <f>O30*1000</f>
        <v>2600</v>
      </c>
      <c r="Q30" s="17">
        <f>N30*P30</f>
        <v>2600</v>
      </c>
      <c r="R30" s="17">
        <f>Q30*12</f>
        <v>31200</v>
      </c>
    </row>
    <row r="31" spans="2:18" s="36" customFormat="1" ht="60">
      <c r="B31" s="37">
        <v>1</v>
      </c>
      <c r="C31" s="46" t="s">
        <v>68</v>
      </c>
      <c r="D31" s="44">
        <f>SUM(D32:D35)</f>
        <v>16</v>
      </c>
      <c r="E31" s="41"/>
      <c r="F31" s="41"/>
      <c r="G31" s="41">
        <f>SUM(G32:G35)</f>
        <v>17800</v>
      </c>
      <c r="H31" s="41">
        <f>SUM(H32:H35)</f>
        <v>213600</v>
      </c>
      <c r="I31" s="45">
        <f>SUM(I32:I35)</f>
        <v>16</v>
      </c>
      <c r="J31" s="41"/>
      <c r="K31" s="17"/>
      <c r="L31" s="41">
        <f>SUM(L32:L35)</f>
        <v>17800</v>
      </c>
      <c r="M31" s="41">
        <f>SUM(M32:M35)</f>
        <v>213600</v>
      </c>
      <c r="N31" s="20"/>
      <c r="O31" s="41"/>
      <c r="P31" s="54"/>
      <c r="Q31" s="41">
        <f>SUM(Q32:Q35)</f>
        <v>0</v>
      </c>
      <c r="R31" s="41">
        <f>SUM(R32:R35)</f>
        <v>0</v>
      </c>
    </row>
    <row r="32" spans="2:18" s="13" customFormat="1">
      <c r="B32" s="14"/>
      <c r="C32" s="15" t="s">
        <v>20</v>
      </c>
      <c r="D32" s="16">
        <v>1</v>
      </c>
      <c r="E32" s="17">
        <v>2.2000000000000002</v>
      </c>
      <c r="F32" s="17">
        <f>E32*1000</f>
        <v>2200</v>
      </c>
      <c r="G32" s="17">
        <f>D32*F32</f>
        <v>2200</v>
      </c>
      <c r="H32" s="17">
        <f>G32*12</f>
        <v>26400</v>
      </c>
      <c r="I32" s="18">
        <v>1</v>
      </c>
      <c r="J32" s="19">
        <v>2.2000000000000002</v>
      </c>
      <c r="K32" s="19">
        <f>J32*1000</f>
        <v>2200</v>
      </c>
      <c r="L32" s="19">
        <f>I32*K32</f>
        <v>2200</v>
      </c>
      <c r="M32" s="19">
        <f>L32*12</f>
        <v>26400</v>
      </c>
      <c r="N32" s="20"/>
      <c r="O32" s="17">
        <v>2.2000000000000002</v>
      </c>
      <c r="P32" s="17">
        <f>O32*1000</f>
        <v>2200</v>
      </c>
      <c r="Q32" s="17">
        <f>N32*P32</f>
        <v>0</v>
      </c>
      <c r="R32" s="17">
        <f>Q32*12</f>
        <v>0</v>
      </c>
    </row>
    <row r="33" spans="2:18" s="13" customFormat="1">
      <c r="B33" s="14"/>
      <c r="C33" s="15" t="s">
        <v>21</v>
      </c>
      <c r="D33" s="16">
        <v>10</v>
      </c>
      <c r="E33" s="17">
        <v>1.1499999999999999</v>
      </c>
      <c r="F33" s="17">
        <f t="shared" ref="F33:F35" si="15">E33*1000</f>
        <v>1150</v>
      </c>
      <c r="G33" s="17">
        <f>D33*F33</f>
        <v>11500</v>
      </c>
      <c r="H33" s="17">
        <f>G33*12</f>
        <v>138000</v>
      </c>
      <c r="I33" s="18">
        <v>10</v>
      </c>
      <c r="J33" s="19">
        <v>1.1499999999999999</v>
      </c>
      <c r="K33" s="19">
        <f>J33*1000</f>
        <v>1150</v>
      </c>
      <c r="L33" s="19">
        <f>I33*K33</f>
        <v>11500</v>
      </c>
      <c r="M33" s="19">
        <f>L33*12</f>
        <v>138000</v>
      </c>
      <c r="N33" s="20">
        <f>D33-I33</f>
        <v>0</v>
      </c>
      <c r="O33" s="17">
        <v>1.1499999999999999</v>
      </c>
      <c r="P33" s="17">
        <f>O33*1000</f>
        <v>1150</v>
      </c>
      <c r="Q33" s="17">
        <f>N33*P33</f>
        <v>0</v>
      </c>
      <c r="R33" s="17">
        <f>Q33*12</f>
        <v>0</v>
      </c>
    </row>
    <row r="34" spans="2:18" s="13" customFormat="1">
      <c r="B34" s="14"/>
      <c r="C34" s="15" t="s">
        <v>29</v>
      </c>
      <c r="D34" s="16">
        <v>4</v>
      </c>
      <c r="E34" s="17">
        <v>0.85</v>
      </c>
      <c r="F34" s="17">
        <f t="shared" si="15"/>
        <v>850</v>
      </c>
      <c r="G34" s="17">
        <f>D34*F34</f>
        <v>3400</v>
      </c>
      <c r="H34" s="17">
        <f>G34*12</f>
        <v>40800</v>
      </c>
      <c r="I34" s="18">
        <v>4</v>
      </c>
      <c r="J34" s="19">
        <v>0.85</v>
      </c>
      <c r="K34" s="19">
        <f>J34*1000</f>
        <v>850</v>
      </c>
      <c r="L34" s="19">
        <f>I34*K34</f>
        <v>3400</v>
      </c>
      <c r="M34" s="19">
        <f>L34*12</f>
        <v>40800</v>
      </c>
      <c r="N34" s="20">
        <f>D34-I34</f>
        <v>0</v>
      </c>
      <c r="O34" s="17">
        <v>0.85</v>
      </c>
      <c r="P34" s="17">
        <f>O34*1000</f>
        <v>850</v>
      </c>
      <c r="Q34" s="17">
        <f>N34*P34</f>
        <v>0</v>
      </c>
      <c r="R34" s="17">
        <f>Q34*12</f>
        <v>0</v>
      </c>
    </row>
    <row r="35" spans="2:18" s="13" customFormat="1">
      <c r="B35" s="14"/>
      <c r="C35" s="15" t="s">
        <v>30</v>
      </c>
      <c r="D35" s="16">
        <v>1</v>
      </c>
      <c r="E35" s="17">
        <v>0.7</v>
      </c>
      <c r="F35" s="17">
        <f t="shared" si="15"/>
        <v>700</v>
      </c>
      <c r="G35" s="17">
        <f>D35*F35</f>
        <v>700</v>
      </c>
      <c r="H35" s="17">
        <f>G35*12</f>
        <v>8400</v>
      </c>
      <c r="I35" s="18">
        <v>1</v>
      </c>
      <c r="J35" s="19">
        <v>0.7</v>
      </c>
      <c r="K35" s="19">
        <f>J35*1000</f>
        <v>700</v>
      </c>
      <c r="L35" s="19">
        <f>I35*K35</f>
        <v>700</v>
      </c>
      <c r="M35" s="19">
        <f>L35*12</f>
        <v>8400</v>
      </c>
      <c r="N35" s="20">
        <f>D35-I35</f>
        <v>0</v>
      </c>
      <c r="O35" s="17">
        <v>0.7</v>
      </c>
      <c r="P35" s="17">
        <f>O35*1000</f>
        <v>700</v>
      </c>
      <c r="Q35" s="17">
        <f>N35*P35</f>
        <v>0</v>
      </c>
      <c r="R35" s="17">
        <f>Q35*12</f>
        <v>0</v>
      </c>
    </row>
    <row r="36" spans="2:18" s="36" customFormat="1" ht="65.25" customHeight="1">
      <c r="B36" s="37">
        <v>2</v>
      </c>
      <c r="C36" s="46" t="s">
        <v>69</v>
      </c>
      <c r="D36" s="44">
        <f>SUM(D37:D40)</f>
        <v>13</v>
      </c>
      <c r="E36" s="41"/>
      <c r="F36" s="41"/>
      <c r="G36" s="41">
        <f>SUM(G37:G40)</f>
        <v>14650</v>
      </c>
      <c r="H36" s="41">
        <f>SUM(H37:H40)</f>
        <v>175800</v>
      </c>
      <c r="I36" s="45">
        <f>SUM(I37:I40)</f>
        <v>13</v>
      </c>
      <c r="J36" s="41"/>
      <c r="K36" s="17"/>
      <c r="L36" s="41">
        <f>SUM(L37:L40)</f>
        <v>14650</v>
      </c>
      <c r="M36" s="41">
        <f>SUM(M37:M40)</f>
        <v>175800</v>
      </c>
      <c r="N36" s="20"/>
      <c r="O36" s="41"/>
      <c r="P36" s="54"/>
      <c r="Q36" s="41">
        <f>SUM(Q37:Q40)</f>
        <v>0</v>
      </c>
      <c r="R36" s="41">
        <f>SUM(R37:R40)</f>
        <v>0</v>
      </c>
    </row>
    <row r="37" spans="2:18" s="13" customFormat="1">
      <c r="B37" s="14"/>
      <c r="C37" s="15" t="s">
        <v>20</v>
      </c>
      <c r="D37" s="16">
        <v>1</v>
      </c>
      <c r="E37" s="17">
        <v>2.2000000000000002</v>
      </c>
      <c r="F37" s="17">
        <f>E37*1000</f>
        <v>2200</v>
      </c>
      <c r="G37" s="17">
        <f>D37*F37</f>
        <v>2200</v>
      </c>
      <c r="H37" s="17">
        <f>G37*12</f>
        <v>26400</v>
      </c>
      <c r="I37" s="18">
        <v>1</v>
      </c>
      <c r="J37" s="19">
        <v>2.2000000000000002</v>
      </c>
      <c r="K37" s="19">
        <f>J37*1000</f>
        <v>2200</v>
      </c>
      <c r="L37" s="19">
        <f>I37*K37</f>
        <v>2200</v>
      </c>
      <c r="M37" s="19">
        <f>L37*12</f>
        <v>26400</v>
      </c>
      <c r="N37" s="20">
        <f>D37-I37</f>
        <v>0</v>
      </c>
      <c r="O37" s="17">
        <v>2.2000000000000002</v>
      </c>
      <c r="P37" s="17">
        <f>O37*1000</f>
        <v>2200</v>
      </c>
      <c r="Q37" s="17">
        <f>N37*P37</f>
        <v>0</v>
      </c>
      <c r="R37" s="17">
        <f>Q37*12</f>
        <v>0</v>
      </c>
    </row>
    <row r="38" spans="2:18" s="13" customFormat="1">
      <c r="B38" s="14"/>
      <c r="C38" s="15" t="s">
        <v>21</v>
      </c>
      <c r="D38" s="16">
        <v>8</v>
      </c>
      <c r="E38" s="17">
        <v>1.1499999999999999</v>
      </c>
      <c r="F38" s="17">
        <f t="shared" ref="F38:F40" si="16">E38*1000</f>
        <v>1150</v>
      </c>
      <c r="G38" s="17">
        <f>D38*F38</f>
        <v>9200</v>
      </c>
      <c r="H38" s="17">
        <f>G38*12</f>
        <v>110400</v>
      </c>
      <c r="I38" s="18">
        <v>8</v>
      </c>
      <c r="J38" s="19">
        <v>1.1499999999999999</v>
      </c>
      <c r="K38" s="19">
        <f>J38*1000</f>
        <v>1150</v>
      </c>
      <c r="L38" s="19">
        <f>I38*K38</f>
        <v>9200</v>
      </c>
      <c r="M38" s="19">
        <f>L38*12</f>
        <v>110400</v>
      </c>
      <c r="N38" s="20">
        <f>D38-I38</f>
        <v>0</v>
      </c>
      <c r="O38" s="17">
        <v>1.1499999999999999</v>
      </c>
      <c r="P38" s="17">
        <f>O38*1000</f>
        <v>1150</v>
      </c>
      <c r="Q38" s="17">
        <f>N38*P38</f>
        <v>0</v>
      </c>
      <c r="R38" s="17">
        <f>Q38*12</f>
        <v>0</v>
      </c>
    </row>
    <row r="39" spans="2:18" s="13" customFormat="1">
      <c r="B39" s="14"/>
      <c r="C39" s="15" t="s">
        <v>29</v>
      </c>
      <c r="D39" s="16">
        <v>3</v>
      </c>
      <c r="E39" s="17">
        <v>0.85</v>
      </c>
      <c r="F39" s="17">
        <f t="shared" si="16"/>
        <v>850</v>
      </c>
      <c r="G39" s="17">
        <f>D39*F39</f>
        <v>2550</v>
      </c>
      <c r="H39" s="17">
        <f>G39*12</f>
        <v>30600</v>
      </c>
      <c r="I39" s="18">
        <v>3</v>
      </c>
      <c r="J39" s="19">
        <v>0.85</v>
      </c>
      <c r="K39" s="19">
        <f>J39*1000</f>
        <v>850</v>
      </c>
      <c r="L39" s="19">
        <f>I39*K39</f>
        <v>2550</v>
      </c>
      <c r="M39" s="19">
        <f>L39*12</f>
        <v>30600</v>
      </c>
      <c r="N39" s="20">
        <f>D39-I39</f>
        <v>0</v>
      </c>
      <c r="O39" s="17">
        <v>0.85</v>
      </c>
      <c r="P39" s="17">
        <f>O39*1000</f>
        <v>850</v>
      </c>
      <c r="Q39" s="17">
        <f>N39*P39</f>
        <v>0</v>
      </c>
      <c r="R39" s="17">
        <f>Q39*12</f>
        <v>0</v>
      </c>
    </row>
    <row r="40" spans="2:18" s="13" customFormat="1">
      <c r="B40" s="14"/>
      <c r="C40" s="15" t="s">
        <v>30</v>
      </c>
      <c r="D40" s="16">
        <v>1</v>
      </c>
      <c r="E40" s="17">
        <v>0.7</v>
      </c>
      <c r="F40" s="17">
        <f t="shared" si="16"/>
        <v>700</v>
      </c>
      <c r="G40" s="17">
        <f>D40*F40</f>
        <v>700</v>
      </c>
      <c r="H40" s="17">
        <f>G40*12</f>
        <v>8400</v>
      </c>
      <c r="I40" s="18">
        <v>1</v>
      </c>
      <c r="J40" s="19">
        <v>0.7</v>
      </c>
      <c r="K40" s="19">
        <f>J40*1000</f>
        <v>700</v>
      </c>
      <c r="L40" s="19">
        <f>I40*K40</f>
        <v>700</v>
      </c>
      <c r="M40" s="19">
        <f>L40*12</f>
        <v>8400</v>
      </c>
      <c r="N40" s="20">
        <f>D40-I40</f>
        <v>0</v>
      </c>
      <c r="O40" s="17">
        <v>0.7</v>
      </c>
      <c r="P40" s="17">
        <f>O40*1000</f>
        <v>700</v>
      </c>
      <c r="Q40" s="17">
        <f>N40*P40</f>
        <v>0</v>
      </c>
      <c r="R40" s="17">
        <f>Q40*12</f>
        <v>0</v>
      </c>
    </row>
    <row r="41" spans="2:18" s="21" customFormat="1" ht="25.5" customHeight="1">
      <c r="B41" s="22" t="s">
        <v>70</v>
      </c>
      <c r="C41" s="23" t="s">
        <v>71</v>
      </c>
      <c r="D41" s="24">
        <f>D42+D43+D44+D48</f>
        <v>19</v>
      </c>
      <c r="E41" s="25"/>
      <c r="F41" s="25"/>
      <c r="G41" s="25">
        <f>G42+G43+G44+G48</f>
        <v>24950</v>
      </c>
      <c r="H41" s="25">
        <f>H42+H43+H44+H48</f>
        <v>299400</v>
      </c>
      <c r="I41" s="26">
        <f>I42+I43+I44+I48</f>
        <v>14</v>
      </c>
      <c r="J41" s="25"/>
      <c r="K41" s="29"/>
      <c r="L41" s="25">
        <f>L42+L43+L44+L48</f>
        <v>20400</v>
      </c>
      <c r="M41" s="25">
        <f>M42+M43+M44+M48</f>
        <v>244800</v>
      </c>
      <c r="N41" s="28">
        <f>N42+N43+N44+N48</f>
        <v>6</v>
      </c>
      <c r="O41" s="29"/>
      <c r="P41" s="29"/>
      <c r="Q41" s="25">
        <f>Q42+Q43+Q44+Q48</f>
        <v>8500</v>
      </c>
      <c r="R41" s="25">
        <f>R42+R43+R44+R48</f>
        <v>102000</v>
      </c>
    </row>
    <row r="42" spans="2:18" s="13" customFormat="1">
      <c r="B42" s="14"/>
      <c r="C42" s="15" t="s">
        <v>17</v>
      </c>
      <c r="D42" s="16">
        <v>1</v>
      </c>
      <c r="E42" s="17">
        <v>3.6</v>
      </c>
      <c r="F42" s="32">
        <f>E42*1000</f>
        <v>3600</v>
      </c>
      <c r="G42" s="32">
        <f>D42*F42</f>
        <v>3600</v>
      </c>
      <c r="H42" s="17">
        <f>G42*12</f>
        <v>43200</v>
      </c>
      <c r="I42" s="18">
        <v>1</v>
      </c>
      <c r="J42" s="19">
        <v>3.6</v>
      </c>
      <c r="K42" s="19">
        <f>J42*1000</f>
        <v>3600</v>
      </c>
      <c r="L42" s="19">
        <f>I42*K42</f>
        <v>3600</v>
      </c>
      <c r="M42" s="19">
        <f>L42*12</f>
        <v>43200</v>
      </c>
      <c r="N42" s="20">
        <f>D42-I42</f>
        <v>0</v>
      </c>
      <c r="O42" s="17">
        <v>3.6</v>
      </c>
      <c r="P42" s="17">
        <f>O42*1000</f>
        <v>3600</v>
      </c>
      <c r="Q42" s="17">
        <f>N42*P42</f>
        <v>0</v>
      </c>
      <c r="R42" s="17">
        <f>Q42*12</f>
        <v>0</v>
      </c>
    </row>
    <row r="43" spans="2:18" s="13" customFormat="1">
      <c r="B43" s="14"/>
      <c r="C43" s="15" t="s">
        <v>18</v>
      </c>
      <c r="D43" s="31">
        <v>1</v>
      </c>
      <c r="E43" s="32">
        <v>2.5</v>
      </c>
      <c r="F43" s="32">
        <f>E43*1000</f>
        <v>2500</v>
      </c>
      <c r="G43" s="32">
        <f>D43*F43</f>
        <v>2500</v>
      </c>
      <c r="H43" s="17">
        <f>G43*12</f>
        <v>30000</v>
      </c>
      <c r="I43" s="18">
        <v>1</v>
      </c>
      <c r="J43" s="19">
        <v>2.5</v>
      </c>
      <c r="K43" s="19">
        <f>J43*1000</f>
        <v>2500</v>
      </c>
      <c r="L43" s="19">
        <f>I43*K43</f>
        <v>2500</v>
      </c>
      <c r="M43" s="19">
        <f>L43*12</f>
        <v>30000</v>
      </c>
      <c r="N43" s="20">
        <v>1</v>
      </c>
      <c r="O43" s="32">
        <v>2.5</v>
      </c>
      <c r="P43" s="17">
        <f>O43*1000</f>
        <v>2500</v>
      </c>
      <c r="Q43" s="17">
        <f>N43*P43</f>
        <v>2500</v>
      </c>
      <c r="R43" s="17">
        <f>Q43*12</f>
        <v>30000</v>
      </c>
    </row>
    <row r="44" spans="2:18" s="36" customFormat="1" ht="30">
      <c r="B44" s="37">
        <v>1</v>
      </c>
      <c r="C44" s="46" t="s">
        <v>72</v>
      </c>
      <c r="D44" s="44">
        <f>SUM(D45:D47)</f>
        <v>9</v>
      </c>
      <c r="E44" s="41"/>
      <c r="F44" s="41"/>
      <c r="G44" s="41">
        <f>SUM(G45:G47)</f>
        <v>10300</v>
      </c>
      <c r="H44" s="41">
        <f>SUM(H45:H47)</f>
        <v>123600</v>
      </c>
      <c r="I44" s="45">
        <f t="shared" ref="I44" si="17">SUM(I45:I47)</f>
        <v>6</v>
      </c>
      <c r="J44" s="41"/>
      <c r="K44" s="41"/>
      <c r="L44" s="41">
        <f>SUM(L45:L47)</f>
        <v>7450</v>
      </c>
      <c r="M44" s="41">
        <f>SUM(M45:M47)</f>
        <v>89400</v>
      </c>
      <c r="N44" s="20">
        <f>D44-I44</f>
        <v>3</v>
      </c>
      <c r="O44" s="41"/>
      <c r="P44" s="54"/>
      <c r="Q44" s="41">
        <f>SUM(Q45:Q47)</f>
        <v>4000</v>
      </c>
      <c r="R44" s="41">
        <f>SUM(R45:R47)</f>
        <v>48000</v>
      </c>
    </row>
    <row r="45" spans="2:18" s="13" customFormat="1">
      <c r="B45" s="14"/>
      <c r="C45" s="15" t="s">
        <v>20</v>
      </c>
      <c r="D45" s="16">
        <v>1</v>
      </c>
      <c r="E45" s="17">
        <v>2</v>
      </c>
      <c r="F45" s="17">
        <f>E45*1000</f>
        <v>2000</v>
      </c>
      <c r="G45" s="17">
        <f>D45*F45</f>
        <v>2000</v>
      </c>
      <c r="H45" s="17">
        <f>G45*12</f>
        <v>24000</v>
      </c>
      <c r="I45" s="18">
        <v>1</v>
      </c>
      <c r="J45" s="19">
        <v>2</v>
      </c>
      <c r="K45" s="19">
        <f>J45*1000</f>
        <v>2000</v>
      </c>
      <c r="L45" s="19">
        <f>I45*K45</f>
        <v>2000</v>
      </c>
      <c r="M45" s="19">
        <f>L45*12</f>
        <v>24000</v>
      </c>
      <c r="N45" s="20">
        <v>1</v>
      </c>
      <c r="O45" s="17">
        <v>2</v>
      </c>
      <c r="P45" s="17">
        <f>O45*1000</f>
        <v>2000</v>
      </c>
      <c r="Q45" s="17">
        <f>N45*P45</f>
        <v>2000</v>
      </c>
      <c r="R45" s="17">
        <f>Q45*12</f>
        <v>24000</v>
      </c>
    </row>
    <row r="46" spans="2:18" s="13" customFormat="1">
      <c r="B46" s="14"/>
      <c r="C46" s="15" t="s">
        <v>21</v>
      </c>
      <c r="D46" s="16">
        <v>5</v>
      </c>
      <c r="E46" s="17">
        <v>1.1499999999999999</v>
      </c>
      <c r="F46" s="17">
        <f t="shared" ref="F46:F47" si="18">E46*1000</f>
        <v>1150</v>
      </c>
      <c r="G46" s="17">
        <f>D46*F46</f>
        <v>5750</v>
      </c>
      <c r="H46" s="17">
        <f>G46*12</f>
        <v>69000</v>
      </c>
      <c r="I46" s="18">
        <v>4</v>
      </c>
      <c r="J46" s="19">
        <v>1.1499999999999999</v>
      </c>
      <c r="K46" s="19">
        <f>J46*1000</f>
        <v>1150</v>
      </c>
      <c r="L46" s="19">
        <f>I46*K46</f>
        <v>4600</v>
      </c>
      <c r="M46" s="19">
        <f>L46*12</f>
        <v>55200</v>
      </c>
      <c r="N46" s="20">
        <v>1</v>
      </c>
      <c r="O46" s="17">
        <v>1.1499999999999999</v>
      </c>
      <c r="P46" s="17">
        <f>O46*1000</f>
        <v>1150</v>
      </c>
      <c r="Q46" s="17">
        <f>N46*P46</f>
        <v>1150</v>
      </c>
      <c r="R46" s="17">
        <f t="shared" ref="R46:R68" si="19">Q46*12</f>
        <v>13800</v>
      </c>
    </row>
    <row r="47" spans="2:18" s="13" customFormat="1">
      <c r="B47" s="14"/>
      <c r="C47" s="15" t="s">
        <v>29</v>
      </c>
      <c r="D47" s="16">
        <v>3</v>
      </c>
      <c r="E47" s="17">
        <v>0.85</v>
      </c>
      <c r="F47" s="17">
        <f t="shared" si="18"/>
        <v>850</v>
      </c>
      <c r="G47" s="17">
        <f>D47*F47</f>
        <v>2550</v>
      </c>
      <c r="H47" s="17">
        <f>G47*12</f>
        <v>30600</v>
      </c>
      <c r="I47" s="18">
        <v>1</v>
      </c>
      <c r="J47" s="19">
        <v>0.85</v>
      </c>
      <c r="K47" s="19">
        <f>J47*1000</f>
        <v>850</v>
      </c>
      <c r="L47" s="19">
        <f>I47*K47</f>
        <v>850</v>
      </c>
      <c r="M47" s="19">
        <f>L47*12</f>
        <v>10200</v>
      </c>
      <c r="N47" s="20">
        <v>1</v>
      </c>
      <c r="O47" s="17">
        <v>0.85</v>
      </c>
      <c r="P47" s="17">
        <f>O47*1000</f>
        <v>850</v>
      </c>
      <c r="Q47" s="17">
        <f>N47*P47</f>
        <v>850</v>
      </c>
      <c r="R47" s="17">
        <f>Q47*12</f>
        <v>10200</v>
      </c>
    </row>
    <row r="48" spans="2:18" s="36" customFormat="1" ht="30">
      <c r="B48" s="37">
        <v>2</v>
      </c>
      <c r="C48" s="46" t="s">
        <v>73</v>
      </c>
      <c r="D48" s="44">
        <f>SUM(D49:D51)</f>
        <v>8</v>
      </c>
      <c r="E48" s="41"/>
      <c r="F48" s="41"/>
      <c r="G48" s="41">
        <f>SUM(G49:G51)</f>
        <v>8550</v>
      </c>
      <c r="H48" s="41">
        <f>SUM(H49:H51)</f>
        <v>102600</v>
      </c>
      <c r="I48" s="45">
        <f t="shared" ref="I48" si="20">SUM(I49:I51)</f>
        <v>6</v>
      </c>
      <c r="J48" s="41"/>
      <c r="K48" s="17"/>
      <c r="L48" s="41">
        <f>SUM(L49:L51)</f>
        <v>6850</v>
      </c>
      <c r="M48" s="41">
        <f>SUM(M49:M51)</f>
        <v>82200</v>
      </c>
      <c r="N48" s="20">
        <f>D48-I48</f>
        <v>2</v>
      </c>
      <c r="O48" s="41"/>
      <c r="P48" s="54"/>
      <c r="Q48" s="41">
        <f>SUM(Q49:Q51)</f>
        <v>2000</v>
      </c>
      <c r="R48" s="41">
        <f>SUM(R49:R51)</f>
        <v>24000</v>
      </c>
    </row>
    <row r="49" spans="2:18" s="13" customFormat="1">
      <c r="B49" s="14"/>
      <c r="C49" s="15" t="s">
        <v>20</v>
      </c>
      <c r="D49" s="16">
        <v>1</v>
      </c>
      <c r="E49" s="17">
        <v>2</v>
      </c>
      <c r="F49" s="17">
        <f>E49*1000</f>
        <v>2000</v>
      </c>
      <c r="G49" s="17">
        <f>D49*F49</f>
        <v>2000</v>
      </c>
      <c r="H49" s="17">
        <f>G49*12</f>
        <v>24000</v>
      </c>
      <c r="I49" s="18">
        <v>1</v>
      </c>
      <c r="J49" s="19">
        <v>2</v>
      </c>
      <c r="K49" s="19">
        <f>J49*1000</f>
        <v>2000</v>
      </c>
      <c r="L49" s="19">
        <f>I49*K49</f>
        <v>2000</v>
      </c>
      <c r="M49" s="19">
        <f>L49*12</f>
        <v>24000</v>
      </c>
      <c r="N49" s="20">
        <f>D49-I49</f>
        <v>0</v>
      </c>
      <c r="O49" s="17">
        <v>2</v>
      </c>
      <c r="P49" s="17">
        <f>O49*1000</f>
        <v>2000</v>
      </c>
      <c r="Q49" s="17">
        <f>N49*P49</f>
        <v>0</v>
      </c>
      <c r="R49" s="17">
        <f>Q49*12</f>
        <v>0</v>
      </c>
    </row>
    <row r="50" spans="2:18" s="13" customFormat="1">
      <c r="B50" s="14"/>
      <c r="C50" s="15" t="s">
        <v>21</v>
      </c>
      <c r="D50" s="16">
        <v>2</v>
      </c>
      <c r="E50" s="17">
        <v>1.1499999999999999</v>
      </c>
      <c r="F50" s="17">
        <f t="shared" ref="F50:F51" si="21">E50*1000</f>
        <v>1150</v>
      </c>
      <c r="G50" s="17">
        <f>D50*F50</f>
        <v>2300</v>
      </c>
      <c r="H50" s="17">
        <f>G50*12</f>
        <v>27600</v>
      </c>
      <c r="I50" s="18">
        <v>2</v>
      </c>
      <c r="J50" s="19">
        <v>1.1499999999999999</v>
      </c>
      <c r="K50" s="19">
        <f>J50*1000</f>
        <v>1150</v>
      </c>
      <c r="L50" s="19">
        <f>I50*K50</f>
        <v>2300</v>
      </c>
      <c r="M50" s="19">
        <f>L50*12</f>
        <v>27600</v>
      </c>
      <c r="N50" s="20">
        <v>1</v>
      </c>
      <c r="O50" s="17">
        <v>1.1499999999999999</v>
      </c>
      <c r="P50" s="17">
        <f>O50*1000</f>
        <v>1150</v>
      </c>
      <c r="Q50" s="17">
        <f>N50*P50</f>
        <v>1150</v>
      </c>
      <c r="R50" s="17">
        <f>Q50*12</f>
        <v>13800</v>
      </c>
    </row>
    <row r="51" spans="2:18" s="13" customFormat="1">
      <c r="B51" s="14"/>
      <c r="C51" s="15" t="s">
        <v>29</v>
      </c>
      <c r="D51" s="16">
        <v>5</v>
      </c>
      <c r="E51" s="17">
        <v>0.85</v>
      </c>
      <c r="F51" s="17">
        <f t="shared" si="21"/>
        <v>850</v>
      </c>
      <c r="G51" s="17">
        <f>D51*F51</f>
        <v>4250</v>
      </c>
      <c r="H51" s="17">
        <f>G51*12</f>
        <v>51000</v>
      </c>
      <c r="I51" s="18">
        <v>3</v>
      </c>
      <c r="J51" s="19">
        <v>0.85</v>
      </c>
      <c r="K51" s="19">
        <f>J51*1000</f>
        <v>850</v>
      </c>
      <c r="L51" s="19">
        <f>I51*K51</f>
        <v>2550</v>
      </c>
      <c r="M51" s="19">
        <f>L51*12</f>
        <v>30600</v>
      </c>
      <c r="N51" s="20">
        <v>1</v>
      </c>
      <c r="O51" s="17">
        <v>0.85</v>
      </c>
      <c r="P51" s="17">
        <f>O51*1000</f>
        <v>850</v>
      </c>
      <c r="Q51" s="17">
        <f>N51*P51</f>
        <v>850</v>
      </c>
      <c r="R51" s="17">
        <f>Q51*12</f>
        <v>10200</v>
      </c>
    </row>
    <row r="52" spans="2:18" s="21" customFormat="1" ht="35.25" customHeight="1">
      <c r="B52" s="22" t="s">
        <v>74</v>
      </c>
      <c r="C52" s="23" t="s">
        <v>75</v>
      </c>
      <c r="D52" s="24">
        <f>D53+D54+D55+D61</f>
        <v>26</v>
      </c>
      <c r="E52" s="25"/>
      <c r="F52" s="25"/>
      <c r="G52" s="25">
        <f>G53+G54+G55+G61</f>
        <v>28800</v>
      </c>
      <c r="H52" s="25">
        <f>H53+H54+H55+H61</f>
        <v>345600</v>
      </c>
      <c r="I52" s="26">
        <f>I53+I54+I55+I61</f>
        <v>26</v>
      </c>
      <c r="J52" s="25"/>
      <c r="K52" s="29"/>
      <c r="L52" s="25">
        <f>L53+L54+L55+L61</f>
        <v>28800</v>
      </c>
      <c r="M52" s="25">
        <f>M53+M54+M55+M61</f>
        <v>345600</v>
      </c>
      <c r="N52" s="28">
        <f>N53+N54+N55+N61</f>
        <v>0</v>
      </c>
      <c r="O52" s="29"/>
      <c r="P52" s="29"/>
      <c r="Q52" s="25">
        <f>Q53+Q54+Q55+Q61</f>
        <v>0</v>
      </c>
      <c r="R52" s="25">
        <f>R53+R54+R55+R61</f>
        <v>0</v>
      </c>
    </row>
    <row r="53" spans="2:18" s="13" customFormat="1">
      <c r="B53" s="14"/>
      <c r="C53" s="15" t="s">
        <v>41</v>
      </c>
      <c r="D53" s="16">
        <v>1</v>
      </c>
      <c r="E53" s="17">
        <v>3.6</v>
      </c>
      <c r="F53" s="32">
        <f>E53*1000</f>
        <v>3600</v>
      </c>
      <c r="G53" s="32">
        <f>D53*F53</f>
        <v>3600</v>
      </c>
      <c r="H53" s="17">
        <f>G53*12</f>
        <v>43200</v>
      </c>
      <c r="I53" s="18">
        <v>1</v>
      </c>
      <c r="J53" s="19">
        <v>3.6</v>
      </c>
      <c r="K53" s="19">
        <f>J53*1000</f>
        <v>3600</v>
      </c>
      <c r="L53" s="19">
        <f>I53*K53</f>
        <v>3600</v>
      </c>
      <c r="M53" s="19">
        <f>L53*12</f>
        <v>43200</v>
      </c>
      <c r="N53" s="20">
        <f t="shared" ref="N53:N65" si="22">D53-I53</f>
        <v>0</v>
      </c>
      <c r="O53" s="17">
        <v>3.6</v>
      </c>
      <c r="P53" s="17">
        <f>O53*1000</f>
        <v>3600</v>
      </c>
      <c r="Q53" s="17">
        <f>N53*P53</f>
        <v>0</v>
      </c>
      <c r="R53" s="17">
        <f>Q53*12</f>
        <v>0</v>
      </c>
    </row>
    <row r="54" spans="2:18" s="13" customFormat="1">
      <c r="B54" s="14"/>
      <c r="C54" s="15" t="s">
        <v>18</v>
      </c>
      <c r="D54" s="16">
        <v>1</v>
      </c>
      <c r="E54" s="17">
        <v>2.5</v>
      </c>
      <c r="F54" s="32">
        <f>E54*1000</f>
        <v>2500</v>
      </c>
      <c r="G54" s="17">
        <f>D54*F54</f>
        <v>2500</v>
      </c>
      <c r="H54" s="17">
        <f>G54*12</f>
        <v>30000</v>
      </c>
      <c r="I54" s="18">
        <v>1</v>
      </c>
      <c r="J54" s="19">
        <v>2.5</v>
      </c>
      <c r="K54" s="19">
        <f>J54*1000</f>
        <v>2500</v>
      </c>
      <c r="L54" s="19">
        <f>I54*K54</f>
        <v>2500</v>
      </c>
      <c r="M54" s="19">
        <f>L54*12</f>
        <v>30000</v>
      </c>
      <c r="N54" s="20">
        <f t="shared" si="22"/>
        <v>0</v>
      </c>
      <c r="O54" s="17">
        <v>2.5</v>
      </c>
      <c r="P54" s="17">
        <f>O54*1000</f>
        <v>2500</v>
      </c>
      <c r="Q54" s="17">
        <f>N54*P54</f>
        <v>0</v>
      </c>
      <c r="R54" s="17">
        <f>Q54*12</f>
        <v>0</v>
      </c>
    </row>
    <row r="55" spans="2:18" s="36" customFormat="1" ht="30">
      <c r="B55" s="37">
        <v>1</v>
      </c>
      <c r="C55" s="46" t="s">
        <v>76</v>
      </c>
      <c r="D55" s="44">
        <f>SUM(D56:D60)</f>
        <v>12</v>
      </c>
      <c r="E55" s="41"/>
      <c r="F55" s="41"/>
      <c r="G55" s="41">
        <f>SUM(G56:G60)</f>
        <v>11500</v>
      </c>
      <c r="H55" s="41">
        <f>SUM(H56:H60)</f>
        <v>138000</v>
      </c>
      <c r="I55" s="45">
        <f>SUM(I56:I60)</f>
        <v>12</v>
      </c>
      <c r="J55" s="41"/>
      <c r="K55" s="17"/>
      <c r="L55" s="41">
        <f>SUM(L56:L60)</f>
        <v>11500</v>
      </c>
      <c r="M55" s="41">
        <f>SUM(M56:M60)</f>
        <v>138000</v>
      </c>
      <c r="N55" s="20">
        <f t="shared" si="22"/>
        <v>0</v>
      </c>
      <c r="O55" s="41"/>
      <c r="P55" s="17"/>
      <c r="Q55" s="41">
        <f>SUM(Q56:Q60)</f>
        <v>0</v>
      </c>
      <c r="R55" s="41">
        <f>SUM(R56:R60)</f>
        <v>0</v>
      </c>
    </row>
    <row r="56" spans="2:18" s="13" customFormat="1" ht="17.25" customHeight="1">
      <c r="B56" s="14"/>
      <c r="C56" s="15" t="s">
        <v>20</v>
      </c>
      <c r="D56" s="16">
        <v>1</v>
      </c>
      <c r="E56" s="17">
        <v>2</v>
      </c>
      <c r="F56" s="17">
        <f>E56*1000</f>
        <v>2000</v>
      </c>
      <c r="G56" s="17">
        <f>D56*F56</f>
        <v>2000</v>
      </c>
      <c r="H56" s="17">
        <f>G56*12</f>
        <v>24000</v>
      </c>
      <c r="I56" s="18">
        <v>1</v>
      </c>
      <c r="J56" s="19">
        <v>2</v>
      </c>
      <c r="K56" s="19">
        <f>J56*1000</f>
        <v>2000</v>
      </c>
      <c r="L56" s="19">
        <f>I56*K56</f>
        <v>2000</v>
      </c>
      <c r="M56" s="19">
        <f>L56*12</f>
        <v>24000</v>
      </c>
      <c r="N56" s="20">
        <f t="shared" si="22"/>
        <v>0</v>
      </c>
      <c r="O56" s="17">
        <v>2</v>
      </c>
      <c r="P56" s="17">
        <f>O56*1000</f>
        <v>2000</v>
      </c>
      <c r="Q56" s="17">
        <f>N56*P56</f>
        <v>0</v>
      </c>
      <c r="R56" s="17">
        <f>Q56*12</f>
        <v>0</v>
      </c>
    </row>
    <row r="57" spans="2:18" s="13" customFormat="1">
      <c r="B57" s="14"/>
      <c r="C57" s="15" t="s">
        <v>21</v>
      </c>
      <c r="D57" s="16">
        <v>2</v>
      </c>
      <c r="E57" s="17">
        <v>1.1499999999999999</v>
      </c>
      <c r="F57" s="17">
        <f t="shared" ref="F57:F60" si="23">E57*1000</f>
        <v>1150</v>
      </c>
      <c r="G57" s="17">
        <f>D57*F57</f>
        <v>2300</v>
      </c>
      <c r="H57" s="17">
        <f>G57*12</f>
        <v>27600</v>
      </c>
      <c r="I57" s="18">
        <v>2</v>
      </c>
      <c r="J57" s="19">
        <v>1.1499999999999999</v>
      </c>
      <c r="K57" s="19">
        <f>J57*1000</f>
        <v>1150</v>
      </c>
      <c r="L57" s="19">
        <f>I57*K57</f>
        <v>2300</v>
      </c>
      <c r="M57" s="19">
        <f>L57*12</f>
        <v>27600</v>
      </c>
      <c r="N57" s="20">
        <f t="shared" si="22"/>
        <v>0</v>
      </c>
      <c r="O57" s="17">
        <v>1.1499999999999999</v>
      </c>
      <c r="P57" s="17">
        <f>O57*1000</f>
        <v>1150</v>
      </c>
      <c r="Q57" s="17">
        <f t="shared" si="13"/>
        <v>0</v>
      </c>
      <c r="R57" s="17">
        <f>Q57*12</f>
        <v>0</v>
      </c>
    </row>
    <row r="58" spans="2:18" s="13" customFormat="1">
      <c r="B58" s="14"/>
      <c r="C58" s="15" t="s">
        <v>29</v>
      </c>
      <c r="D58" s="16">
        <v>3</v>
      </c>
      <c r="E58" s="17">
        <v>0.85</v>
      </c>
      <c r="F58" s="17">
        <f t="shared" si="23"/>
        <v>850</v>
      </c>
      <c r="G58" s="17">
        <f>D58*F58</f>
        <v>2550</v>
      </c>
      <c r="H58" s="17">
        <f>G58*12</f>
        <v>30600</v>
      </c>
      <c r="I58" s="18">
        <v>3</v>
      </c>
      <c r="J58" s="19">
        <v>0.85</v>
      </c>
      <c r="K58" s="19">
        <f>J58*1000</f>
        <v>850</v>
      </c>
      <c r="L58" s="19">
        <f>I58*K58</f>
        <v>2550</v>
      </c>
      <c r="M58" s="19">
        <f>L58*12</f>
        <v>30600</v>
      </c>
      <c r="N58" s="20">
        <f t="shared" si="22"/>
        <v>0</v>
      </c>
      <c r="O58" s="17">
        <v>0.85</v>
      </c>
      <c r="P58" s="17">
        <f>O58*1000</f>
        <v>850</v>
      </c>
      <c r="Q58" s="17">
        <f>N58*P58</f>
        <v>0</v>
      </c>
      <c r="R58" s="17">
        <f>Q58*12</f>
        <v>0</v>
      </c>
    </row>
    <row r="59" spans="2:18" s="13" customFormat="1">
      <c r="B59" s="14"/>
      <c r="C59" s="15" t="s">
        <v>30</v>
      </c>
      <c r="D59" s="16">
        <v>5</v>
      </c>
      <c r="E59" s="17">
        <v>0.7</v>
      </c>
      <c r="F59" s="17">
        <f t="shared" si="23"/>
        <v>700</v>
      </c>
      <c r="G59" s="17">
        <f>D59*F59</f>
        <v>3500</v>
      </c>
      <c r="H59" s="17">
        <f>G59*12</f>
        <v>42000</v>
      </c>
      <c r="I59" s="18">
        <v>5</v>
      </c>
      <c r="J59" s="19">
        <v>0.7</v>
      </c>
      <c r="K59" s="19">
        <f>J59*1000</f>
        <v>700</v>
      </c>
      <c r="L59" s="19">
        <f>I59*K59</f>
        <v>3500</v>
      </c>
      <c r="M59" s="19">
        <f>L59*12</f>
        <v>42000</v>
      </c>
      <c r="N59" s="20">
        <f t="shared" si="22"/>
        <v>0</v>
      </c>
      <c r="O59" s="17">
        <v>0.7</v>
      </c>
      <c r="P59" s="17">
        <f>O59*1000</f>
        <v>700</v>
      </c>
      <c r="Q59" s="17">
        <f>N59*P59</f>
        <v>0</v>
      </c>
      <c r="R59" s="17">
        <f>Q59*12</f>
        <v>0</v>
      </c>
    </row>
    <row r="60" spans="2:18" s="13" customFormat="1">
      <c r="B60" s="14"/>
      <c r="C60" s="15" t="s">
        <v>32</v>
      </c>
      <c r="D60" s="16">
        <v>1</v>
      </c>
      <c r="E60" s="17">
        <v>1.1499999999999999</v>
      </c>
      <c r="F60" s="17">
        <f t="shared" si="23"/>
        <v>1150</v>
      </c>
      <c r="G60" s="17">
        <f>D60*F60</f>
        <v>1150</v>
      </c>
      <c r="H60" s="17">
        <f>G60*12</f>
        <v>13800</v>
      </c>
      <c r="I60" s="18">
        <v>1</v>
      </c>
      <c r="J60" s="19">
        <v>1.1499999999999999</v>
      </c>
      <c r="K60" s="19">
        <f>J60*1000</f>
        <v>1150</v>
      </c>
      <c r="L60" s="19">
        <f>I60*K60</f>
        <v>1150</v>
      </c>
      <c r="M60" s="19">
        <f>L60*12</f>
        <v>13800</v>
      </c>
      <c r="N60" s="20">
        <f t="shared" si="22"/>
        <v>0</v>
      </c>
      <c r="O60" s="17">
        <v>1.1499999999999999</v>
      </c>
      <c r="P60" s="17">
        <f>O60*1000</f>
        <v>1150</v>
      </c>
      <c r="Q60" s="17">
        <f>N60*P60</f>
        <v>0</v>
      </c>
      <c r="R60" s="17">
        <f>Q60*12</f>
        <v>0</v>
      </c>
    </row>
    <row r="61" spans="2:18" s="36" customFormat="1" ht="30">
      <c r="B61" s="37">
        <v>2</v>
      </c>
      <c r="C61" s="46" t="s">
        <v>77</v>
      </c>
      <c r="D61" s="44">
        <f t="shared" ref="D61" si="24">SUM(D62:D65)</f>
        <v>12</v>
      </c>
      <c r="E61" s="41"/>
      <c r="F61" s="41"/>
      <c r="G61" s="41">
        <f t="shared" ref="G61:I61" si="25">SUM(G62:G65)</f>
        <v>11200</v>
      </c>
      <c r="H61" s="41">
        <f t="shared" si="25"/>
        <v>134400</v>
      </c>
      <c r="I61" s="45">
        <f t="shared" si="25"/>
        <v>12</v>
      </c>
      <c r="J61" s="41"/>
      <c r="K61" s="17"/>
      <c r="L61" s="41">
        <f>SUM(L62:L65)</f>
        <v>11200</v>
      </c>
      <c r="M61" s="41">
        <f>SUM(M62:M65)</f>
        <v>134400</v>
      </c>
      <c r="N61" s="20">
        <f t="shared" si="22"/>
        <v>0</v>
      </c>
      <c r="O61" s="41"/>
      <c r="P61" s="17"/>
      <c r="Q61" s="41">
        <f>SUM(Q62:Q65)</f>
        <v>0</v>
      </c>
      <c r="R61" s="41">
        <f>SUM(R62:R65)</f>
        <v>0</v>
      </c>
    </row>
    <row r="62" spans="2:18" s="13" customFormat="1">
      <c r="B62" s="14"/>
      <c r="C62" s="15" t="s">
        <v>20</v>
      </c>
      <c r="D62" s="16">
        <v>1</v>
      </c>
      <c r="E62" s="17">
        <v>2</v>
      </c>
      <c r="F62" s="17">
        <f>E62*1000</f>
        <v>2000</v>
      </c>
      <c r="G62" s="17">
        <f>D62*F62</f>
        <v>2000</v>
      </c>
      <c r="H62" s="17">
        <f>G62*12</f>
        <v>24000</v>
      </c>
      <c r="I62" s="18">
        <v>1</v>
      </c>
      <c r="J62" s="19">
        <v>2</v>
      </c>
      <c r="K62" s="19">
        <f>J62*1000</f>
        <v>2000</v>
      </c>
      <c r="L62" s="19">
        <f>I62*K62</f>
        <v>2000</v>
      </c>
      <c r="M62" s="19">
        <f>L62*12</f>
        <v>24000</v>
      </c>
      <c r="N62" s="20">
        <f t="shared" si="22"/>
        <v>0</v>
      </c>
      <c r="O62" s="17">
        <v>2</v>
      </c>
      <c r="P62" s="17">
        <f t="shared" si="12"/>
        <v>2000</v>
      </c>
      <c r="Q62" s="17">
        <f>N62*P62</f>
        <v>0</v>
      </c>
      <c r="R62" s="17">
        <f>Q62*12</f>
        <v>0</v>
      </c>
    </row>
    <row r="63" spans="2:18" s="13" customFormat="1">
      <c r="B63" s="14"/>
      <c r="C63" s="15" t="s">
        <v>21</v>
      </c>
      <c r="D63" s="16">
        <v>2</v>
      </c>
      <c r="E63" s="17">
        <v>1.1499999999999999</v>
      </c>
      <c r="F63" s="17">
        <f t="shared" ref="F63:F65" si="26">E63*1000</f>
        <v>1150</v>
      </c>
      <c r="G63" s="17">
        <f>D63*F63</f>
        <v>2300</v>
      </c>
      <c r="H63" s="17">
        <f>G63*12</f>
        <v>27600</v>
      </c>
      <c r="I63" s="18">
        <v>2</v>
      </c>
      <c r="J63" s="19">
        <v>1.1499999999999999</v>
      </c>
      <c r="K63" s="19">
        <f>J63*1000</f>
        <v>1150</v>
      </c>
      <c r="L63" s="19">
        <f>I63*K63</f>
        <v>2300</v>
      </c>
      <c r="M63" s="19">
        <f>L63*12</f>
        <v>27600</v>
      </c>
      <c r="N63" s="20">
        <f t="shared" si="22"/>
        <v>0</v>
      </c>
      <c r="O63" s="17">
        <v>1.1499999999999999</v>
      </c>
      <c r="P63" s="17">
        <f t="shared" si="12"/>
        <v>1150</v>
      </c>
      <c r="Q63" s="17">
        <f>N63*P63</f>
        <v>0</v>
      </c>
      <c r="R63" s="17">
        <f>Q63*12</f>
        <v>0</v>
      </c>
    </row>
    <row r="64" spans="2:18" s="13" customFormat="1">
      <c r="B64" s="14"/>
      <c r="C64" s="15" t="s">
        <v>29</v>
      </c>
      <c r="D64" s="16">
        <v>4</v>
      </c>
      <c r="E64" s="17">
        <v>0.85</v>
      </c>
      <c r="F64" s="17">
        <f t="shared" si="26"/>
        <v>850</v>
      </c>
      <c r="G64" s="17">
        <f>D64*F64</f>
        <v>3400</v>
      </c>
      <c r="H64" s="17">
        <f>G64*12</f>
        <v>40800</v>
      </c>
      <c r="I64" s="18">
        <v>4</v>
      </c>
      <c r="J64" s="19">
        <v>0.85</v>
      </c>
      <c r="K64" s="19">
        <f>J64*1000</f>
        <v>850</v>
      </c>
      <c r="L64" s="19">
        <f>I64*K64</f>
        <v>3400</v>
      </c>
      <c r="M64" s="19">
        <f>L64*12</f>
        <v>40800</v>
      </c>
      <c r="N64" s="20">
        <f t="shared" si="22"/>
        <v>0</v>
      </c>
      <c r="O64" s="17">
        <v>0.85</v>
      </c>
      <c r="P64" s="17">
        <f t="shared" si="12"/>
        <v>850</v>
      </c>
      <c r="Q64" s="17">
        <f>N64*P64</f>
        <v>0</v>
      </c>
      <c r="R64" s="17">
        <f>Q64*12</f>
        <v>0</v>
      </c>
    </row>
    <row r="65" spans="2:18" s="13" customFormat="1">
      <c r="B65" s="14"/>
      <c r="C65" s="15" t="s">
        <v>30</v>
      </c>
      <c r="D65" s="16">
        <v>5</v>
      </c>
      <c r="E65" s="17">
        <v>0.7</v>
      </c>
      <c r="F65" s="17">
        <f t="shared" si="26"/>
        <v>700</v>
      </c>
      <c r="G65" s="17">
        <f>D65*F65</f>
        <v>3500</v>
      </c>
      <c r="H65" s="17">
        <f>G65*12</f>
        <v>42000</v>
      </c>
      <c r="I65" s="18">
        <v>5</v>
      </c>
      <c r="J65" s="19">
        <v>0.7</v>
      </c>
      <c r="K65" s="19">
        <f>J65*1000</f>
        <v>700</v>
      </c>
      <c r="L65" s="19">
        <f>I65*K65</f>
        <v>3500</v>
      </c>
      <c r="M65" s="19">
        <f>L65*12</f>
        <v>42000</v>
      </c>
      <c r="N65" s="20">
        <f t="shared" si="22"/>
        <v>0</v>
      </c>
      <c r="O65" s="17">
        <v>0.7</v>
      </c>
      <c r="P65" s="17">
        <f t="shared" si="12"/>
        <v>700</v>
      </c>
      <c r="Q65" s="17">
        <f>N65*P65</f>
        <v>0</v>
      </c>
      <c r="R65" s="17">
        <f>Q65*12</f>
        <v>0</v>
      </c>
    </row>
    <row r="66" spans="2:18" s="21" customFormat="1" ht="30">
      <c r="B66" s="22" t="s">
        <v>78</v>
      </c>
      <c r="C66" s="23" t="s">
        <v>79</v>
      </c>
      <c r="D66" s="24">
        <f t="shared" ref="D66" si="27">D67+D68+D69+D75+D79</f>
        <v>28</v>
      </c>
      <c r="E66" s="25"/>
      <c r="F66" s="25"/>
      <c r="G66" s="25">
        <f t="shared" ref="G66:H66" si="28">G67+G68+G69+G75+G79</f>
        <v>34450</v>
      </c>
      <c r="H66" s="25">
        <f t="shared" si="28"/>
        <v>413400</v>
      </c>
      <c r="I66" s="26">
        <f>I67+I68+I69+I75+I79</f>
        <v>28</v>
      </c>
      <c r="J66" s="25"/>
      <c r="K66" s="29"/>
      <c r="L66" s="25">
        <f>L67+L68+L69+L75+L79</f>
        <v>34450</v>
      </c>
      <c r="M66" s="25">
        <f>M67+M68+M69+M75+M79</f>
        <v>413400</v>
      </c>
      <c r="N66" s="28">
        <f>N67+N68+N69+N75+N79</f>
        <v>0</v>
      </c>
      <c r="O66" s="29"/>
      <c r="P66" s="29"/>
      <c r="Q66" s="25">
        <f>Q67+Q68+Q69+Q75+Q79</f>
        <v>0</v>
      </c>
      <c r="R66" s="25">
        <f>R67+R68+R69+R75+R79</f>
        <v>0</v>
      </c>
    </row>
    <row r="67" spans="2:18" s="13" customFormat="1">
      <c r="B67" s="14"/>
      <c r="C67" s="15" t="s">
        <v>41</v>
      </c>
      <c r="D67" s="16">
        <v>1</v>
      </c>
      <c r="E67" s="17">
        <v>3.6</v>
      </c>
      <c r="F67" s="32">
        <f>E67*1000</f>
        <v>3600</v>
      </c>
      <c r="G67" s="32">
        <f>D67*F67</f>
        <v>3600</v>
      </c>
      <c r="H67" s="17">
        <f>G67*12</f>
        <v>43200</v>
      </c>
      <c r="I67" s="18">
        <v>1</v>
      </c>
      <c r="J67" s="19">
        <v>3.6</v>
      </c>
      <c r="K67" s="33">
        <f t="shared" ref="K67:K68" si="29">J67*1000</f>
        <v>3600</v>
      </c>
      <c r="L67" s="33">
        <f t="shared" ref="L67:L68" si="30">I67*K67</f>
        <v>3600</v>
      </c>
      <c r="M67" s="33">
        <f t="shared" ref="M67:M68" si="31">L67*12</f>
        <v>43200</v>
      </c>
      <c r="N67" s="20">
        <f t="shared" ref="N67:N82" si="32">D67-I67</f>
        <v>0</v>
      </c>
      <c r="O67" s="17">
        <v>3.6</v>
      </c>
      <c r="P67" s="35">
        <f>O67*1000</f>
        <v>3600</v>
      </c>
      <c r="Q67" s="17">
        <f t="shared" si="13"/>
        <v>0</v>
      </c>
      <c r="R67" s="35">
        <f>Q67*12</f>
        <v>0</v>
      </c>
    </row>
    <row r="68" spans="2:18" s="13" customFormat="1">
      <c r="B68" s="14"/>
      <c r="C68" s="15" t="s">
        <v>18</v>
      </c>
      <c r="D68" s="16">
        <v>1</v>
      </c>
      <c r="E68" s="17">
        <v>2.5</v>
      </c>
      <c r="F68" s="32">
        <f>E68*1000</f>
        <v>2500</v>
      </c>
      <c r="G68" s="17">
        <f>D68*F68</f>
        <v>2500</v>
      </c>
      <c r="H68" s="17">
        <f>G68*12</f>
        <v>30000</v>
      </c>
      <c r="I68" s="18">
        <v>1</v>
      </c>
      <c r="J68" s="19">
        <v>2.5</v>
      </c>
      <c r="K68" s="33">
        <f t="shared" si="29"/>
        <v>2500</v>
      </c>
      <c r="L68" s="33">
        <f t="shared" si="30"/>
        <v>2500</v>
      </c>
      <c r="M68" s="33">
        <f t="shared" si="31"/>
        <v>30000</v>
      </c>
      <c r="N68" s="20">
        <f t="shared" si="32"/>
        <v>0</v>
      </c>
      <c r="O68" s="17">
        <v>2.5</v>
      </c>
      <c r="P68" s="35">
        <f t="shared" si="12"/>
        <v>2500</v>
      </c>
      <c r="Q68" s="35">
        <f t="shared" si="13"/>
        <v>0</v>
      </c>
      <c r="R68" s="35">
        <f t="shared" si="19"/>
        <v>0</v>
      </c>
    </row>
    <row r="69" spans="2:18" s="36" customFormat="1" ht="30">
      <c r="B69" s="37">
        <v>1</v>
      </c>
      <c r="C69" s="46" t="s">
        <v>80</v>
      </c>
      <c r="D69" s="44">
        <f t="shared" ref="D69" si="33">SUM(D70:D74)</f>
        <v>12</v>
      </c>
      <c r="E69" s="41"/>
      <c r="F69" s="41"/>
      <c r="G69" s="41">
        <f t="shared" ref="G69:H69" si="34">SUM(G70:G74)</f>
        <v>12250</v>
      </c>
      <c r="H69" s="41">
        <f t="shared" si="34"/>
        <v>147000</v>
      </c>
      <c r="I69" s="45">
        <f>SUM(I70:I74)</f>
        <v>12</v>
      </c>
      <c r="J69" s="41"/>
      <c r="K69" s="43"/>
      <c r="L69" s="41">
        <f>SUM(L70:L74)</f>
        <v>12250</v>
      </c>
      <c r="M69" s="41">
        <f>SUM(M70:M74)</f>
        <v>147000</v>
      </c>
      <c r="N69" s="20">
        <f t="shared" si="32"/>
        <v>0</v>
      </c>
      <c r="O69" s="41"/>
      <c r="P69" s="35"/>
      <c r="Q69" s="41">
        <f>SUM(Q70:Q74)</f>
        <v>0</v>
      </c>
      <c r="R69" s="41">
        <f>SUM(R70:R74)</f>
        <v>0</v>
      </c>
    </row>
    <row r="70" spans="2:18" s="13" customFormat="1">
      <c r="B70" s="14"/>
      <c r="C70" s="15" t="s">
        <v>20</v>
      </c>
      <c r="D70" s="16">
        <v>1</v>
      </c>
      <c r="E70" s="17">
        <v>2</v>
      </c>
      <c r="F70" s="17">
        <f>E70*1000</f>
        <v>2000</v>
      </c>
      <c r="G70" s="17">
        <f>D70*F70</f>
        <v>2000</v>
      </c>
      <c r="H70" s="17">
        <f>G70*12</f>
        <v>24000</v>
      </c>
      <c r="I70" s="18">
        <v>1</v>
      </c>
      <c r="J70" s="19">
        <v>2</v>
      </c>
      <c r="K70" s="33">
        <f t="shared" ref="K70:K133" si="35">J70*1000</f>
        <v>2000</v>
      </c>
      <c r="L70" s="33">
        <f t="shared" ref="L70:L133" si="36">I70*K70</f>
        <v>2000</v>
      </c>
      <c r="M70" s="33">
        <f t="shared" ref="M70:M133" si="37">L70*12</f>
        <v>24000</v>
      </c>
      <c r="N70" s="20">
        <f t="shared" si="32"/>
        <v>0</v>
      </c>
      <c r="O70" s="17">
        <v>2</v>
      </c>
      <c r="P70" s="35">
        <f t="shared" ref="P70:P133" si="38">O70*1000</f>
        <v>2000</v>
      </c>
      <c r="Q70" s="35">
        <f t="shared" si="13"/>
        <v>0</v>
      </c>
      <c r="R70" s="35">
        <f t="shared" ref="R70:R133" si="39">Q70*12</f>
        <v>0</v>
      </c>
    </row>
    <row r="71" spans="2:18" s="13" customFormat="1">
      <c r="B71" s="14"/>
      <c r="C71" s="15" t="s">
        <v>21</v>
      </c>
      <c r="D71" s="16">
        <v>2</v>
      </c>
      <c r="E71" s="17">
        <v>1.1499999999999999</v>
      </c>
      <c r="F71" s="17">
        <f t="shared" ref="F71:F74" si="40">E71*1000</f>
        <v>1150</v>
      </c>
      <c r="G71" s="17">
        <f>D71*F71</f>
        <v>2300</v>
      </c>
      <c r="H71" s="17">
        <f>G71*12</f>
        <v>27600</v>
      </c>
      <c r="I71" s="18">
        <v>2</v>
      </c>
      <c r="J71" s="19">
        <v>1.1499999999999999</v>
      </c>
      <c r="K71" s="33">
        <f t="shared" si="35"/>
        <v>1150</v>
      </c>
      <c r="L71" s="33">
        <f t="shared" si="36"/>
        <v>2300</v>
      </c>
      <c r="M71" s="33">
        <f t="shared" si="37"/>
        <v>27600</v>
      </c>
      <c r="N71" s="20">
        <f t="shared" si="32"/>
        <v>0</v>
      </c>
      <c r="O71" s="17">
        <v>1.1499999999999999</v>
      </c>
      <c r="P71" s="35">
        <f t="shared" si="38"/>
        <v>1150</v>
      </c>
      <c r="Q71" s="35">
        <f t="shared" si="13"/>
        <v>0</v>
      </c>
      <c r="R71" s="35">
        <f t="shared" si="39"/>
        <v>0</v>
      </c>
    </row>
    <row r="72" spans="2:18" s="13" customFormat="1">
      <c r="B72" s="14"/>
      <c r="C72" s="15" t="s">
        <v>29</v>
      </c>
      <c r="D72" s="16">
        <v>5</v>
      </c>
      <c r="E72" s="17">
        <v>0.85</v>
      </c>
      <c r="F72" s="17">
        <f t="shared" si="40"/>
        <v>850</v>
      </c>
      <c r="G72" s="17">
        <f>D72*F72</f>
        <v>4250</v>
      </c>
      <c r="H72" s="17">
        <f>G72*12</f>
        <v>51000</v>
      </c>
      <c r="I72" s="18">
        <v>5</v>
      </c>
      <c r="J72" s="19">
        <v>0.85</v>
      </c>
      <c r="K72" s="33">
        <f t="shared" si="35"/>
        <v>850</v>
      </c>
      <c r="L72" s="33">
        <f t="shared" si="36"/>
        <v>4250</v>
      </c>
      <c r="M72" s="33">
        <f t="shared" si="37"/>
        <v>51000</v>
      </c>
      <c r="N72" s="20">
        <f t="shared" si="32"/>
        <v>0</v>
      </c>
      <c r="O72" s="17">
        <v>0.85</v>
      </c>
      <c r="P72" s="35">
        <f t="shared" si="38"/>
        <v>850</v>
      </c>
      <c r="Q72" s="35">
        <f t="shared" si="13"/>
        <v>0</v>
      </c>
      <c r="R72" s="35">
        <f t="shared" si="39"/>
        <v>0</v>
      </c>
    </row>
    <row r="73" spans="2:18" s="13" customFormat="1">
      <c r="B73" s="14"/>
      <c r="C73" s="15" t="s">
        <v>30</v>
      </c>
      <c r="D73" s="16">
        <v>2</v>
      </c>
      <c r="E73" s="17">
        <v>0.7</v>
      </c>
      <c r="F73" s="17">
        <f t="shared" si="40"/>
        <v>700</v>
      </c>
      <c r="G73" s="17">
        <f>D73*F73</f>
        <v>1400</v>
      </c>
      <c r="H73" s="17">
        <f>G73*12</f>
        <v>16800</v>
      </c>
      <c r="I73" s="18">
        <v>2</v>
      </c>
      <c r="J73" s="19">
        <v>0.7</v>
      </c>
      <c r="K73" s="33">
        <f t="shared" si="35"/>
        <v>700</v>
      </c>
      <c r="L73" s="33">
        <f t="shared" si="36"/>
        <v>1400</v>
      </c>
      <c r="M73" s="33">
        <f t="shared" si="37"/>
        <v>16800</v>
      </c>
      <c r="N73" s="20">
        <f t="shared" si="32"/>
        <v>0</v>
      </c>
      <c r="O73" s="17">
        <v>0.7</v>
      </c>
      <c r="P73" s="35">
        <f t="shared" si="38"/>
        <v>700</v>
      </c>
      <c r="Q73" s="35">
        <f t="shared" si="13"/>
        <v>0</v>
      </c>
      <c r="R73" s="35">
        <f t="shared" si="39"/>
        <v>0</v>
      </c>
    </row>
    <row r="74" spans="2:18" s="13" customFormat="1">
      <c r="B74" s="14"/>
      <c r="C74" s="15" t="s">
        <v>32</v>
      </c>
      <c r="D74" s="16">
        <v>2</v>
      </c>
      <c r="E74" s="17">
        <v>1.1499999999999999</v>
      </c>
      <c r="F74" s="17">
        <f t="shared" si="40"/>
        <v>1150</v>
      </c>
      <c r="G74" s="17">
        <f>D74*F74</f>
        <v>2300</v>
      </c>
      <c r="H74" s="17">
        <f>G74*12</f>
        <v>27600</v>
      </c>
      <c r="I74" s="18">
        <v>2</v>
      </c>
      <c r="J74" s="19">
        <v>1.1499999999999999</v>
      </c>
      <c r="K74" s="33">
        <f t="shared" si="35"/>
        <v>1150</v>
      </c>
      <c r="L74" s="33">
        <f t="shared" si="36"/>
        <v>2300</v>
      </c>
      <c r="M74" s="33">
        <f t="shared" si="37"/>
        <v>27600</v>
      </c>
      <c r="N74" s="20">
        <f t="shared" si="32"/>
        <v>0</v>
      </c>
      <c r="O74" s="17">
        <v>1.1499999999999999</v>
      </c>
      <c r="P74" s="35">
        <f t="shared" si="38"/>
        <v>1150</v>
      </c>
      <c r="Q74" s="35">
        <f t="shared" si="13"/>
        <v>0</v>
      </c>
      <c r="R74" s="35">
        <f t="shared" si="39"/>
        <v>0</v>
      </c>
    </row>
    <row r="75" spans="2:18" s="36" customFormat="1" ht="30">
      <c r="B75" s="37">
        <v>2</v>
      </c>
      <c r="C75" s="46" t="s">
        <v>81</v>
      </c>
      <c r="D75" s="44">
        <f t="shared" ref="D75" si="41">SUM(D76:D78)</f>
        <v>7</v>
      </c>
      <c r="E75" s="41"/>
      <c r="F75" s="41"/>
      <c r="G75" s="41">
        <f t="shared" ref="G75:H75" si="42">SUM(G76:G78)</f>
        <v>8200</v>
      </c>
      <c r="H75" s="41">
        <f t="shared" si="42"/>
        <v>98400</v>
      </c>
      <c r="I75" s="45">
        <f>SUM(I76:I78)</f>
        <v>7</v>
      </c>
      <c r="J75" s="41"/>
      <c r="K75" s="43"/>
      <c r="L75" s="41">
        <f>SUM(L76:L78)</f>
        <v>8200</v>
      </c>
      <c r="M75" s="41">
        <f>SUM(M76:M78)</f>
        <v>98400</v>
      </c>
      <c r="N75" s="20">
        <f t="shared" si="32"/>
        <v>0</v>
      </c>
      <c r="O75" s="41"/>
      <c r="P75" s="35"/>
      <c r="Q75" s="41">
        <f>SUM(Q76:Q78)</f>
        <v>0</v>
      </c>
      <c r="R75" s="41">
        <f>SUM(R76:R78)</f>
        <v>0</v>
      </c>
    </row>
    <row r="76" spans="2:18" s="13" customFormat="1">
      <c r="B76" s="14"/>
      <c r="C76" s="15" t="s">
        <v>20</v>
      </c>
      <c r="D76" s="16">
        <v>1</v>
      </c>
      <c r="E76" s="17">
        <v>2.2000000000000002</v>
      </c>
      <c r="F76" s="17">
        <f>E76*1000</f>
        <v>2200</v>
      </c>
      <c r="G76" s="17">
        <f>D76*F76</f>
        <v>2200</v>
      </c>
      <c r="H76" s="17">
        <f>G76*12</f>
        <v>26400</v>
      </c>
      <c r="I76" s="18">
        <v>1</v>
      </c>
      <c r="J76" s="19">
        <v>2.2000000000000002</v>
      </c>
      <c r="K76" s="33">
        <f t="shared" si="35"/>
        <v>2200</v>
      </c>
      <c r="L76" s="33">
        <f t="shared" si="36"/>
        <v>2200</v>
      </c>
      <c r="M76" s="33">
        <f t="shared" si="37"/>
        <v>26400</v>
      </c>
      <c r="N76" s="20">
        <f t="shared" si="32"/>
        <v>0</v>
      </c>
      <c r="O76" s="17">
        <v>2.2000000000000002</v>
      </c>
      <c r="P76" s="35">
        <f t="shared" si="38"/>
        <v>2200</v>
      </c>
      <c r="Q76" s="35">
        <f t="shared" si="13"/>
        <v>0</v>
      </c>
      <c r="R76" s="35">
        <f t="shared" si="39"/>
        <v>0</v>
      </c>
    </row>
    <row r="77" spans="2:18" s="13" customFormat="1">
      <c r="B77" s="14"/>
      <c r="C77" s="15" t="s">
        <v>21</v>
      </c>
      <c r="D77" s="16">
        <v>3</v>
      </c>
      <c r="E77" s="17">
        <v>1.1499999999999999</v>
      </c>
      <c r="F77" s="17">
        <f t="shared" ref="F77:F78" si="43">E77*1000</f>
        <v>1150</v>
      </c>
      <c r="G77" s="17">
        <f>D77*F77</f>
        <v>3450</v>
      </c>
      <c r="H77" s="17">
        <f>G77*12</f>
        <v>41400</v>
      </c>
      <c r="I77" s="18">
        <v>3</v>
      </c>
      <c r="J77" s="19">
        <v>1.1499999999999999</v>
      </c>
      <c r="K77" s="33">
        <f t="shared" si="35"/>
        <v>1150</v>
      </c>
      <c r="L77" s="33">
        <f t="shared" si="36"/>
        <v>3450</v>
      </c>
      <c r="M77" s="33">
        <f t="shared" si="37"/>
        <v>41400</v>
      </c>
      <c r="N77" s="20">
        <f t="shared" si="32"/>
        <v>0</v>
      </c>
      <c r="O77" s="17">
        <v>1.1499999999999999</v>
      </c>
      <c r="P77" s="35">
        <f t="shared" si="38"/>
        <v>1150</v>
      </c>
      <c r="Q77" s="35">
        <f t="shared" si="13"/>
        <v>0</v>
      </c>
      <c r="R77" s="35">
        <f t="shared" si="39"/>
        <v>0</v>
      </c>
    </row>
    <row r="78" spans="2:18" s="13" customFormat="1">
      <c r="B78" s="14"/>
      <c r="C78" s="15" t="s">
        <v>29</v>
      </c>
      <c r="D78" s="16">
        <v>3</v>
      </c>
      <c r="E78" s="17">
        <v>0.85</v>
      </c>
      <c r="F78" s="17">
        <f t="shared" si="43"/>
        <v>850</v>
      </c>
      <c r="G78" s="17">
        <f>D78*F78</f>
        <v>2550</v>
      </c>
      <c r="H78" s="17">
        <f>G78*12</f>
        <v>30600</v>
      </c>
      <c r="I78" s="18">
        <v>3</v>
      </c>
      <c r="J78" s="19">
        <v>0.85</v>
      </c>
      <c r="K78" s="33">
        <f t="shared" si="35"/>
        <v>850</v>
      </c>
      <c r="L78" s="33">
        <f t="shared" si="36"/>
        <v>2550</v>
      </c>
      <c r="M78" s="33">
        <f t="shared" si="37"/>
        <v>30600</v>
      </c>
      <c r="N78" s="20">
        <f t="shared" si="32"/>
        <v>0</v>
      </c>
      <c r="O78" s="17">
        <v>0.85</v>
      </c>
      <c r="P78" s="35">
        <f t="shared" si="38"/>
        <v>850</v>
      </c>
      <c r="Q78" s="35">
        <f t="shared" si="13"/>
        <v>0</v>
      </c>
      <c r="R78" s="35">
        <f t="shared" si="39"/>
        <v>0</v>
      </c>
    </row>
    <row r="79" spans="2:18" s="36" customFormat="1" ht="47.25" customHeight="1">
      <c r="B79" s="37">
        <v>3</v>
      </c>
      <c r="C79" s="46" t="s">
        <v>82</v>
      </c>
      <c r="D79" s="44">
        <f t="shared" ref="D79" si="44">SUM(D80:D82)</f>
        <v>7</v>
      </c>
      <c r="E79" s="41"/>
      <c r="F79" s="41"/>
      <c r="G79" s="41">
        <f t="shared" ref="G79:H79" si="45">SUM(G80:G82)</f>
        <v>7900</v>
      </c>
      <c r="H79" s="41">
        <f t="shared" si="45"/>
        <v>94800</v>
      </c>
      <c r="I79" s="45">
        <f>SUM(I80:I82)</f>
        <v>7</v>
      </c>
      <c r="J79" s="41"/>
      <c r="K79" s="43"/>
      <c r="L79" s="41">
        <f>SUM(L80:L82)</f>
        <v>7900</v>
      </c>
      <c r="M79" s="41">
        <f>SUM(M80:M82)</f>
        <v>94800</v>
      </c>
      <c r="N79" s="20">
        <f t="shared" si="32"/>
        <v>0</v>
      </c>
      <c r="O79" s="41"/>
      <c r="P79" s="35"/>
      <c r="Q79" s="41">
        <f>SUM(Q80:Q82)</f>
        <v>0</v>
      </c>
      <c r="R79" s="41">
        <f>SUM(R80:R82)</f>
        <v>0</v>
      </c>
    </row>
    <row r="80" spans="2:18" s="13" customFormat="1">
      <c r="B80" s="14"/>
      <c r="C80" s="15" t="s">
        <v>20</v>
      </c>
      <c r="D80" s="16">
        <v>1</v>
      </c>
      <c r="E80" s="17">
        <v>2.2000000000000002</v>
      </c>
      <c r="F80" s="17">
        <f>E80*1000</f>
        <v>2200</v>
      </c>
      <c r="G80" s="17">
        <f>D80*F80</f>
        <v>2200</v>
      </c>
      <c r="H80" s="17">
        <f>G80*12</f>
        <v>26400</v>
      </c>
      <c r="I80" s="18">
        <v>1</v>
      </c>
      <c r="J80" s="19">
        <v>2.2000000000000002</v>
      </c>
      <c r="K80" s="33">
        <f t="shared" si="35"/>
        <v>2200</v>
      </c>
      <c r="L80" s="33">
        <f t="shared" si="36"/>
        <v>2200</v>
      </c>
      <c r="M80" s="33">
        <f t="shared" si="37"/>
        <v>26400</v>
      </c>
      <c r="N80" s="20">
        <f t="shared" si="32"/>
        <v>0</v>
      </c>
      <c r="O80" s="17">
        <v>2.2000000000000002</v>
      </c>
      <c r="P80" s="35">
        <f t="shared" si="38"/>
        <v>2200</v>
      </c>
      <c r="Q80" s="35">
        <f t="shared" si="13"/>
        <v>0</v>
      </c>
      <c r="R80" s="35">
        <f t="shared" si="39"/>
        <v>0</v>
      </c>
    </row>
    <row r="81" spans="2:18" s="13" customFormat="1">
      <c r="B81" s="14"/>
      <c r="C81" s="15" t="s">
        <v>21</v>
      </c>
      <c r="D81" s="16">
        <v>2</v>
      </c>
      <c r="E81" s="17">
        <v>1.1499999999999999</v>
      </c>
      <c r="F81" s="17">
        <f t="shared" ref="F81:F82" si="46">E81*1000</f>
        <v>1150</v>
      </c>
      <c r="G81" s="17">
        <f>D81*F81</f>
        <v>2300</v>
      </c>
      <c r="H81" s="17">
        <f>G81*12</f>
        <v>27600</v>
      </c>
      <c r="I81" s="18">
        <v>2</v>
      </c>
      <c r="J81" s="19">
        <v>1.1499999999999999</v>
      </c>
      <c r="K81" s="33">
        <f t="shared" si="35"/>
        <v>1150</v>
      </c>
      <c r="L81" s="33">
        <f t="shared" si="36"/>
        <v>2300</v>
      </c>
      <c r="M81" s="33">
        <f t="shared" si="37"/>
        <v>27600</v>
      </c>
      <c r="N81" s="20">
        <f t="shared" si="32"/>
        <v>0</v>
      </c>
      <c r="O81" s="17">
        <v>1.1499999999999999</v>
      </c>
      <c r="P81" s="35">
        <f t="shared" si="38"/>
        <v>1150</v>
      </c>
      <c r="Q81" s="35">
        <f t="shared" si="13"/>
        <v>0</v>
      </c>
      <c r="R81" s="35">
        <f t="shared" si="39"/>
        <v>0</v>
      </c>
    </row>
    <row r="82" spans="2:18" s="13" customFormat="1">
      <c r="B82" s="14"/>
      <c r="C82" s="15" t="s">
        <v>29</v>
      </c>
      <c r="D82" s="16">
        <v>4</v>
      </c>
      <c r="E82" s="17">
        <v>0.85</v>
      </c>
      <c r="F82" s="17">
        <f t="shared" si="46"/>
        <v>850</v>
      </c>
      <c r="G82" s="17">
        <f>D82*F82</f>
        <v>3400</v>
      </c>
      <c r="H82" s="17">
        <f>G82*12</f>
        <v>40800</v>
      </c>
      <c r="I82" s="18">
        <v>4</v>
      </c>
      <c r="J82" s="19">
        <v>0.85</v>
      </c>
      <c r="K82" s="33">
        <f t="shared" si="35"/>
        <v>850</v>
      </c>
      <c r="L82" s="33">
        <f t="shared" si="36"/>
        <v>3400</v>
      </c>
      <c r="M82" s="33">
        <f t="shared" si="37"/>
        <v>40800</v>
      </c>
      <c r="N82" s="20">
        <f t="shared" si="32"/>
        <v>0</v>
      </c>
      <c r="O82" s="17">
        <v>0.85</v>
      </c>
      <c r="P82" s="35">
        <f t="shared" si="38"/>
        <v>850</v>
      </c>
      <c r="Q82" s="35">
        <f t="shared" si="13"/>
        <v>0</v>
      </c>
      <c r="R82" s="35">
        <f t="shared" si="39"/>
        <v>0</v>
      </c>
    </row>
    <row r="83" spans="2:18" s="21" customFormat="1" ht="31.5" customHeight="1">
      <c r="B83" s="22" t="s">
        <v>15</v>
      </c>
      <c r="C83" s="23" t="s">
        <v>16</v>
      </c>
      <c r="D83" s="24">
        <f>D84+D85+D86+D89+D92+D95+D98</f>
        <v>37</v>
      </c>
      <c r="E83" s="25"/>
      <c r="F83" s="25"/>
      <c r="G83" s="25">
        <f>G84+G85+G86+G89+G92+G95+G98</f>
        <v>51100</v>
      </c>
      <c r="H83" s="25">
        <f>H84+H85+H86+H89+H92+H95+H98</f>
        <v>613200</v>
      </c>
      <c r="I83" s="26">
        <f>I84+I85+I86+I89+I92+I95+I98</f>
        <v>0</v>
      </c>
      <c r="J83" s="25"/>
      <c r="K83" s="27"/>
      <c r="L83" s="25">
        <f>L84+L85+L86+L89+L92+L95+L98</f>
        <v>0</v>
      </c>
      <c r="M83" s="25">
        <f>M84+M85+M86+M89+M92+M95+M98</f>
        <v>0</v>
      </c>
      <c r="N83" s="28">
        <f>N84+N85+N86+N89+N92+N95+N98</f>
        <v>37</v>
      </c>
      <c r="O83" s="29"/>
      <c r="P83" s="27"/>
      <c r="Q83" s="25">
        <f>Q84+Q85+Q86+Q89+Q92+Q95+Q98</f>
        <v>51100</v>
      </c>
      <c r="R83" s="25">
        <f>R84+R85+R86+R89+R92+R95+R98</f>
        <v>613200</v>
      </c>
    </row>
    <row r="84" spans="2:18" s="13" customFormat="1">
      <c r="B84" s="14"/>
      <c r="C84" s="30" t="s">
        <v>17</v>
      </c>
      <c r="D84" s="31">
        <v>1</v>
      </c>
      <c r="E84" s="32">
        <v>3.6</v>
      </c>
      <c r="F84" s="32">
        <f>E84*1000</f>
        <v>3600</v>
      </c>
      <c r="G84" s="32">
        <f>D84*F84</f>
        <v>3600</v>
      </c>
      <c r="H84" s="17">
        <f>G84*12</f>
        <v>43200</v>
      </c>
      <c r="I84" s="18">
        <v>0</v>
      </c>
      <c r="J84" s="19">
        <v>3.6</v>
      </c>
      <c r="K84" s="33">
        <f t="shared" si="35"/>
        <v>3600</v>
      </c>
      <c r="L84" s="33">
        <f>I84*K84</f>
        <v>0</v>
      </c>
      <c r="M84" s="33">
        <f t="shared" si="37"/>
        <v>0</v>
      </c>
      <c r="N84" s="34">
        <f>D84-I84</f>
        <v>1</v>
      </c>
      <c r="O84" s="32">
        <v>3.6</v>
      </c>
      <c r="P84" s="35">
        <f t="shared" si="38"/>
        <v>3600</v>
      </c>
      <c r="Q84" s="35">
        <f t="shared" si="13"/>
        <v>3600</v>
      </c>
      <c r="R84" s="35">
        <f t="shared" si="39"/>
        <v>43200</v>
      </c>
    </row>
    <row r="85" spans="2:18" s="13" customFormat="1">
      <c r="B85" s="14"/>
      <c r="C85" s="30" t="s">
        <v>18</v>
      </c>
      <c r="D85" s="31">
        <v>1</v>
      </c>
      <c r="E85" s="32">
        <v>2.5</v>
      </c>
      <c r="F85" s="32">
        <f>E85*1000</f>
        <v>2500</v>
      </c>
      <c r="G85" s="32">
        <f>D85*F85</f>
        <v>2500</v>
      </c>
      <c r="H85" s="17">
        <f>G85*12</f>
        <v>30000</v>
      </c>
      <c r="I85" s="18">
        <v>0</v>
      </c>
      <c r="J85" s="19">
        <v>2.5</v>
      </c>
      <c r="K85" s="33">
        <f t="shared" si="35"/>
        <v>2500</v>
      </c>
      <c r="L85" s="33">
        <f t="shared" si="36"/>
        <v>0</v>
      </c>
      <c r="M85" s="33">
        <f t="shared" si="37"/>
        <v>0</v>
      </c>
      <c r="N85" s="34">
        <f>D85-I85</f>
        <v>1</v>
      </c>
      <c r="O85" s="32">
        <v>2.5</v>
      </c>
      <c r="P85" s="35">
        <f t="shared" si="38"/>
        <v>2500</v>
      </c>
      <c r="Q85" s="35">
        <f t="shared" si="13"/>
        <v>2500</v>
      </c>
      <c r="R85" s="35">
        <f t="shared" si="39"/>
        <v>30000</v>
      </c>
    </row>
    <row r="86" spans="2:18" s="36" customFormat="1" ht="30">
      <c r="B86" s="37">
        <v>1</v>
      </c>
      <c r="C86" s="38" t="s">
        <v>19</v>
      </c>
      <c r="D86" s="39">
        <f>SUM(D87:D88)</f>
        <v>4</v>
      </c>
      <c r="E86" s="40"/>
      <c r="F86" s="41"/>
      <c r="G86" s="40">
        <f>SUM(G87:G88)</f>
        <v>5450</v>
      </c>
      <c r="H86" s="40">
        <f>SUM(H87:H88)</f>
        <v>65400</v>
      </c>
      <c r="I86" s="42">
        <f>SUM(I87:I88)</f>
        <v>0</v>
      </c>
      <c r="J86" s="40"/>
      <c r="K86" s="43"/>
      <c r="L86" s="40">
        <f>SUM(L87:L88)</f>
        <v>0</v>
      </c>
      <c r="M86" s="40">
        <f>SUM(M87:M88)</f>
        <v>0</v>
      </c>
      <c r="N86" s="34">
        <f>D86-I86</f>
        <v>4</v>
      </c>
      <c r="O86" s="40"/>
      <c r="P86" s="35"/>
      <c r="Q86" s="40">
        <f>SUM(Q87:Q88)</f>
        <v>5450</v>
      </c>
      <c r="R86" s="40">
        <f>SUM(R87:R88)</f>
        <v>65400</v>
      </c>
    </row>
    <row r="87" spans="2:18" s="13" customFormat="1">
      <c r="B87" s="14"/>
      <c r="C87" s="30" t="s">
        <v>20</v>
      </c>
      <c r="D87" s="31">
        <v>1</v>
      </c>
      <c r="E87" s="32">
        <v>2</v>
      </c>
      <c r="F87" s="17">
        <f>E87*1000</f>
        <v>2000</v>
      </c>
      <c r="G87" s="32">
        <f>D87*F87</f>
        <v>2000</v>
      </c>
      <c r="H87" s="17">
        <f>G87*12</f>
        <v>24000</v>
      </c>
      <c r="I87" s="18">
        <v>0</v>
      </c>
      <c r="J87" s="19">
        <v>2</v>
      </c>
      <c r="K87" s="33">
        <f t="shared" si="35"/>
        <v>2000</v>
      </c>
      <c r="L87" s="33">
        <f t="shared" si="36"/>
        <v>0</v>
      </c>
      <c r="M87" s="33">
        <f t="shared" si="37"/>
        <v>0</v>
      </c>
      <c r="N87" s="34">
        <f>D87-I87</f>
        <v>1</v>
      </c>
      <c r="O87" s="32">
        <v>2</v>
      </c>
      <c r="P87" s="35">
        <f t="shared" si="38"/>
        <v>2000</v>
      </c>
      <c r="Q87" s="35">
        <f t="shared" si="13"/>
        <v>2000</v>
      </c>
      <c r="R87" s="35">
        <f t="shared" si="39"/>
        <v>24000</v>
      </c>
    </row>
    <row r="88" spans="2:18" s="13" customFormat="1">
      <c r="B88" s="14"/>
      <c r="C88" s="30" t="s">
        <v>21</v>
      </c>
      <c r="D88" s="16">
        <v>3</v>
      </c>
      <c r="E88" s="17">
        <v>1.1499999999999999</v>
      </c>
      <c r="F88" s="17">
        <f>E88*1000</f>
        <v>1150</v>
      </c>
      <c r="G88" s="32">
        <f>D88*F88</f>
        <v>3450</v>
      </c>
      <c r="H88" s="17">
        <f>G88*12</f>
        <v>41400</v>
      </c>
      <c r="I88" s="18">
        <v>0</v>
      </c>
      <c r="J88" s="19">
        <v>1.1499999999999999</v>
      </c>
      <c r="K88" s="33">
        <f t="shared" si="35"/>
        <v>1150</v>
      </c>
      <c r="L88" s="33">
        <f t="shared" si="36"/>
        <v>0</v>
      </c>
      <c r="M88" s="33">
        <f t="shared" si="37"/>
        <v>0</v>
      </c>
      <c r="N88" s="34">
        <f>D88-I88</f>
        <v>3</v>
      </c>
      <c r="O88" s="17">
        <v>1.1499999999999999</v>
      </c>
      <c r="P88" s="35">
        <f t="shared" si="38"/>
        <v>1150</v>
      </c>
      <c r="Q88" s="35">
        <f t="shared" ref="Q88:Q136" si="47">N88*P88</f>
        <v>3450</v>
      </c>
      <c r="R88" s="35">
        <f t="shared" si="39"/>
        <v>41400</v>
      </c>
    </row>
    <row r="89" spans="2:18" s="36" customFormat="1" ht="30">
      <c r="B89" s="37">
        <v>2</v>
      </c>
      <c r="C89" s="38" t="s">
        <v>22</v>
      </c>
      <c r="D89" s="44">
        <f>SUM(D90:D91)</f>
        <v>14</v>
      </c>
      <c r="E89" s="41"/>
      <c r="F89" s="41"/>
      <c r="G89" s="41">
        <f>SUM(G90:G91)</f>
        <v>17450</v>
      </c>
      <c r="H89" s="41">
        <f>SUM(H90:H91)</f>
        <v>209400</v>
      </c>
      <c r="I89" s="45">
        <f>SUM(I90:I91)</f>
        <v>0</v>
      </c>
      <c r="J89" s="41"/>
      <c r="K89" s="43"/>
      <c r="L89" s="41">
        <f>SUM(L90:L91)</f>
        <v>0</v>
      </c>
      <c r="M89" s="41">
        <f>SUM(M90:M91)</f>
        <v>0</v>
      </c>
      <c r="N89" s="45">
        <f>SUM(N90:N91)</f>
        <v>14</v>
      </c>
      <c r="O89" s="41"/>
      <c r="P89" s="35"/>
      <c r="Q89" s="41">
        <f>SUM(Q90:Q91)</f>
        <v>17450</v>
      </c>
      <c r="R89" s="41">
        <f>SUM(R90:R91)</f>
        <v>209400</v>
      </c>
    </row>
    <row r="90" spans="2:18" s="13" customFormat="1">
      <c r="B90" s="14"/>
      <c r="C90" s="30" t="s">
        <v>20</v>
      </c>
      <c r="D90" s="16">
        <v>1</v>
      </c>
      <c r="E90" s="17">
        <v>2.5</v>
      </c>
      <c r="F90" s="17">
        <f>E90*1000</f>
        <v>2500</v>
      </c>
      <c r="G90" s="32">
        <f>D90*F90</f>
        <v>2500</v>
      </c>
      <c r="H90" s="17">
        <f>G90*12</f>
        <v>30000</v>
      </c>
      <c r="I90" s="18">
        <v>0</v>
      </c>
      <c r="J90" s="19">
        <v>2.5</v>
      </c>
      <c r="K90" s="33">
        <f t="shared" si="35"/>
        <v>2500</v>
      </c>
      <c r="L90" s="33">
        <f t="shared" si="36"/>
        <v>0</v>
      </c>
      <c r="M90" s="33">
        <f t="shared" si="37"/>
        <v>0</v>
      </c>
      <c r="N90" s="20">
        <f>D90-I90</f>
        <v>1</v>
      </c>
      <c r="O90" s="17">
        <v>2.5</v>
      </c>
      <c r="P90" s="35">
        <f t="shared" si="38"/>
        <v>2500</v>
      </c>
      <c r="Q90" s="35">
        <f t="shared" si="47"/>
        <v>2500</v>
      </c>
      <c r="R90" s="35">
        <f t="shared" si="39"/>
        <v>30000</v>
      </c>
    </row>
    <row r="91" spans="2:18" s="13" customFormat="1">
      <c r="B91" s="14"/>
      <c r="C91" s="30" t="s">
        <v>21</v>
      </c>
      <c r="D91" s="16">
        <v>13</v>
      </c>
      <c r="E91" s="17">
        <v>1.1499999999999999</v>
      </c>
      <c r="F91" s="17">
        <f>E91*1000</f>
        <v>1150</v>
      </c>
      <c r="G91" s="32">
        <f>D91*F91</f>
        <v>14950</v>
      </c>
      <c r="H91" s="17">
        <f>G91*12</f>
        <v>179400</v>
      </c>
      <c r="I91" s="18">
        <v>0</v>
      </c>
      <c r="J91" s="19">
        <v>1.1499999999999999</v>
      </c>
      <c r="K91" s="33">
        <f t="shared" si="35"/>
        <v>1150</v>
      </c>
      <c r="L91" s="33">
        <f t="shared" si="36"/>
        <v>0</v>
      </c>
      <c r="M91" s="33">
        <f t="shared" si="37"/>
        <v>0</v>
      </c>
      <c r="N91" s="20">
        <f>D91-I91</f>
        <v>13</v>
      </c>
      <c r="O91" s="17">
        <v>1.1499999999999999</v>
      </c>
      <c r="P91" s="35">
        <f t="shared" si="38"/>
        <v>1150</v>
      </c>
      <c r="Q91" s="35">
        <f t="shared" si="47"/>
        <v>14950</v>
      </c>
      <c r="R91" s="35">
        <f t="shared" si="39"/>
        <v>179400</v>
      </c>
    </row>
    <row r="92" spans="2:18" s="36" customFormat="1" ht="60">
      <c r="B92" s="37">
        <v>3</v>
      </c>
      <c r="C92" s="38" t="s">
        <v>23</v>
      </c>
      <c r="D92" s="44">
        <f>SUM(D93:D94)</f>
        <v>7</v>
      </c>
      <c r="E92" s="41"/>
      <c r="F92" s="41"/>
      <c r="G92" s="41">
        <f>SUM(G93:G94)</f>
        <v>8900</v>
      </c>
      <c r="H92" s="41">
        <f>G92*12</f>
        <v>106800</v>
      </c>
      <c r="I92" s="45">
        <f>SUM(I93:I94)</f>
        <v>0</v>
      </c>
      <c r="J92" s="41"/>
      <c r="K92" s="43"/>
      <c r="L92" s="41">
        <f>SUM(L93:L94)</f>
        <v>0</v>
      </c>
      <c r="M92" s="41">
        <f>SUM(M93:M94)</f>
        <v>0</v>
      </c>
      <c r="N92" s="45">
        <f>SUM(N93:N94)</f>
        <v>7</v>
      </c>
      <c r="O92" s="41"/>
      <c r="P92" s="35"/>
      <c r="Q92" s="41">
        <f>SUM(Q93:Q94)</f>
        <v>8900</v>
      </c>
      <c r="R92" s="41">
        <f>SUM(R93:R94)</f>
        <v>106800</v>
      </c>
    </row>
    <row r="93" spans="2:18" s="13" customFormat="1">
      <c r="B93" s="14"/>
      <c r="C93" s="30" t="s">
        <v>20</v>
      </c>
      <c r="D93" s="16">
        <v>1</v>
      </c>
      <c r="E93" s="17">
        <v>2</v>
      </c>
      <c r="F93" s="17">
        <f>E93*1000</f>
        <v>2000</v>
      </c>
      <c r="G93" s="32">
        <f>D93*F93</f>
        <v>2000</v>
      </c>
      <c r="H93" s="17">
        <f>G93*12</f>
        <v>24000</v>
      </c>
      <c r="I93" s="18">
        <v>0</v>
      </c>
      <c r="J93" s="19">
        <v>2</v>
      </c>
      <c r="K93" s="33">
        <f t="shared" si="35"/>
        <v>2000</v>
      </c>
      <c r="L93" s="33">
        <f t="shared" si="36"/>
        <v>0</v>
      </c>
      <c r="M93" s="33">
        <f t="shared" si="37"/>
        <v>0</v>
      </c>
      <c r="N93" s="20">
        <f>D93-I93</f>
        <v>1</v>
      </c>
      <c r="O93" s="17">
        <v>2</v>
      </c>
      <c r="P93" s="35">
        <f t="shared" si="38"/>
        <v>2000</v>
      </c>
      <c r="Q93" s="35">
        <f t="shared" si="47"/>
        <v>2000</v>
      </c>
      <c r="R93" s="35">
        <f t="shared" si="39"/>
        <v>24000</v>
      </c>
    </row>
    <row r="94" spans="2:18" s="13" customFormat="1">
      <c r="B94" s="14"/>
      <c r="C94" s="30" t="s">
        <v>21</v>
      </c>
      <c r="D94" s="16">
        <v>6</v>
      </c>
      <c r="E94" s="17">
        <v>1.1499999999999999</v>
      </c>
      <c r="F94" s="17">
        <f>E94*1000</f>
        <v>1150</v>
      </c>
      <c r="G94" s="32">
        <f>D94*F94</f>
        <v>6900</v>
      </c>
      <c r="H94" s="17">
        <f>G94*12</f>
        <v>82800</v>
      </c>
      <c r="I94" s="18">
        <v>0</v>
      </c>
      <c r="J94" s="19">
        <v>1.1499999999999999</v>
      </c>
      <c r="K94" s="33">
        <f t="shared" si="35"/>
        <v>1150</v>
      </c>
      <c r="L94" s="33">
        <f t="shared" si="36"/>
        <v>0</v>
      </c>
      <c r="M94" s="33">
        <f t="shared" si="37"/>
        <v>0</v>
      </c>
      <c r="N94" s="20">
        <f>D94-I94</f>
        <v>6</v>
      </c>
      <c r="O94" s="17">
        <v>1.1499999999999999</v>
      </c>
      <c r="P94" s="35">
        <f t="shared" si="38"/>
        <v>1150</v>
      </c>
      <c r="Q94" s="35">
        <f t="shared" si="47"/>
        <v>6900</v>
      </c>
      <c r="R94" s="35">
        <f t="shared" si="39"/>
        <v>82800</v>
      </c>
    </row>
    <row r="95" spans="2:18" s="36" customFormat="1" ht="45">
      <c r="B95" s="37">
        <v>4</v>
      </c>
      <c r="C95" s="38" t="s">
        <v>24</v>
      </c>
      <c r="D95" s="44">
        <f>SUM(D96:D97)</f>
        <v>3</v>
      </c>
      <c r="E95" s="41"/>
      <c r="F95" s="41"/>
      <c r="G95" s="40">
        <f>SUM(G96:G97)</f>
        <v>4300</v>
      </c>
      <c r="H95" s="40">
        <f>SUM(H96:H97)</f>
        <v>51600</v>
      </c>
      <c r="I95" s="45">
        <f>SUM(I96:I97)</f>
        <v>0</v>
      </c>
      <c r="J95" s="41"/>
      <c r="K95" s="43"/>
      <c r="L95" s="40">
        <f>SUM(L96:L97)</f>
        <v>0</v>
      </c>
      <c r="M95" s="40">
        <f>SUM(M96:M97)</f>
        <v>0</v>
      </c>
      <c r="N95" s="45">
        <f>SUM(N96:N97)</f>
        <v>3</v>
      </c>
      <c r="O95" s="41"/>
      <c r="P95" s="35"/>
      <c r="Q95" s="40">
        <f>SUM(Q96:Q97)</f>
        <v>4300</v>
      </c>
      <c r="R95" s="40">
        <f>SUM(R96:R97)</f>
        <v>51600</v>
      </c>
    </row>
    <row r="96" spans="2:18" s="13" customFormat="1">
      <c r="B96" s="14"/>
      <c r="C96" s="30" t="s">
        <v>20</v>
      </c>
      <c r="D96" s="16">
        <v>1</v>
      </c>
      <c r="E96" s="17">
        <v>2</v>
      </c>
      <c r="F96" s="17">
        <f>E96*1000</f>
        <v>2000</v>
      </c>
      <c r="G96" s="32">
        <f>D96*F96</f>
        <v>2000</v>
      </c>
      <c r="H96" s="17">
        <f>G96*12</f>
        <v>24000</v>
      </c>
      <c r="I96" s="18">
        <v>0</v>
      </c>
      <c r="J96" s="19">
        <v>2</v>
      </c>
      <c r="K96" s="33">
        <f t="shared" si="35"/>
        <v>2000</v>
      </c>
      <c r="L96" s="33">
        <f t="shared" si="36"/>
        <v>0</v>
      </c>
      <c r="M96" s="33">
        <f t="shared" si="37"/>
        <v>0</v>
      </c>
      <c r="N96" s="20">
        <f>D96-I96</f>
        <v>1</v>
      </c>
      <c r="O96" s="17">
        <v>2</v>
      </c>
      <c r="P96" s="35">
        <f t="shared" si="38"/>
        <v>2000</v>
      </c>
      <c r="Q96" s="35">
        <f t="shared" si="47"/>
        <v>2000</v>
      </c>
      <c r="R96" s="35">
        <f t="shared" si="39"/>
        <v>24000</v>
      </c>
    </row>
    <row r="97" spans="2:18" s="13" customFormat="1">
      <c r="B97" s="14"/>
      <c r="C97" s="30" t="s">
        <v>21</v>
      </c>
      <c r="D97" s="16">
        <v>2</v>
      </c>
      <c r="E97" s="17">
        <v>1.1499999999999999</v>
      </c>
      <c r="F97" s="17">
        <f>E97*1000</f>
        <v>1150</v>
      </c>
      <c r="G97" s="32">
        <f>D97*F97</f>
        <v>2300</v>
      </c>
      <c r="H97" s="17">
        <f>G97*12</f>
        <v>27600</v>
      </c>
      <c r="I97" s="18">
        <v>0</v>
      </c>
      <c r="J97" s="19">
        <v>1.1499999999999999</v>
      </c>
      <c r="K97" s="33">
        <f t="shared" si="35"/>
        <v>1150</v>
      </c>
      <c r="L97" s="33">
        <f t="shared" si="36"/>
        <v>0</v>
      </c>
      <c r="M97" s="33">
        <f t="shared" si="37"/>
        <v>0</v>
      </c>
      <c r="N97" s="20">
        <f>D97-I97</f>
        <v>2</v>
      </c>
      <c r="O97" s="17">
        <v>1.1499999999999999</v>
      </c>
      <c r="P97" s="35">
        <f t="shared" si="38"/>
        <v>1150</v>
      </c>
      <c r="Q97" s="35">
        <f t="shared" si="47"/>
        <v>2300</v>
      </c>
      <c r="R97" s="35">
        <f t="shared" si="39"/>
        <v>27600</v>
      </c>
    </row>
    <row r="98" spans="2:18" s="36" customFormat="1" ht="45">
      <c r="B98" s="37">
        <v>5</v>
      </c>
      <c r="C98" s="38" t="s">
        <v>25</v>
      </c>
      <c r="D98" s="44">
        <f>SUM(D99:D100)</f>
        <v>7</v>
      </c>
      <c r="E98" s="41"/>
      <c r="F98" s="41"/>
      <c r="G98" s="41">
        <f>SUM(G99:G100)</f>
        <v>8900</v>
      </c>
      <c r="H98" s="41">
        <f>SUM(H99:H100)</f>
        <v>106800</v>
      </c>
      <c r="I98" s="45">
        <f>SUM(I99:I100)</f>
        <v>0</v>
      </c>
      <c r="J98" s="41"/>
      <c r="K98" s="43"/>
      <c r="L98" s="41">
        <f>SUM(L99:L100)</f>
        <v>0</v>
      </c>
      <c r="M98" s="41">
        <f>SUM(M99:M100)</f>
        <v>0</v>
      </c>
      <c r="N98" s="45">
        <f>SUM(N99:N100)</f>
        <v>7</v>
      </c>
      <c r="O98" s="41"/>
      <c r="P98" s="35"/>
      <c r="Q98" s="41">
        <f>SUM(Q99:Q100)</f>
        <v>8900</v>
      </c>
      <c r="R98" s="41">
        <f>SUM(R99:R100)</f>
        <v>106800</v>
      </c>
    </row>
    <row r="99" spans="2:18" s="13" customFormat="1">
      <c r="B99" s="14"/>
      <c r="C99" s="30" t="s">
        <v>20</v>
      </c>
      <c r="D99" s="16">
        <v>1</v>
      </c>
      <c r="E99" s="17">
        <v>2</v>
      </c>
      <c r="F99" s="17">
        <f>E99*1000</f>
        <v>2000</v>
      </c>
      <c r="G99" s="32">
        <f>D99*F99</f>
        <v>2000</v>
      </c>
      <c r="H99" s="17">
        <f>G99*12</f>
        <v>24000</v>
      </c>
      <c r="I99" s="18">
        <v>0</v>
      </c>
      <c r="J99" s="19">
        <v>2</v>
      </c>
      <c r="K99" s="33">
        <f t="shared" si="35"/>
        <v>2000</v>
      </c>
      <c r="L99" s="33">
        <f t="shared" si="36"/>
        <v>0</v>
      </c>
      <c r="M99" s="33">
        <f t="shared" si="37"/>
        <v>0</v>
      </c>
      <c r="N99" s="20">
        <f>D99-I99</f>
        <v>1</v>
      </c>
      <c r="O99" s="17">
        <v>2</v>
      </c>
      <c r="P99" s="35">
        <f t="shared" si="38"/>
        <v>2000</v>
      </c>
      <c r="Q99" s="35">
        <f t="shared" si="47"/>
        <v>2000</v>
      </c>
      <c r="R99" s="35">
        <f t="shared" si="39"/>
        <v>24000</v>
      </c>
    </row>
    <row r="100" spans="2:18" s="13" customFormat="1">
      <c r="B100" s="14"/>
      <c r="C100" s="15" t="s">
        <v>21</v>
      </c>
      <c r="D100" s="16">
        <v>6</v>
      </c>
      <c r="E100" s="17">
        <v>1.1499999999999999</v>
      </c>
      <c r="F100" s="17">
        <f>E100*1000</f>
        <v>1150</v>
      </c>
      <c r="G100" s="32">
        <f>D100*F100</f>
        <v>6900</v>
      </c>
      <c r="H100" s="17">
        <f>G100*12</f>
        <v>82800</v>
      </c>
      <c r="I100" s="18">
        <v>0</v>
      </c>
      <c r="J100" s="19">
        <v>1.1499999999999999</v>
      </c>
      <c r="K100" s="33">
        <f t="shared" si="35"/>
        <v>1150</v>
      </c>
      <c r="L100" s="33">
        <f t="shared" si="36"/>
        <v>0</v>
      </c>
      <c r="M100" s="33">
        <f t="shared" si="37"/>
        <v>0</v>
      </c>
      <c r="N100" s="20">
        <f>D100-I100</f>
        <v>6</v>
      </c>
      <c r="O100" s="17">
        <v>1.1499999999999999</v>
      </c>
      <c r="P100" s="35">
        <f t="shared" si="38"/>
        <v>1150</v>
      </c>
      <c r="Q100" s="35">
        <f t="shared" si="47"/>
        <v>6900</v>
      </c>
      <c r="R100" s="35">
        <f t="shared" si="39"/>
        <v>82800</v>
      </c>
    </row>
    <row r="101" spans="2:18" s="21" customFormat="1" ht="36.75" customHeight="1">
      <c r="B101" s="22" t="s">
        <v>26</v>
      </c>
      <c r="C101" s="23" t="s">
        <v>27</v>
      </c>
      <c r="D101" s="24">
        <f>D102+D103+D104+D109+D114</f>
        <v>31</v>
      </c>
      <c r="E101" s="25"/>
      <c r="F101" s="25"/>
      <c r="G101" s="25">
        <f>G102+G103+G104+G109+G114</f>
        <v>37650</v>
      </c>
      <c r="H101" s="25">
        <f>H102+H103+H104+H109+H114</f>
        <v>451800</v>
      </c>
      <c r="I101" s="26">
        <f>I102+I103+I104+I109+I114</f>
        <v>0</v>
      </c>
      <c r="J101" s="25"/>
      <c r="K101" s="27"/>
      <c r="L101" s="25">
        <f>L102+L103+L104+L109+L114</f>
        <v>0</v>
      </c>
      <c r="M101" s="25">
        <f>M102+M103+M104+M109+M114</f>
        <v>0</v>
      </c>
      <c r="N101" s="28">
        <f>N102+N103+N104+N109+N114</f>
        <v>31</v>
      </c>
      <c r="O101" s="29"/>
      <c r="P101" s="27"/>
      <c r="Q101" s="25">
        <f>Q102+Q103+Q104+Q109+Q114</f>
        <v>37650</v>
      </c>
      <c r="R101" s="25">
        <f>R102+R103+R104+R109+R114</f>
        <v>451800</v>
      </c>
    </row>
    <row r="102" spans="2:18" s="13" customFormat="1">
      <c r="B102" s="14"/>
      <c r="C102" s="15" t="s">
        <v>17</v>
      </c>
      <c r="D102" s="16">
        <v>1</v>
      </c>
      <c r="E102" s="17">
        <v>3.6</v>
      </c>
      <c r="F102" s="32">
        <f>E102*1000</f>
        <v>3600</v>
      </c>
      <c r="G102" s="32">
        <f>D102*F102</f>
        <v>3600</v>
      </c>
      <c r="H102" s="17">
        <f>G102*12</f>
        <v>43200</v>
      </c>
      <c r="I102" s="18">
        <v>0</v>
      </c>
      <c r="J102" s="19">
        <v>3.6</v>
      </c>
      <c r="K102" s="33">
        <f t="shared" si="35"/>
        <v>3600</v>
      </c>
      <c r="L102" s="33">
        <f t="shared" si="36"/>
        <v>0</v>
      </c>
      <c r="M102" s="33">
        <f t="shared" si="37"/>
        <v>0</v>
      </c>
      <c r="N102" s="20">
        <v>1</v>
      </c>
      <c r="O102" s="17">
        <v>3.6</v>
      </c>
      <c r="P102" s="35">
        <f t="shared" si="38"/>
        <v>3600</v>
      </c>
      <c r="Q102" s="35">
        <f t="shared" si="47"/>
        <v>3600</v>
      </c>
      <c r="R102" s="35">
        <f t="shared" si="39"/>
        <v>43200</v>
      </c>
    </row>
    <row r="103" spans="2:18" s="13" customFormat="1">
      <c r="B103" s="14"/>
      <c r="C103" s="15" t="s">
        <v>18</v>
      </c>
      <c r="D103" s="16">
        <v>1</v>
      </c>
      <c r="E103" s="17">
        <v>2.5</v>
      </c>
      <c r="F103" s="32">
        <f>E103*1000</f>
        <v>2500</v>
      </c>
      <c r="G103" s="17">
        <f>D103*F103</f>
        <v>2500</v>
      </c>
      <c r="H103" s="17">
        <f>G103*12</f>
        <v>30000</v>
      </c>
      <c r="I103" s="18">
        <v>0</v>
      </c>
      <c r="J103" s="19">
        <v>2.5</v>
      </c>
      <c r="K103" s="33">
        <f t="shared" si="35"/>
        <v>2500</v>
      </c>
      <c r="L103" s="33">
        <f t="shared" si="36"/>
        <v>0</v>
      </c>
      <c r="M103" s="33">
        <f t="shared" si="37"/>
        <v>0</v>
      </c>
      <c r="N103" s="20">
        <v>1</v>
      </c>
      <c r="O103" s="17">
        <v>2.5</v>
      </c>
      <c r="P103" s="35">
        <f t="shared" si="38"/>
        <v>2500</v>
      </c>
      <c r="Q103" s="35">
        <f t="shared" si="47"/>
        <v>2500</v>
      </c>
      <c r="R103" s="35">
        <f t="shared" si="39"/>
        <v>30000</v>
      </c>
    </row>
    <row r="104" spans="2:18" s="36" customFormat="1" ht="30">
      <c r="B104" s="37">
        <v>1</v>
      </c>
      <c r="C104" s="46" t="s">
        <v>28</v>
      </c>
      <c r="D104" s="44">
        <f>SUM(D105:D108)</f>
        <v>20</v>
      </c>
      <c r="E104" s="41"/>
      <c r="F104" s="41"/>
      <c r="G104" s="41">
        <f>SUM(G105:G108)</f>
        <v>19400</v>
      </c>
      <c r="H104" s="41">
        <f>SUM(H105:H108)</f>
        <v>232800</v>
      </c>
      <c r="I104" s="45">
        <f t="shared" ref="I104" si="48">SUM(I105:I108)</f>
        <v>0</v>
      </c>
      <c r="J104" s="41"/>
      <c r="K104" s="43"/>
      <c r="L104" s="41">
        <f>SUM(L105:L108)</f>
        <v>0</v>
      </c>
      <c r="M104" s="41">
        <f>SUM(M105:M108)</f>
        <v>0</v>
      </c>
      <c r="N104" s="45">
        <f>SUM(N105:N108)</f>
        <v>20</v>
      </c>
      <c r="O104" s="41"/>
      <c r="P104" s="35"/>
      <c r="Q104" s="41">
        <f>SUM(Q105:Q108)</f>
        <v>19400</v>
      </c>
      <c r="R104" s="41">
        <f>SUM(R105:R108)</f>
        <v>232800</v>
      </c>
    </row>
    <row r="105" spans="2:18" s="13" customFormat="1">
      <c r="B105" s="14"/>
      <c r="C105" s="15" t="s">
        <v>20</v>
      </c>
      <c r="D105" s="16">
        <v>1</v>
      </c>
      <c r="E105" s="17">
        <v>2.2000000000000002</v>
      </c>
      <c r="F105" s="17">
        <f>E105*1000</f>
        <v>2200</v>
      </c>
      <c r="G105" s="17">
        <f>D105*F105</f>
        <v>2200</v>
      </c>
      <c r="H105" s="17">
        <f>G105*12</f>
        <v>26400</v>
      </c>
      <c r="I105" s="18">
        <v>0</v>
      </c>
      <c r="J105" s="19">
        <v>2.2000000000000002</v>
      </c>
      <c r="K105" s="33">
        <f t="shared" si="35"/>
        <v>2200</v>
      </c>
      <c r="L105" s="33">
        <f t="shared" si="36"/>
        <v>0</v>
      </c>
      <c r="M105" s="33">
        <f t="shared" si="37"/>
        <v>0</v>
      </c>
      <c r="N105" s="20">
        <v>1</v>
      </c>
      <c r="O105" s="17">
        <v>2.2000000000000002</v>
      </c>
      <c r="P105" s="35">
        <f t="shared" si="38"/>
        <v>2200</v>
      </c>
      <c r="Q105" s="35">
        <f t="shared" si="47"/>
        <v>2200</v>
      </c>
      <c r="R105" s="35">
        <f t="shared" si="39"/>
        <v>26400</v>
      </c>
    </row>
    <row r="106" spans="2:18" s="13" customFormat="1">
      <c r="B106" s="14"/>
      <c r="C106" s="15" t="s">
        <v>21</v>
      </c>
      <c r="D106" s="16">
        <v>4</v>
      </c>
      <c r="E106" s="17">
        <v>1.1499999999999999</v>
      </c>
      <c r="F106" s="17">
        <f t="shared" ref="F106:F108" si="49">E106*1000</f>
        <v>1150</v>
      </c>
      <c r="G106" s="17">
        <f>D106*F106</f>
        <v>4600</v>
      </c>
      <c r="H106" s="17">
        <f>G106*12</f>
        <v>55200</v>
      </c>
      <c r="I106" s="18">
        <v>0</v>
      </c>
      <c r="J106" s="19">
        <v>1.1499999999999999</v>
      </c>
      <c r="K106" s="33">
        <f t="shared" si="35"/>
        <v>1150</v>
      </c>
      <c r="L106" s="33">
        <f t="shared" si="36"/>
        <v>0</v>
      </c>
      <c r="M106" s="33">
        <f t="shared" si="37"/>
        <v>0</v>
      </c>
      <c r="N106" s="20">
        <v>4</v>
      </c>
      <c r="O106" s="17">
        <v>1.1499999999999999</v>
      </c>
      <c r="P106" s="35">
        <f t="shared" si="38"/>
        <v>1150</v>
      </c>
      <c r="Q106" s="35">
        <f t="shared" si="47"/>
        <v>4600</v>
      </c>
      <c r="R106" s="35">
        <f t="shared" si="39"/>
        <v>55200</v>
      </c>
    </row>
    <row r="107" spans="2:18" s="13" customFormat="1">
      <c r="B107" s="14"/>
      <c r="C107" s="15" t="s">
        <v>29</v>
      </c>
      <c r="D107" s="16">
        <v>14</v>
      </c>
      <c r="E107" s="17">
        <v>0.85</v>
      </c>
      <c r="F107" s="17">
        <f t="shared" si="49"/>
        <v>850</v>
      </c>
      <c r="G107" s="17">
        <f>D107*F107</f>
        <v>11900</v>
      </c>
      <c r="H107" s="17">
        <f>G107*12</f>
        <v>142800</v>
      </c>
      <c r="I107" s="18">
        <v>0</v>
      </c>
      <c r="J107" s="19">
        <v>0.85</v>
      </c>
      <c r="K107" s="33">
        <f t="shared" si="35"/>
        <v>850</v>
      </c>
      <c r="L107" s="33">
        <f t="shared" si="36"/>
        <v>0</v>
      </c>
      <c r="M107" s="33">
        <f t="shared" si="37"/>
        <v>0</v>
      </c>
      <c r="N107" s="20">
        <v>14</v>
      </c>
      <c r="O107" s="17">
        <v>0.85</v>
      </c>
      <c r="P107" s="35">
        <f t="shared" si="38"/>
        <v>850</v>
      </c>
      <c r="Q107" s="35">
        <f t="shared" si="47"/>
        <v>11900</v>
      </c>
      <c r="R107" s="35">
        <f t="shared" si="39"/>
        <v>142800</v>
      </c>
    </row>
    <row r="108" spans="2:18" s="13" customFormat="1">
      <c r="B108" s="14"/>
      <c r="C108" s="15" t="s">
        <v>30</v>
      </c>
      <c r="D108" s="16">
        <v>1</v>
      </c>
      <c r="E108" s="17">
        <v>0.7</v>
      </c>
      <c r="F108" s="17">
        <f t="shared" si="49"/>
        <v>700</v>
      </c>
      <c r="G108" s="17">
        <f>D108*F108</f>
        <v>700</v>
      </c>
      <c r="H108" s="17">
        <f>G108*12</f>
        <v>8400</v>
      </c>
      <c r="I108" s="18">
        <v>0</v>
      </c>
      <c r="J108" s="19">
        <v>0.7</v>
      </c>
      <c r="K108" s="33">
        <f t="shared" si="35"/>
        <v>700</v>
      </c>
      <c r="L108" s="33">
        <f t="shared" si="36"/>
        <v>0</v>
      </c>
      <c r="M108" s="33">
        <f t="shared" si="37"/>
        <v>0</v>
      </c>
      <c r="N108" s="20">
        <v>1</v>
      </c>
      <c r="O108" s="17">
        <v>0.7</v>
      </c>
      <c r="P108" s="35">
        <f t="shared" si="38"/>
        <v>700</v>
      </c>
      <c r="Q108" s="35">
        <f t="shared" si="47"/>
        <v>700</v>
      </c>
      <c r="R108" s="35">
        <f t="shared" si="39"/>
        <v>8400</v>
      </c>
    </row>
    <row r="109" spans="2:18" s="36" customFormat="1" ht="45.75" customHeight="1">
      <c r="B109" s="37">
        <v>2</v>
      </c>
      <c r="C109" s="46" t="s">
        <v>31</v>
      </c>
      <c r="D109" s="44">
        <f>SUM(D110:D113)</f>
        <v>7</v>
      </c>
      <c r="E109" s="41"/>
      <c r="F109" s="41"/>
      <c r="G109" s="41">
        <f>SUM(G110:G113)</f>
        <v>8800</v>
      </c>
      <c r="H109" s="41">
        <f>SUM(H110:H113)</f>
        <v>105600</v>
      </c>
      <c r="I109" s="45">
        <f t="shared" ref="I109" si="50">SUM(I110:I113)</f>
        <v>0</v>
      </c>
      <c r="J109" s="41"/>
      <c r="K109" s="43"/>
      <c r="L109" s="41">
        <f>SUM(L110:L113)</f>
        <v>0</v>
      </c>
      <c r="M109" s="41">
        <f>SUM(M110:M113)</f>
        <v>0</v>
      </c>
      <c r="N109" s="45">
        <f>SUM(N110:N113)</f>
        <v>7</v>
      </c>
      <c r="O109" s="41"/>
      <c r="P109" s="35"/>
      <c r="Q109" s="41">
        <f>SUM(Q110:Q113)</f>
        <v>8800</v>
      </c>
      <c r="R109" s="41">
        <f>SUM(R110:R113)</f>
        <v>105600</v>
      </c>
    </row>
    <row r="110" spans="2:18" s="13" customFormat="1">
      <c r="B110" s="14"/>
      <c r="C110" s="15" t="s">
        <v>20</v>
      </c>
      <c r="D110" s="16">
        <v>1</v>
      </c>
      <c r="E110" s="17">
        <v>2.5</v>
      </c>
      <c r="F110" s="17">
        <f>E110*1000</f>
        <v>2500</v>
      </c>
      <c r="G110" s="17">
        <f>D110*F110</f>
        <v>2500</v>
      </c>
      <c r="H110" s="17">
        <f>G110*12</f>
        <v>30000</v>
      </c>
      <c r="I110" s="18">
        <v>0</v>
      </c>
      <c r="J110" s="19">
        <v>2.5</v>
      </c>
      <c r="K110" s="33">
        <f t="shared" si="35"/>
        <v>2500</v>
      </c>
      <c r="L110" s="33">
        <f t="shared" si="36"/>
        <v>0</v>
      </c>
      <c r="M110" s="33">
        <f t="shared" si="37"/>
        <v>0</v>
      </c>
      <c r="N110" s="20">
        <v>1</v>
      </c>
      <c r="O110" s="17">
        <v>2.5</v>
      </c>
      <c r="P110" s="35">
        <f t="shared" si="38"/>
        <v>2500</v>
      </c>
      <c r="Q110" s="35">
        <f t="shared" si="47"/>
        <v>2500</v>
      </c>
      <c r="R110" s="35">
        <f t="shared" si="39"/>
        <v>30000</v>
      </c>
    </row>
    <row r="111" spans="2:18" s="13" customFormat="1">
      <c r="B111" s="14"/>
      <c r="C111" s="15" t="s">
        <v>32</v>
      </c>
      <c r="D111" s="16">
        <v>2</v>
      </c>
      <c r="E111" s="17">
        <v>1.1499999999999999</v>
      </c>
      <c r="F111" s="17">
        <f t="shared" ref="F111:F113" si="51">E111*1000</f>
        <v>1150</v>
      </c>
      <c r="G111" s="17">
        <f>D111*F111</f>
        <v>2300</v>
      </c>
      <c r="H111" s="17">
        <f>G111*12</f>
        <v>27600</v>
      </c>
      <c r="I111" s="18">
        <v>0</v>
      </c>
      <c r="J111" s="19">
        <v>1.1499999999999999</v>
      </c>
      <c r="K111" s="33">
        <f t="shared" si="35"/>
        <v>1150</v>
      </c>
      <c r="L111" s="33">
        <f t="shared" si="36"/>
        <v>0</v>
      </c>
      <c r="M111" s="33">
        <f t="shared" si="37"/>
        <v>0</v>
      </c>
      <c r="N111" s="20">
        <v>2</v>
      </c>
      <c r="O111" s="17">
        <v>1.1499999999999999</v>
      </c>
      <c r="P111" s="35">
        <f t="shared" si="38"/>
        <v>1150</v>
      </c>
      <c r="Q111" s="35">
        <f t="shared" si="47"/>
        <v>2300</v>
      </c>
      <c r="R111" s="35">
        <f t="shared" si="39"/>
        <v>27600</v>
      </c>
    </row>
    <row r="112" spans="2:18" s="13" customFormat="1">
      <c r="B112" s="14"/>
      <c r="C112" s="15" t="s">
        <v>21</v>
      </c>
      <c r="D112" s="16">
        <v>2</v>
      </c>
      <c r="E112" s="17">
        <v>1.1499999999999999</v>
      </c>
      <c r="F112" s="17">
        <f t="shared" si="51"/>
        <v>1150</v>
      </c>
      <c r="G112" s="17">
        <f>D112*F112</f>
        <v>2300</v>
      </c>
      <c r="H112" s="17">
        <f>G112*12</f>
        <v>27600</v>
      </c>
      <c r="I112" s="18">
        <v>0</v>
      </c>
      <c r="J112" s="19">
        <v>1.1499999999999999</v>
      </c>
      <c r="K112" s="33">
        <f t="shared" si="35"/>
        <v>1150</v>
      </c>
      <c r="L112" s="33">
        <f t="shared" si="36"/>
        <v>0</v>
      </c>
      <c r="M112" s="33">
        <f t="shared" si="37"/>
        <v>0</v>
      </c>
      <c r="N112" s="20">
        <v>2</v>
      </c>
      <c r="O112" s="17">
        <v>1.1499999999999999</v>
      </c>
      <c r="P112" s="35">
        <f t="shared" si="38"/>
        <v>1150</v>
      </c>
      <c r="Q112" s="35">
        <f t="shared" si="47"/>
        <v>2300</v>
      </c>
      <c r="R112" s="35">
        <f t="shared" si="39"/>
        <v>27600</v>
      </c>
    </row>
    <row r="113" spans="2:18" s="13" customFormat="1">
      <c r="B113" s="14"/>
      <c r="C113" s="15" t="s">
        <v>29</v>
      </c>
      <c r="D113" s="16">
        <v>2</v>
      </c>
      <c r="E113" s="17">
        <v>0.85</v>
      </c>
      <c r="F113" s="17">
        <f t="shared" si="51"/>
        <v>850</v>
      </c>
      <c r="G113" s="17">
        <f>D113*F113</f>
        <v>1700</v>
      </c>
      <c r="H113" s="17">
        <f>G113*12</f>
        <v>20400</v>
      </c>
      <c r="I113" s="18">
        <v>0</v>
      </c>
      <c r="J113" s="19">
        <v>0.85</v>
      </c>
      <c r="K113" s="33">
        <f t="shared" si="35"/>
        <v>850</v>
      </c>
      <c r="L113" s="33">
        <f t="shared" si="36"/>
        <v>0</v>
      </c>
      <c r="M113" s="33">
        <f t="shared" si="37"/>
        <v>0</v>
      </c>
      <c r="N113" s="20">
        <v>2</v>
      </c>
      <c r="O113" s="17">
        <v>0.85</v>
      </c>
      <c r="P113" s="35">
        <f t="shared" si="38"/>
        <v>850</v>
      </c>
      <c r="Q113" s="35">
        <f t="shared" si="47"/>
        <v>1700</v>
      </c>
      <c r="R113" s="35">
        <f t="shared" si="39"/>
        <v>20400</v>
      </c>
    </row>
    <row r="114" spans="2:18" s="36" customFormat="1">
      <c r="B114" s="37">
        <v>3</v>
      </c>
      <c r="C114" s="46" t="s">
        <v>33</v>
      </c>
      <c r="D114" s="44">
        <f>SUM(D115:D116)</f>
        <v>2</v>
      </c>
      <c r="E114" s="41"/>
      <c r="F114" s="41"/>
      <c r="G114" s="41">
        <f>SUM(G115:G116)</f>
        <v>3350</v>
      </c>
      <c r="H114" s="41">
        <f>SUM(H115:H116)</f>
        <v>40200</v>
      </c>
      <c r="I114" s="45">
        <f t="shared" ref="I114" si="52">SUM(I115:I116)</f>
        <v>0</v>
      </c>
      <c r="J114" s="41"/>
      <c r="K114" s="43"/>
      <c r="L114" s="41">
        <f>SUM(L115:L116)</f>
        <v>0</v>
      </c>
      <c r="M114" s="41">
        <f>SUM(M115:M116)</f>
        <v>0</v>
      </c>
      <c r="N114" s="45">
        <f>SUM(N115:N116)</f>
        <v>2</v>
      </c>
      <c r="O114" s="41"/>
      <c r="P114" s="35"/>
      <c r="Q114" s="41">
        <f>SUM(Q115:Q116)</f>
        <v>3350</v>
      </c>
      <c r="R114" s="41">
        <f>SUM(R115:R116)</f>
        <v>40200</v>
      </c>
    </row>
    <row r="115" spans="2:18" s="13" customFormat="1">
      <c r="B115" s="14"/>
      <c r="C115" s="15" t="s">
        <v>20</v>
      </c>
      <c r="D115" s="16">
        <v>1</v>
      </c>
      <c r="E115" s="17">
        <v>2.2000000000000002</v>
      </c>
      <c r="F115" s="17">
        <f>E115*1000</f>
        <v>2200</v>
      </c>
      <c r="G115" s="17">
        <f>D115*F115</f>
        <v>2200</v>
      </c>
      <c r="H115" s="17">
        <f>G115*12</f>
        <v>26400</v>
      </c>
      <c r="I115" s="18">
        <v>0</v>
      </c>
      <c r="J115" s="19">
        <v>2.2000000000000002</v>
      </c>
      <c r="K115" s="33">
        <f t="shared" si="35"/>
        <v>2200</v>
      </c>
      <c r="L115" s="33">
        <f t="shared" si="36"/>
        <v>0</v>
      </c>
      <c r="M115" s="33">
        <f t="shared" si="37"/>
        <v>0</v>
      </c>
      <c r="N115" s="20">
        <v>1</v>
      </c>
      <c r="O115" s="17">
        <v>2.2000000000000002</v>
      </c>
      <c r="P115" s="35">
        <f t="shared" si="38"/>
        <v>2200</v>
      </c>
      <c r="Q115" s="35">
        <f t="shared" si="47"/>
        <v>2200</v>
      </c>
      <c r="R115" s="35">
        <f t="shared" si="39"/>
        <v>26400</v>
      </c>
    </row>
    <row r="116" spans="2:18" s="13" customFormat="1">
      <c r="B116" s="14"/>
      <c r="C116" s="15" t="s">
        <v>21</v>
      </c>
      <c r="D116" s="16">
        <v>1</v>
      </c>
      <c r="E116" s="17">
        <v>1.1499999999999999</v>
      </c>
      <c r="F116" s="17">
        <f>E116*1000</f>
        <v>1150</v>
      </c>
      <c r="G116" s="17">
        <f>D116*F116</f>
        <v>1150</v>
      </c>
      <c r="H116" s="17">
        <f>G116*12</f>
        <v>13800</v>
      </c>
      <c r="I116" s="18">
        <v>0</v>
      </c>
      <c r="J116" s="19">
        <v>1.1499999999999999</v>
      </c>
      <c r="K116" s="33">
        <f t="shared" si="35"/>
        <v>1150</v>
      </c>
      <c r="L116" s="33">
        <f t="shared" si="36"/>
        <v>0</v>
      </c>
      <c r="M116" s="33">
        <f t="shared" si="37"/>
        <v>0</v>
      </c>
      <c r="N116" s="20">
        <v>1</v>
      </c>
      <c r="O116" s="17">
        <v>1.1499999999999999</v>
      </c>
      <c r="P116" s="35">
        <f t="shared" si="38"/>
        <v>1150</v>
      </c>
      <c r="Q116" s="35">
        <f t="shared" si="47"/>
        <v>1150</v>
      </c>
      <c r="R116" s="35">
        <f t="shared" si="39"/>
        <v>13800</v>
      </c>
    </row>
    <row r="117" spans="2:18" s="21" customFormat="1">
      <c r="B117" s="22" t="s">
        <v>34</v>
      </c>
      <c r="C117" s="23" t="s">
        <v>83</v>
      </c>
      <c r="D117" s="24">
        <f>D118+D119+D120+D126+D130</f>
        <v>33</v>
      </c>
      <c r="E117" s="25"/>
      <c r="F117" s="25"/>
      <c r="G117" s="25">
        <f>G118+G119+G120+G126+G130</f>
        <v>45450</v>
      </c>
      <c r="H117" s="25">
        <f>H118+H119+H120+H126+H130</f>
        <v>545400</v>
      </c>
      <c r="I117" s="26">
        <f>I118+I119+I120+I126+I130</f>
        <v>18</v>
      </c>
      <c r="J117" s="25"/>
      <c r="K117" s="27"/>
      <c r="L117" s="25">
        <f>L118+L119+L120+L126+L130</f>
        <v>29150</v>
      </c>
      <c r="M117" s="25">
        <f>L117*12</f>
        <v>349800</v>
      </c>
      <c r="N117" s="26">
        <f>N118+N119+N120+N126+N130</f>
        <v>17</v>
      </c>
      <c r="O117" s="25"/>
      <c r="P117" s="47"/>
      <c r="Q117" s="25">
        <f>Q118+Q119+Q120+Q126+Q130</f>
        <v>21550</v>
      </c>
      <c r="R117" s="25">
        <f>R118+R119+R120+R126+R130</f>
        <v>258600</v>
      </c>
    </row>
    <row r="118" spans="2:18" s="13" customFormat="1">
      <c r="B118" s="14"/>
      <c r="C118" s="15" t="s">
        <v>41</v>
      </c>
      <c r="D118" s="16">
        <v>1</v>
      </c>
      <c r="E118" s="17">
        <v>3.6</v>
      </c>
      <c r="F118" s="32">
        <f>E118*1000</f>
        <v>3600</v>
      </c>
      <c r="G118" s="32">
        <f>D118*F118</f>
        <v>3600</v>
      </c>
      <c r="H118" s="17">
        <f>G118*12</f>
        <v>43200</v>
      </c>
      <c r="I118" s="18">
        <v>1</v>
      </c>
      <c r="J118" s="19">
        <v>3.6</v>
      </c>
      <c r="K118" s="33">
        <f t="shared" si="35"/>
        <v>3600</v>
      </c>
      <c r="L118" s="33">
        <f t="shared" si="36"/>
        <v>3600</v>
      </c>
      <c r="M118" s="33">
        <f t="shared" si="37"/>
        <v>43200</v>
      </c>
      <c r="N118" s="20"/>
      <c r="O118" s="17">
        <v>3.6</v>
      </c>
      <c r="P118" s="35">
        <f t="shared" si="38"/>
        <v>3600</v>
      </c>
      <c r="Q118" s="35">
        <f t="shared" si="47"/>
        <v>0</v>
      </c>
      <c r="R118" s="35">
        <f t="shared" si="39"/>
        <v>0</v>
      </c>
    </row>
    <row r="119" spans="2:18" s="13" customFormat="1">
      <c r="B119" s="14"/>
      <c r="C119" s="15" t="s">
        <v>18</v>
      </c>
      <c r="D119" s="16">
        <v>1</v>
      </c>
      <c r="E119" s="17">
        <v>2.5</v>
      </c>
      <c r="F119" s="32">
        <f>E119*1000</f>
        <v>2500</v>
      </c>
      <c r="G119" s="17">
        <f>D119*F119</f>
        <v>2500</v>
      </c>
      <c r="H119" s="17">
        <f>G119*12</f>
        <v>30000</v>
      </c>
      <c r="I119" s="18">
        <v>1</v>
      </c>
      <c r="J119" s="19">
        <v>2.5</v>
      </c>
      <c r="K119" s="33">
        <f t="shared" si="35"/>
        <v>2500</v>
      </c>
      <c r="L119" s="33">
        <f t="shared" si="36"/>
        <v>2500</v>
      </c>
      <c r="M119" s="33">
        <f t="shared" si="37"/>
        <v>30000</v>
      </c>
      <c r="N119" s="20">
        <v>1</v>
      </c>
      <c r="O119" s="17">
        <v>2.5</v>
      </c>
      <c r="P119" s="35">
        <f t="shared" si="38"/>
        <v>2500</v>
      </c>
      <c r="Q119" s="35">
        <f t="shared" si="47"/>
        <v>2500</v>
      </c>
      <c r="R119" s="35">
        <f t="shared" si="39"/>
        <v>30000</v>
      </c>
    </row>
    <row r="120" spans="2:18" s="36" customFormat="1" ht="45">
      <c r="B120" s="37">
        <v>1</v>
      </c>
      <c r="C120" s="46" t="s">
        <v>37</v>
      </c>
      <c r="D120" s="44">
        <f>SUM(D121:D125)</f>
        <v>13</v>
      </c>
      <c r="E120" s="41"/>
      <c r="F120" s="41"/>
      <c r="G120" s="41">
        <f>SUM(G121:G125)</f>
        <v>16300</v>
      </c>
      <c r="H120" s="41">
        <f>SUM(H121:H125)</f>
        <v>195600</v>
      </c>
      <c r="I120" s="45">
        <f>SUM(I121:I125)</f>
        <v>7</v>
      </c>
      <c r="J120" s="41"/>
      <c r="K120" s="43"/>
      <c r="L120" s="41">
        <f>SUM(L121:L125)</f>
        <v>10000</v>
      </c>
      <c r="M120" s="41">
        <f>L120*12</f>
        <v>120000</v>
      </c>
      <c r="N120" s="45">
        <f>SUM(N121:N125)</f>
        <v>6</v>
      </c>
      <c r="O120" s="41"/>
      <c r="P120" s="35"/>
      <c r="Q120" s="41">
        <f>SUM(Q121:Q125)</f>
        <v>6550</v>
      </c>
      <c r="R120" s="41">
        <f>SUM(R121:R125)</f>
        <v>78600</v>
      </c>
    </row>
    <row r="121" spans="2:18" s="13" customFormat="1">
      <c r="B121" s="14"/>
      <c r="C121" s="15" t="s">
        <v>20</v>
      </c>
      <c r="D121" s="16">
        <v>1</v>
      </c>
      <c r="E121" s="17">
        <v>2.5</v>
      </c>
      <c r="F121" s="17">
        <f>E121*1000</f>
        <v>2500</v>
      </c>
      <c r="G121" s="17">
        <f>D121*F121</f>
        <v>2500</v>
      </c>
      <c r="H121" s="17">
        <f>G121*12</f>
        <v>30000</v>
      </c>
      <c r="I121" s="18">
        <v>1</v>
      </c>
      <c r="J121" s="19">
        <v>2.5</v>
      </c>
      <c r="K121" s="33">
        <f t="shared" si="35"/>
        <v>2500</v>
      </c>
      <c r="L121" s="33">
        <f t="shared" si="36"/>
        <v>2500</v>
      </c>
      <c r="M121" s="33">
        <f t="shared" si="37"/>
        <v>30000</v>
      </c>
      <c r="N121" s="20"/>
      <c r="O121" s="17">
        <v>2.5</v>
      </c>
      <c r="P121" s="35">
        <f t="shared" si="38"/>
        <v>2500</v>
      </c>
      <c r="Q121" s="35">
        <f t="shared" si="47"/>
        <v>0</v>
      </c>
      <c r="R121" s="35">
        <f t="shared" si="39"/>
        <v>0</v>
      </c>
    </row>
    <row r="122" spans="2:18" s="13" customFormat="1">
      <c r="B122" s="14"/>
      <c r="C122" s="15" t="s">
        <v>21</v>
      </c>
      <c r="D122" s="16">
        <v>1</v>
      </c>
      <c r="E122" s="17">
        <v>1.5</v>
      </c>
      <c r="F122" s="17">
        <f t="shared" ref="F122:F125" si="53">E122*1000</f>
        <v>1500</v>
      </c>
      <c r="G122" s="17">
        <f>D122*F122</f>
        <v>1500</v>
      </c>
      <c r="H122" s="17">
        <f>G122*12</f>
        <v>18000</v>
      </c>
      <c r="I122" s="18">
        <v>1</v>
      </c>
      <c r="J122" s="19">
        <v>1.5</v>
      </c>
      <c r="K122" s="33">
        <f t="shared" si="35"/>
        <v>1500</v>
      </c>
      <c r="L122" s="33">
        <f t="shared" si="36"/>
        <v>1500</v>
      </c>
      <c r="M122" s="33">
        <f t="shared" si="37"/>
        <v>18000</v>
      </c>
      <c r="N122" s="20"/>
      <c r="O122" s="17">
        <v>1.5</v>
      </c>
      <c r="P122" s="35">
        <f t="shared" si="38"/>
        <v>1500</v>
      </c>
      <c r="Q122" s="35">
        <f t="shared" si="47"/>
        <v>0</v>
      </c>
      <c r="R122" s="35">
        <f t="shared" si="39"/>
        <v>0</v>
      </c>
    </row>
    <row r="123" spans="2:18" s="13" customFormat="1">
      <c r="B123" s="14"/>
      <c r="C123" s="15" t="s">
        <v>21</v>
      </c>
      <c r="D123" s="16">
        <v>1</v>
      </c>
      <c r="E123" s="17">
        <v>1.4</v>
      </c>
      <c r="F123" s="17">
        <f t="shared" si="53"/>
        <v>1400</v>
      </c>
      <c r="G123" s="17">
        <f>D123*F123</f>
        <v>1400</v>
      </c>
      <c r="H123" s="17">
        <f>G123*12</f>
        <v>16800</v>
      </c>
      <c r="I123" s="18">
        <v>1</v>
      </c>
      <c r="J123" s="19">
        <v>1.4</v>
      </c>
      <c r="K123" s="33">
        <f t="shared" si="35"/>
        <v>1400</v>
      </c>
      <c r="L123" s="33">
        <f t="shared" si="36"/>
        <v>1400</v>
      </c>
      <c r="M123" s="33">
        <f t="shared" si="37"/>
        <v>16800</v>
      </c>
      <c r="N123" s="20">
        <v>1</v>
      </c>
      <c r="O123" s="17">
        <v>1.4</v>
      </c>
      <c r="P123" s="35">
        <f t="shared" si="38"/>
        <v>1400</v>
      </c>
      <c r="Q123" s="35">
        <f t="shared" si="47"/>
        <v>1400</v>
      </c>
      <c r="R123" s="35">
        <f t="shared" si="39"/>
        <v>16800</v>
      </c>
    </row>
    <row r="124" spans="2:18" s="13" customFormat="1">
      <c r="B124" s="14"/>
      <c r="C124" s="15" t="s">
        <v>21</v>
      </c>
      <c r="D124" s="16">
        <v>8</v>
      </c>
      <c r="E124" s="17">
        <v>1.1499999999999999</v>
      </c>
      <c r="F124" s="17">
        <f t="shared" si="53"/>
        <v>1150</v>
      </c>
      <c r="G124" s="17">
        <f>D124*F124</f>
        <v>9200</v>
      </c>
      <c r="H124" s="17">
        <f>G124*12</f>
        <v>110400</v>
      </c>
      <c r="I124" s="18">
        <v>4</v>
      </c>
      <c r="J124" s="19">
        <v>1.1499999999999999</v>
      </c>
      <c r="K124" s="33">
        <f t="shared" si="35"/>
        <v>1150</v>
      </c>
      <c r="L124" s="33">
        <f t="shared" si="36"/>
        <v>4600</v>
      </c>
      <c r="M124" s="33">
        <f t="shared" si="37"/>
        <v>55200</v>
      </c>
      <c r="N124" s="20">
        <v>3</v>
      </c>
      <c r="O124" s="17">
        <v>1.1499999999999999</v>
      </c>
      <c r="P124" s="35">
        <f t="shared" si="38"/>
        <v>1150</v>
      </c>
      <c r="Q124" s="35">
        <f t="shared" si="47"/>
        <v>3450</v>
      </c>
      <c r="R124" s="35">
        <f t="shared" si="39"/>
        <v>41400</v>
      </c>
    </row>
    <row r="125" spans="2:18" s="13" customFormat="1">
      <c r="B125" s="14"/>
      <c r="C125" s="15" t="s">
        <v>29</v>
      </c>
      <c r="D125" s="16">
        <v>2</v>
      </c>
      <c r="E125" s="17">
        <v>0.85</v>
      </c>
      <c r="F125" s="17">
        <f t="shared" si="53"/>
        <v>850</v>
      </c>
      <c r="G125" s="17">
        <f>D125*F125</f>
        <v>1700</v>
      </c>
      <c r="H125" s="17">
        <f>G125*12</f>
        <v>20400</v>
      </c>
      <c r="I125" s="18">
        <v>0</v>
      </c>
      <c r="J125" s="19">
        <v>0.85</v>
      </c>
      <c r="K125" s="33">
        <f t="shared" si="35"/>
        <v>850</v>
      </c>
      <c r="L125" s="33">
        <f t="shared" si="36"/>
        <v>0</v>
      </c>
      <c r="M125" s="33">
        <f t="shared" si="37"/>
        <v>0</v>
      </c>
      <c r="N125" s="20">
        <v>2</v>
      </c>
      <c r="O125" s="17">
        <v>0.85</v>
      </c>
      <c r="P125" s="35">
        <f t="shared" si="38"/>
        <v>850</v>
      </c>
      <c r="Q125" s="35">
        <f t="shared" si="47"/>
        <v>1700</v>
      </c>
      <c r="R125" s="35">
        <f t="shared" si="39"/>
        <v>20400</v>
      </c>
    </row>
    <row r="126" spans="2:18" s="36" customFormat="1" ht="45">
      <c r="B126" s="37">
        <v>2</v>
      </c>
      <c r="C126" s="46" t="s">
        <v>38</v>
      </c>
      <c r="D126" s="44">
        <f>SUM(D127:D129)</f>
        <v>11</v>
      </c>
      <c r="E126" s="41"/>
      <c r="F126" s="41"/>
      <c r="G126" s="41">
        <f>SUM(G127:G129)</f>
        <v>13700</v>
      </c>
      <c r="H126" s="41">
        <f>SUM(H127:H129)</f>
        <v>164400</v>
      </c>
      <c r="I126" s="45">
        <f>SUM(I127:I129)</f>
        <v>5</v>
      </c>
      <c r="J126" s="41"/>
      <c r="K126" s="43"/>
      <c r="L126" s="41">
        <f>SUM(L127:L129)</f>
        <v>6800</v>
      </c>
      <c r="M126" s="41">
        <f>L126*12</f>
        <v>81600</v>
      </c>
      <c r="N126" s="45">
        <f t="shared" ref="N126" si="54">SUM(N127:N129)</f>
        <v>7</v>
      </c>
      <c r="O126" s="41"/>
      <c r="P126" s="35"/>
      <c r="Q126" s="41">
        <f>SUM(Q127:Q129)</f>
        <v>9400</v>
      </c>
      <c r="R126" s="41">
        <f>SUM(R127:R129)</f>
        <v>112800</v>
      </c>
    </row>
    <row r="127" spans="2:18" s="13" customFormat="1">
      <c r="B127" s="14"/>
      <c r="C127" s="15" t="s">
        <v>20</v>
      </c>
      <c r="D127" s="16">
        <v>1</v>
      </c>
      <c r="E127" s="17">
        <v>2.5</v>
      </c>
      <c r="F127" s="17">
        <f>E127*1000</f>
        <v>2500</v>
      </c>
      <c r="G127" s="17">
        <f>D127*F127</f>
        <v>2500</v>
      </c>
      <c r="H127" s="17">
        <f>G127*12</f>
        <v>30000</v>
      </c>
      <c r="I127" s="18">
        <v>1</v>
      </c>
      <c r="J127" s="19">
        <v>2.5</v>
      </c>
      <c r="K127" s="33">
        <f t="shared" si="35"/>
        <v>2500</v>
      </c>
      <c r="L127" s="33">
        <f t="shared" si="36"/>
        <v>2500</v>
      </c>
      <c r="M127" s="33">
        <f t="shared" si="37"/>
        <v>30000</v>
      </c>
      <c r="N127" s="20">
        <v>1</v>
      </c>
      <c r="O127" s="17">
        <v>2.5</v>
      </c>
      <c r="P127" s="35">
        <f t="shared" si="38"/>
        <v>2500</v>
      </c>
      <c r="Q127" s="35">
        <f t="shared" si="47"/>
        <v>2500</v>
      </c>
      <c r="R127" s="35">
        <f t="shared" si="39"/>
        <v>30000</v>
      </c>
    </row>
    <row r="128" spans="2:18" s="13" customFormat="1" ht="17.25" customHeight="1">
      <c r="B128" s="14"/>
      <c r="C128" s="15" t="s">
        <v>21</v>
      </c>
      <c r="D128" s="16">
        <v>9</v>
      </c>
      <c r="E128" s="17">
        <v>1.1499999999999999</v>
      </c>
      <c r="F128" s="17">
        <f t="shared" ref="F128:F129" si="55">E128*1000</f>
        <v>1150</v>
      </c>
      <c r="G128" s="17">
        <f>D128*F128</f>
        <v>10350</v>
      </c>
      <c r="H128" s="17">
        <f>G128*12</f>
        <v>124200</v>
      </c>
      <c r="I128" s="18">
        <v>3</v>
      </c>
      <c r="J128" s="19">
        <v>1.1499999999999999</v>
      </c>
      <c r="K128" s="33">
        <f t="shared" si="35"/>
        <v>1150</v>
      </c>
      <c r="L128" s="33">
        <f t="shared" si="36"/>
        <v>3450</v>
      </c>
      <c r="M128" s="33">
        <f t="shared" si="37"/>
        <v>41400</v>
      </c>
      <c r="N128" s="20">
        <v>6</v>
      </c>
      <c r="O128" s="17">
        <v>1.1499999999999999</v>
      </c>
      <c r="P128" s="35">
        <f t="shared" si="38"/>
        <v>1150</v>
      </c>
      <c r="Q128" s="35">
        <f t="shared" si="47"/>
        <v>6900</v>
      </c>
      <c r="R128" s="35">
        <f t="shared" si="39"/>
        <v>82800</v>
      </c>
    </row>
    <row r="129" spans="2:18" s="13" customFormat="1">
      <c r="B129" s="14"/>
      <c r="C129" s="15" t="s">
        <v>29</v>
      </c>
      <c r="D129" s="16">
        <v>1</v>
      </c>
      <c r="E129" s="17">
        <v>0.85</v>
      </c>
      <c r="F129" s="17">
        <f t="shared" si="55"/>
        <v>850</v>
      </c>
      <c r="G129" s="17">
        <f>D129*F129</f>
        <v>850</v>
      </c>
      <c r="H129" s="17">
        <f>G129*12</f>
        <v>10200</v>
      </c>
      <c r="I129" s="18">
        <v>1</v>
      </c>
      <c r="J129" s="19">
        <v>0.85</v>
      </c>
      <c r="K129" s="33">
        <f t="shared" si="35"/>
        <v>850</v>
      </c>
      <c r="L129" s="33">
        <f t="shared" si="36"/>
        <v>850</v>
      </c>
      <c r="M129" s="33">
        <f t="shared" si="37"/>
        <v>10200</v>
      </c>
      <c r="N129" s="20"/>
      <c r="O129" s="17">
        <v>0.85</v>
      </c>
      <c r="P129" s="35">
        <f t="shared" si="38"/>
        <v>850</v>
      </c>
      <c r="Q129" s="35">
        <f t="shared" si="47"/>
        <v>0</v>
      </c>
      <c r="R129" s="35">
        <f t="shared" si="39"/>
        <v>0</v>
      </c>
    </row>
    <row r="130" spans="2:18" s="13" customFormat="1" ht="30">
      <c r="B130" s="37">
        <v>3</v>
      </c>
      <c r="C130" s="46" t="s">
        <v>84</v>
      </c>
      <c r="D130" s="44">
        <f>SUM(D131:D133)</f>
        <v>7</v>
      </c>
      <c r="E130" s="41"/>
      <c r="F130" s="41"/>
      <c r="G130" s="41">
        <f>SUM(G131:G133)</f>
        <v>9350</v>
      </c>
      <c r="H130" s="41">
        <f>SUM(H131:H133)</f>
        <v>112200</v>
      </c>
      <c r="I130" s="45">
        <f>SUM(I131:I133)</f>
        <v>4</v>
      </c>
      <c r="J130" s="41"/>
      <c r="K130" s="43"/>
      <c r="L130" s="41">
        <f>SUM(L131:L133)</f>
        <v>6250</v>
      </c>
      <c r="M130" s="41">
        <f t="shared" si="37"/>
        <v>75000</v>
      </c>
      <c r="N130" s="45">
        <f t="shared" ref="N130" si="56">SUM(N131:N133)</f>
        <v>3</v>
      </c>
      <c r="O130" s="41"/>
      <c r="P130" s="35"/>
      <c r="Q130" s="41">
        <f>SUM(Q131:Q133)</f>
        <v>3100</v>
      </c>
      <c r="R130" s="41">
        <f>SUM(R131:R133)</f>
        <v>37200</v>
      </c>
    </row>
    <row r="131" spans="2:18" s="13" customFormat="1">
      <c r="B131" s="14"/>
      <c r="C131" s="15" t="s">
        <v>43</v>
      </c>
      <c r="D131" s="16">
        <v>1</v>
      </c>
      <c r="E131" s="17">
        <v>2.8</v>
      </c>
      <c r="F131" s="17">
        <f>E131*1000</f>
        <v>2800</v>
      </c>
      <c r="G131" s="17">
        <f>D131*F131</f>
        <v>2800</v>
      </c>
      <c r="H131" s="17">
        <f>G131*12</f>
        <v>33600</v>
      </c>
      <c r="I131" s="18">
        <v>1</v>
      </c>
      <c r="J131" s="19">
        <v>2.8</v>
      </c>
      <c r="K131" s="33">
        <f t="shared" si="35"/>
        <v>2800</v>
      </c>
      <c r="L131" s="33">
        <f t="shared" si="36"/>
        <v>2800</v>
      </c>
      <c r="M131" s="33">
        <f t="shared" si="37"/>
        <v>33600</v>
      </c>
      <c r="N131" s="20"/>
      <c r="O131" s="17">
        <v>2.8</v>
      </c>
      <c r="P131" s="35">
        <f t="shared" si="38"/>
        <v>2800</v>
      </c>
      <c r="Q131" s="35">
        <f t="shared" si="47"/>
        <v>0</v>
      </c>
      <c r="R131" s="35">
        <f t="shared" si="39"/>
        <v>0</v>
      </c>
    </row>
    <row r="132" spans="2:18" s="13" customFormat="1">
      <c r="B132" s="14"/>
      <c r="C132" s="15" t="s">
        <v>21</v>
      </c>
      <c r="D132" s="16">
        <v>5</v>
      </c>
      <c r="E132" s="17">
        <v>1.1499999999999999</v>
      </c>
      <c r="F132" s="17">
        <f t="shared" ref="F132:F133" si="57">E132*1000</f>
        <v>1150</v>
      </c>
      <c r="G132" s="17">
        <f>D132*F132</f>
        <v>5750</v>
      </c>
      <c r="H132" s="17">
        <f>G132*12</f>
        <v>69000</v>
      </c>
      <c r="I132" s="18">
        <v>3</v>
      </c>
      <c r="J132" s="19">
        <v>1.1499999999999999</v>
      </c>
      <c r="K132" s="33">
        <f t="shared" si="35"/>
        <v>1150</v>
      </c>
      <c r="L132" s="33">
        <f t="shared" si="36"/>
        <v>3450</v>
      </c>
      <c r="M132" s="33">
        <f t="shared" si="37"/>
        <v>41400</v>
      </c>
      <c r="N132" s="20">
        <v>2</v>
      </c>
      <c r="O132" s="17">
        <v>1.1499999999999999</v>
      </c>
      <c r="P132" s="35">
        <f t="shared" si="38"/>
        <v>1150</v>
      </c>
      <c r="Q132" s="35">
        <f t="shared" si="47"/>
        <v>2300</v>
      </c>
      <c r="R132" s="35">
        <f t="shared" si="39"/>
        <v>27600</v>
      </c>
    </row>
    <row r="133" spans="2:18" s="13" customFormat="1">
      <c r="B133" s="14"/>
      <c r="C133" s="15" t="s">
        <v>29</v>
      </c>
      <c r="D133" s="16">
        <v>1</v>
      </c>
      <c r="E133" s="17">
        <v>0.8</v>
      </c>
      <c r="F133" s="17">
        <f t="shared" si="57"/>
        <v>800</v>
      </c>
      <c r="G133" s="17">
        <f>D133*F133</f>
        <v>800</v>
      </c>
      <c r="H133" s="17">
        <f>G133*12</f>
        <v>9600</v>
      </c>
      <c r="I133" s="18">
        <v>0</v>
      </c>
      <c r="J133" s="19">
        <v>0.8</v>
      </c>
      <c r="K133" s="33">
        <f t="shared" si="35"/>
        <v>800</v>
      </c>
      <c r="L133" s="33">
        <f t="shared" si="36"/>
        <v>0</v>
      </c>
      <c r="M133" s="33">
        <f t="shared" si="37"/>
        <v>0</v>
      </c>
      <c r="N133" s="20">
        <v>1</v>
      </c>
      <c r="O133" s="17">
        <v>0.8</v>
      </c>
      <c r="P133" s="35">
        <f t="shared" si="38"/>
        <v>800</v>
      </c>
      <c r="Q133" s="35">
        <f t="shared" si="47"/>
        <v>800</v>
      </c>
      <c r="R133" s="35">
        <f t="shared" si="39"/>
        <v>9600</v>
      </c>
    </row>
    <row r="134" spans="2:18" s="21" customFormat="1">
      <c r="B134" s="22" t="s">
        <v>39</v>
      </c>
      <c r="C134" s="23" t="s">
        <v>40</v>
      </c>
      <c r="D134" s="24">
        <f>D135+D136+D137+D142+D146+D150</f>
        <v>36</v>
      </c>
      <c r="E134" s="25"/>
      <c r="F134" s="25"/>
      <c r="G134" s="25">
        <f>G135+G136+G137+G142+G146+G150</f>
        <v>43550</v>
      </c>
      <c r="H134" s="25">
        <f>H135+H136+H137+H142+H146+H150</f>
        <v>522600</v>
      </c>
      <c r="I134" s="26">
        <f>I135+I136+I137+I142+I146+I150</f>
        <v>33</v>
      </c>
      <c r="J134" s="25"/>
      <c r="K134" s="27"/>
      <c r="L134" s="25">
        <f>L135+L136+L137+L142+L146+L150</f>
        <v>40700</v>
      </c>
      <c r="M134" s="25">
        <f t="shared" ref="M134:M195" si="58">L134*12</f>
        <v>488400</v>
      </c>
      <c r="N134" s="26">
        <f>N135+N136+N137+N142+N146+N150</f>
        <v>16</v>
      </c>
      <c r="O134" s="25"/>
      <c r="P134" s="47"/>
      <c r="Q134" s="25">
        <f>Q135+Q136+Q137+Q142+Q146+Q150</f>
        <v>21950</v>
      </c>
      <c r="R134" s="25">
        <f>Q134*12</f>
        <v>263400</v>
      </c>
    </row>
    <row r="135" spans="2:18" s="13" customFormat="1">
      <c r="B135" s="14"/>
      <c r="C135" s="15" t="s">
        <v>41</v>
      </c>
      <c r="D135" s="16">
        <v>1</v>
      </c>
      <c r="E135" s="17">
        <v>3.6</v>
      </c>
      <c r="F135" s="32">
        <f>E135*1000</f>
        <v>3600</v>
      </c>
      <c r="G135" s="32">
        <f>D135*F135</f>
        <v>3600</v>
      </c>
      <c r="H135" s="17">
        <f>G135*12</f>
        <v>43200</v>
      </c>
      <c r="I135" s="18">
        <v>1</v>
      </c>
      <c r="J135" s="19">
        <v>3.6</v>
      </c>
      <c r="K135" s="33">
        <f t="shared" ref="K135:K195" si="59">J135*1000</f>
        <v>3600</v>
      </c>
      <c r="L135" s="33">
        <f t="shared" ref="L135:L195" si="60">I135*K135</f>
        <v>3600</v>
      </c>
      <c r="M135" s="33">
        <f t="shared" si="58"/>
        <v>43200</v>
      </c>
      <c r="N135" s="20">
        <v>1</v>
      </c>
      <c r="O135" s="17">
        <v>3.6</v>
      </c>
      <c r="P135" s="35">
        <f t="shared" ref="P135:P195" si="61">O135*1000</f>
        <v>3600</v>
      </c>
      <c r="Q135" s="35">
        <f t="shared" si="47"/>
        <v>3600</v>
      </c>
      <c r="R135" s="35">
        <f t="shared" ref="R135:R195" si="62">Q135*12</f>
        <v>43200</v>
      </c>
    </row>
    <row r="136" spans="2:18" s="13" customFormat="1">
      <c r="B136" s="14"/>
      <c r="C136" s="15" t="s">
        <v>18</v>
      </c>
      <c r="D136" s="16">
        <v>1</v>
      </c>
      <c r="E136" s="17">
        <v>2.8</v>
      </c>
      <c r="F136" s="32">
        <f>E136*1000</f>
        <v>2800</v>
      </c>
      <c r="G136" s="17">
        <f>D136*F136</f>
        <v>2800</v>
      </c>
      <c r="H136" s="17">
        <f>G136*12</f>
        <v>33600</v>
      </c>
      <c r="I136" s="18">
        <v>1</v>
      </c>
      <c r="J136" s="19">
        <v>2.8</v>
      </c>
      <c r="K136" s="33">
        <f t="shared" si="59"/>
        <v>2800</v>
      </c>
      <c r="L136" s="33">
        <f t="shared" si="60"/>
        <v>2800</v>
      </c>
      <c r="M136" s="33">
        <f t="shared" si="58"/>
        <v>33600</v>
      </c>
      <c r="N136" s="20"/>
      <c r="O136" s="17">
        <v>2.8</v>
      </c>
      <c r="P136" s="35">
        <f t="shared" si="61"/>
        <v>2800</v>
      </c>
      <c r="Q136" s="35">
        <f t="shared" si="47"/>
        <v>0</v>
      </c>
      <c r="R136" s="35">
        <f t="shared" si="62"/>
        <v>0</v>
      </c>
    </row>
    <row r="137" spans="2:18" s="36" customFormat="1">
      <c r="B137" s="37">
        <v>1</v>
      </c>
      <c r="C137" s="46" t="s">
        <v>85</v>
      </c>
      <c r="D137" s="44">
        <f>SUM(D138:D141)</f>
        <v>11</v>
      </c>
      <c r="E137" s="41"/>
      <c r="F137" s="41"/>
      <c r="G137" s="41">
        <f>SUM(G138:G141)</f>
        <v>10650</v>
      </c>
      <c r="H137" s="41">
        <f>SUM(H138:H141)</f>
        <v>127800</v>
      </c>
      <c r="I137" s="45">
        <f>SUM(I138:I141)</f>
        <v>10</v>
      </c>
      <c r="J137" s="41"/>
      <c r="K137" s="43"/>
      <c r="L137" s="41">
        <f>SUM(L138:L141)</f>
        <v>9800</v>
      </c>
      <c r="M137" s="41">
        <f t="shared" si="58"/>
        <v>117600</v>
      </c>
      <c r="N137" s="45">
        <f>SUM(N138:N141)</f>
        <v>3</v>
      </c>
      <c r="O137" s="41"/>
      <c r="P137" s="35"/>
      <c r="Q137" s="41">
        <f>SUM(Q138:Q141)</f>
        <v>2850</v>
      </c>
      <c r="R137" s="41">
        <f t="shared" si="62"/>
        <v>34200</v>
      </c>
    </row>
    <row r="138" spans="2:18" s="13" customFormat="1">
      <c r="B138" s="14"/>
      <c r="C138" s="15" t="s">
        <v>43</v>
      </c>
      <c r="D138" s="16">
        <v>1</v>
      </c>
      <c r="E138" s="17">
        <v>2</v>
      </c>
      <c r="F138" s="17">
        <f>E138*1000</f>
        <v>2000</v>
      </c>
      <c r="G138" s="17">
        <f>D138*F138</f>
        <v>2000</v>
      </c>
      <c r="H138" s="17">
        <f>G138*12</f>
        <v>24000</v>
      </c>
      <c r="I138" s="18">
        <v>1</v>
      </c>
      <c r="J138" s="19">
        <v>2</v>
      </c>
      <c r="K138" s="33">
        <f t="shared" si="59"/>
        <v>2000</v>
      </c>
      <c r="L138" s="33">
        <f t="shared" si="60"/>
        <v>2000</v>
      </c>
      <c r="M138" s="33">
        <f t="shared" si="58"/>
        <v>24000</v>
      </c>
      <c r="N138" s="20"/>
      <c r="O138" s="17">
        <v>2</v>
      </c>
      <c r="P138" s="35">
        <f t="shared" si="61"/>
        <v>2000</v>
      </c>
      <c r="Q138" s="35">
        <f t="shared" ref="Q138:Q195" si="63">N138*P138</f>
        <v>0</v>
      </c>
      <c r="R138" s="35">
        <f t="shared" si="62"/>
        <v>0</v>
      </c>
    </row>
    <row r="139" spans="2:18" s="13" customFormat="1">
      <c r="B139" s="14"/>
      <c r="C139" s="15" t="s">
        <v>21</v>
      </c>
      <c r="D139" s="16">
        <v>2</v>
      </c>
      <c r="E139" s="17">
        <v>1.1499999999999999</v>
      </c>
      <c r="F139" s="17">
        <f t="shared" ref="F139:F141" si="64">E139*1000</f>
        <v>1150</v>
      </c>
      <c r="G139" s="17">
        <f>D139*F139</f>
        <v>2300</v>
      </c>
      <c r="H139" s="17">
        <f>G139*12</f>
        <v>27600</v>
      </c>
      <c r="I139" s="18">
        <v>2</v>
      </c>
      <c r="J139" s="19">
        <v>1.1499999999999999</v>
      </c>
      <c r="K139" s="33">
        <f t="shared" si="59"/>
        <v>1150</v>
      </c>
      <c r="L139" s="33">
        <f t="shared" si="60"/>
        <v>2300</v>
      </c>
      <c r="M139" s="33">
        <f t="shared" si="58"/>
        <v>27600</v>
      </c>
      <c r="N139" s="20">
        <v>1</v>
      </c>
      <c r="O139" s="17">
        <v>1.1499999999999999</v>
      </c>
      <c r="P139" s="35">
        <f t="shared" si="61"/>
        <v>1150</v>
      </c>
      <c r="Q139" s="35">
        <f t="shared" si="63"/>
        <v>1150</v>
      </c>
      <c r="R139" s="35">
        <f t="shared" si="62"/>
        <v>13800</v>
      </c>
    </row>
    <row r="140" spans="2:18" s="13" customFormat="1">
      <c r="B140" s="14"/>
      <c r="C140" s="15" t="s">
        <v>29</v>
      </c>
      <c r="D140" s="16">
        <v>5</v>
      </c>
      <c r="E140" s="17">
        <v>0.85</v>
      </c>
      <c r="F140" s="17">
        <f t="shared" si="64"/>
        <v>850</v>
      </c>
      <c r="G140" s="17">
        <f>D140*F140</f>
        <v>4250</v>
      </c>
      <c r="H140" s="17">
        <f>G140*12</f>
        <v>51000</v>
      </c>
      <c r="I140" s="18">
        <v>4</v>
      </c>
      <c r="J140" s="19">
        <v>0.85</v>
      </c>
      <c r="K140" s="33">
        <f t="shared" si="59"/>
        <v>850</v>
      </c>
      <c r="L140" s="33">
        <f t="shared" si="60"/>
        <v>3400</v>
      </c>
      <c r="M140" s="33">
        <f t="shared" si="58"/>
        <v>40800</v>
      </c>
      <c r="N140" s="20">
        <v>2</v>
      </c>
      <c r="O140" s="17">
        <v>0.85</v>
      </c>
      <c r="P140" s="35">
        <f t="shared" si="61"/>
        <v>850</v>
      </c>
      <c r="Q140" s="35">
        <f t="shared" si="63"/>
        <v>1700</v>
      </c>
      <c r="R140" s="35">
        <f t="shared" si="62"/>
        <v>20400</v>
      </c>
    </row>
    <row r="141" spans="2:18" s="13" customFormat="1">
      <c r="B141" s="14"/>
      <c r="C141" s="15" t="s">
        <v>30</v>
      </c>
      <c r="D141" s="16">
        <v>3</v>
      </c>
      <c r="E141" s="17">
        <v>0.7</v>
      </c>
      <c r="F141" s="17">
        <f t="shared" si="64"/>
        <v>700</v>
      </c>
      <c r="G141" s="17">
        <f>D141*F141</f>
        <v>2100</v>
      </c>
      <c r="H141" s="17">
        <f>G141*12</f>
        <v>25200</v>
      </c>
      <c r="I141" s="18">
        <v>3</v>
      </c>
      <c r="J141" s="19">
        <v>0.7</v>
      </c>
      <c r="K141" s="33">
        <f t="shared" si="59"/>
        <v>700</v>
      </c>
      <c r="L141" s="33">
        <f t="shared" si="60"/>
        <v>2100</v>
      </c>
      <c r="M141" s="33">
        <f t="shared" si="58"/>
        <v>25200</v>
      </c>
      <c r="N141" s="20"/>
      <c r="O141" s="17">
        <v>0.7</v>
      </c>
      <c r="P141" s="35">
        <f t="shared" si="61"/>
        <v>700</v>
      </c>
      <c r="Q141" s="35">
        <f t="shared" si="63"/>
        <v>0</v>
      </c>
      <c r="R141" s="35">
        <f t="shared" si="62"/>
        <v>0</v>
      </c>
    </row>
    <row r="142" spans="2:18" s="36" customFormat="1" ht="30">
      <c r="B142" s="37">
        <v>2</v>
      </c>
      <c r="C142" s="46" t="s">
        <v>86</v>
      </c>
      <c r="D142" s="44">
        <f>SUM(D143:D145)</f>
        <v>7</v>
      </c>
      <c r="E142" s="41"/>
      <c r="F142" s="41"/>
      <c r="G142" s="41">
        <f>SUM(G143:G145)</f>
        <v>8500</v>
      </c>
      <c r="H142" s="41">
        <f>SUM(H143:H145)</f>
        <v>102000</v>
      </c>
      <c r="I142" s="45">
        <f>SUM(I143:I145)</f>
        <v>7</v>
      </c>
      <c r="J142" s="41"/>
      <c r="K142" s="43"/>
      <c r="L142" s="41">
        <f>SUM(L143:L145)</f>
        <v>8500</v>
      </c>
      <c r="M142" s="41">
        <f t="shared" si="58"/>
        <v>102000</v>
      </c>
      <c r="N142" s="45">
        <f>SUM(N143:N145)</f>
        <v>4</v>
      </c>
      <c r="O142" s="41"/>
      <c r="P142" s="35"/>
      <c r="Q142" s="41">
        <f>SUM(Q143:Q145)</f>
        <v>5350</v>
      </c>
      <c r="R142" s="41">
        <f>Q142*12</f>
        <v>64200</v>
      </c>
    </row>
    <row r="143" spans="2:18" s="13" customFormat="1">
      <c r="B143" s="14"/>
      <c r="C143" s="15" t="s">
        <v>20</v>
      </c>
      <c r="D143" s="16">
        <v>1</v>
      </c>
      <c r="E143" s="17">
        <v>2.2000000000000002</v>
      </c>
      <c r="F143" s="17">
        <f>E143*1000</f>
        <v>2200</v>
      </c>
      <c r="G143" s="17">
        <f>D143*F143</f>
        <v>2200</v>
      </c>
      <c r="H143" s="17">
        <f>G143*12</f>
        <v>26400</v>
      </c>
      <c r="I143" s="18">
        <v>1</v>
      </c>
      <c r="J143" s="19">
        <v>2.2000000000000002</v>
      </c>
      <c r="K143" s="33">
        <f t="shared" si="59"/>
        <v>2200</v>
      </c>
      <c r="L143" s="33">
        <f t="shared" si="60"/>
        <v>2200</v>
      </c>
      <c r="M143" s="33">
        <f t="shared" si="58"/>
        <v>26400</v>
      </c>
      <c r="N143" s="20">
        <v>1</v>
      </c>
      <c r="O143" s="17">
        <v>2.2000000000000002</v>
      </c>
      <c r="P143" s="35">
        <f t="shared" si="61"/>
        <v>2200</v>
      </c>
      <c r="Q143" s="35">
        <f t="shared" si="63"/>
        <v>2200</v>
      </c>
      <c r="R143" s="35">
        <f t="shared" si="62"/>
        <v>26400</v>
      </c>
    </row>
    <row r="144" spans="2:18" s="13" customFormat="1">
      <c r="B144" s="14"/>
      <c r="C144" s="15" t="s">
        <v>87</v>
      </c>
      <c r="D144" s="16">
        <v>4</v>
      </c>
      <c r="E144" s="17">
        <v>1.1499999999999999</v>
      </c>
      <c r="F144" s="17">
        <f t="shared" ref="F144:F145" si="65">E144*1000</f>
        <v>1150</v>
      </c>
      <c r="G144" s="17">
        <f>D144*F144</f>
        <v>4600</v>
      </c>
      <c r="H144" s="17">
        <f>G144*12</f>
        <v>55200</v>
      </c>
      <c r="I144" s="18">
        <v>4</v>
      </c>
      <c r="J144" s="19">
        <v>1.1499999999999999</v>
      </c>
      <c r="K144" s="33">
        <f t="shared" si="59"/>
        <v>1150</v>
      </c>
      <c r="L144" s="33">
        <f t="shared" si="60"/>
        <v>4600</v>
      </c>
      <c r="M144" s="33">
        <f t="shared" si="58"/>
        <v>55200</v>
      </c>
      <c r="N144" s="20">
        <v>2</v>
      </c>
      <c r="O144" s="17">
        <v>1.1499999999999999</v>
      </c>
      <c r="P144" s="35">
        <f t="shared" si="61"/>
        <v>1150</v>
      </c>
      <c r="Q144" s="35">
        <f t="shared" si="63"/>
        <v>2300</v>
      </c>
      <c r="R144" s="35">
        <f t="shared" si="62"/>
        <v>27600</v>
      </c>
    </row>
    <row r="145" spans="2:18" s="13" customFormat="1">
      <c r="B145" s="14"/>
      <c r="C145" s="15" t="s">
        <v>29</v>
      </c>
      <c r="D145" s="16">
        <v>2</v>
      </c>
      <c r="E145" s="17">
        <v>0.85</v>
      </c>
      <c r="F145" s="17">
        <f t="shared" si="65"/>
        <v>850</v>
      </c>
      <c r="G145" s="17">
        <f>D145*F145</f>
        <v>1700</v>
      </c>
      <c r="H145" s="17">
        <f>G145*12</f>
        <v>20400</v>
      </c>
      <c r="I145" s="18">
        <v>2</v>
      </c>
      <c r="J145" s="19">
        <v>0.85</v>
      </c>
      <c r="K145" s="33">
        <f t="shared" si="59"/>
        <v>850</v>
      </c>
      <c r="L145" s="33">
        <f t="shared" si="60"/>
        <v>1700</v>
      </c>
      <c r="M145" s="33">
        <f t="shared" si="58"/>
        <v>20400</v>
      </c>
      <c r="N145" s="20">
        <v>1</v>
      </c>
      <c r="O145" s="17">
        <v>0.85</v>
      </c>
      <c r="P145" s="35">
        <f t="shared" si="61"/>
        <v>850</v>
      </c>
      <c r="Q145" s="35">
        <f t="shared" si="63"/>
        <v>850</v>
      </c>
      <c r="R145" s="35">
        <f t="shared" si="62"/>
        <v>10200</v>
      </c>
    </row>
    <row r="146" spans="2:18" s="36" customFormat="1">
      <c r="B146" s="37">
        <v>3</v>
      </c>
      <c r="C146" s="46" t="s">
        <v>88</v>
      </c>
      <c r="D146" s="44">
        <f>SUM(D147:D149)</f>
        <v>5</v>
      </c>
      <c r="E146" s="41"/>
      <c r="F146" s="41"/>
      <c r="G146" s="41">
        <f>SUM(G147:G149)</f>
        <v>5700</v>
      </c>
      <c r="H146" s="41">
        <f>SUM(H147:H149)</f>
        <v>68400</v>
      </c>
      <c r="I146" s="45">
        <f>SUM(I147:I149)</f>
        <v>5</v>
      </c>
      <c r="J146" s="41"/>
      <c r="K146" s="43"/>
      <c r="L146" s="41">
        <f>SUM(L147:L149)</f>
        <v>5700</v>
      </c>
      <c r="M146" s="41">
        <f>L146*12</f>
        <v>68400</v>
      </c>
      <c r="N146" s="45">
        <f>SUM(N147:N149)</f>
        <v>3</v>
      </c>
      <c r="O146" s="41"/>
      <c r="P146" s="35"/>
      <c r="Q146" s="41">
        <f>SUM(Q147:Q149)</f>
        <v>4850</v>
      </c>
      <c r="R146" s="41">
        <f>Q146*12</f>
        <v>58200</v>
      </c>
    </row>
    <row r="147" spans="2:18" s="13" customFormat="1">
      <c r="B147" s="14"/>
      <c r="C147" s="15" t="s">
        <v>20</v>
      </c>
      <c r="D147" s="16">
        <v>1</v>
      </c>
      <c r="E147" s="17">
        <v>2</v>
      </c>
      <c r="F147" s="17">
        <f>E147*1000</f>
        <v>2000</v>
      </c>
      <c r="G147" s="17">
        <f>D147*F147</f>
        <v>2000</v>
      </c>
      <c r="H147" s="17">
        <f>G147*12</f>
        <v>24000</v>
      </c>
      <c r="I147" s="18">
        <v>1</v>
      </c>
      <c r="J147" s="19">
        <v>2</v>
      </c>
      <c r="K147" s="33">
        <f t="shared" si="59"/>
        <v>2000</v>
      </c>
      <c r="L147" s="33">
        <f t="shared" si="60"/>
        <v>2000</v>
      </c>
      <c r="M147" s="33">
        <f t="shared" si="58"/>
        <v>24000</v>
      </c>
      <c r="N147" s="20">
        <v>2</v>
      </c>
      <c r="O147" s="17">
        <v>2</v>
      </c>
      <c r="P147" s="35">
        <f t="shared" si="61"/>
        <v>2000</v>
      </c>
      <c r="Q147" s="35">
        <f t="shared" si="63"/>
        <v>4000</v>
      </c>
      <c r="R147" s="35">
        <f t="shared" si="62"/>
        <v>48000</v>
      </c>
    </row>
    <row r="148" spans="2:18" s="13" customFormat="1">
      <c r="B148" s="14"/>
      <c r="C148" s="15" t="s">
        <v>87</v>
      </c>
      <c r="D148" s="16">
        <v>1</v>
      </c>
      <c r="E148" s="17">
        <v>1.1499999999999999</v>
      </c>
      <c r="F148" s="17">
        <f t="shared" ref="F148:F149" si="66">E148*1000</f>
        <v>1150</v>
      </c>
      <c r="G148" s="17">
        <f>D148*F148</f>
        <v>1150</v>
      </c>
      <c r="H148" s="17">
        <f>G148*12</f>
        <v>13800</v>
      </c>
      <c r="I148" s="18">
        <v>1</v>
      </c>
      <c r="J148" s="19">
        <v>1.1499999999999999</v>
      </c>
      <c r="K148" s="33">
        <f t="shared" si="59"/>
        <v>1150</v>
      </c>
      <c r="L148" s="33">
        <f t="shared" si="60"/>
        <v>1150</v>
      </c>
      <c r="M148" s="33">
        <f t="shared" si="58"/>
        <v>13800</v>
      </c>
      <c r="N148" s="20"/>
      <c r="O148" s="17">
        <v>1.1499999999999999</v>
      </c>
      <c r="P148" s="35">
        <f t="shared" si="61"/>
        <v>1150</v>
      </c>
      <c r="Q148" s="35">
        <f t="shared" si="63"/>
        <v>0</v>
      </c>
      <c r="R148" s="35">
        <f t="shared" si="62"/>
        <v>0</v>
      </c>
    </row>
    <row r="149" spans="2:18" s="13" customFormat="1">
      <c r="B149" s="14"/>
      <c r="C149" s="15" t="s">
        <v>29</v>
      </c>
      <c r="D149" s="16">
        <v>3</v>
      </c>
      <c r="E149" s="17">
        <v>0.85</v>
      </c>
      <c r="F149" s="17">
        <f t="shared" si="66"/>
        <v>850</v>
      </c>
      <c r="G149" s="17">
        <f>D149*F149</f>
        <v>2550</v>
      </c>
      <c r="H149" s="17">
        <f>G149*12</f>
        <v>30600</v>
      </c>
      <c r="I149" s="18">
        <v>3</v>
      </c>
      <c r="J149" s="19">
        <v>0.85</v>
      </c>
      <c r="K149" s="33">
        <f t="shared" si="59"/>
        <v>850</v>
      </c>
      <c r="L149" s="33">
        <f t="shared" si="60"/>
        <v>2550</v>
      </c>
      <c r="M149" s="33">
        <f t="shared" si="58"/>
        <v>30600</v>
      </c>
      <c r="N149" s="20">
        <v>1</v>
      </c>
      <c r="O149" s="17">
        <v>0.85</v>
      </c>
      <c r="P149" s="35">
        <f t="shared" si="61"/>
        <v>850</v>
      </c>
      <c r="Q149" s="35">
        <f t="shared" si="63"/>
        <v>850</v>
      </c>
      <c r="R149" s="35">
        <f t="shared" si="62"/>
        <v>10200</v>
      </c>
    </row>
    <row r="150" spans="2:18" s="36" customFormat="1" ht="30">
      <c r="B150" s="37">
        <v>4</v>
      </c>
      <c r="C150" s="46" t="s">
        <v>89</v>
      </c>
      <c r="D150" s="44">
        <f>SUM(D151:D154)</f>
        <v>11</v>
      </c>
      <c r="E150" s="41"/>
      <c r="F150" s="41"/>
      <c r="G150" s="41">
        <f>SUM(G151:G154)</f>
        <v>12300</v>
      </c>
      <c r="H150" s="41">
        <f>SUM(H151:H154)</f>
        <v>147600</v>
      </c>
      <c r="I150" s="45">
        <f>SUM(I151:I154)</f>
        <v>9</v>
      </c>
      <c r="J150" s="41"/>
      <c r="K150" s="43"/>
      <c r="L150" s="41">
        <f>SUM(L151:L154)</f>
        <v>10300</v>
      </c>
      <c r="M150" s="41">
        <f t="shared" si="58"/>
        <v>123600</v>
      </c>
      <c r="N150" s="45">
        <f>SUM(N151:N154)</f>
        <v>5</v>
      </c>
      <c r="O150" s="41"/>
      <c r="P150" s="35"/>
      <c r="Q150" s="41">
        <f>SUM(Q151:Q154)</f>
        <v>5300</v>
      </c>
      <c r="R150" s="41">
        <f>Q150*12</f>
        <v>63600</v>
      </c>
    </row>
    <row r="151" spans="2:18" s="13" customFormat="1">
      <c r="B151" s="14"/>
      <c r="C151" s="15" t="s">
        <v>43</v>
      </c>
      <c r="D151" s="16">
        <v>1</v>
      </c>
      <c r="E151" s="17">
        <v>2</v>
      </c>
      <c r="F151" s="17">
        <f>E151*1000</f>
        <v>2000</v>
      </c>
      <c r="G151" s="17">
        <f>D151*F151</f>
        <v>2000</v>
      </c>
      <c r="H151" s="17">
        <f>G151*12</f>
        <v>24000</v>
      </c>
      <c r="I151" s="18">
        <v>1</v>
      </c>
      <c r="J151" s="19">
        <v>2</v>
      </c>
      <c r="K151" s="33">
        <f t="shared" si="59"/>
        <v>2000</v>
      </c>
      <c r="L151" s="33">
        <f t="shared" si="60"/>
        <v>2000</v>
      </c>
      <c r="M151" s="33">
        <f t="shared" si="58"/>
        <v>24000</v>
      </c>
      <c r="N151" s="20"/>
      <c r="O151" s="17">
        <v>2</v>
      </c>
      <c r="P151" s="35">
        <f t="shared" si="61"/>
        <v>2000</v>
      </c>
      <c r="Q151" s="35">
        <f t="shared" si="63"/>
        <v>0</v>
      </c>
      <c r="R151" s="35">
        <f t="shared" si="62"/>
        <v>0</v>
      </c>
    </row>
    <row r="152" spans="2:18" s="13" customFormat="1">
      <c r="B152" s="14"/>
      <c r="C152" s="15" t="s">
        <v>21</v>
      </c>
      <c r="D152" s="16">
        <v>7</v>
      </c>
      <c r="E152" s="17">
        <v>1.1499999999999999</v>
      </c>
      <c r="F152" s="17">
        <f t="shared" ref="F152:F154" si="67">E152*1000</f>
        <v>1150</v>
      </c>
      <c r="G152" s="17">
        <f>D152*F152</f>
        <v>8050</v>
      </c>
      <c r="H152" s="17">
        <f>G152*12</f>
        <v>96600</v>
      </c>
      <c r="I152" s="18">
        <v>6</v>
      </c>
      <c r="J152" s="19">
        <v>1.1499999999999999</v>
      </c>
      <c r="K152" s="33">
        <f t="shared" si="59"/>
        <v>1150</v>
      </c>
      <c r="L152" s="33">
        <f t="shared" si="60"/>
        <v>6900</v>
      </c>
      <c r="M152" s="33">
        <f t="shared" si="58"/>
        <v>82800</v>
      </c>
      <c r="N152" s="20">
        <v>4</v>
      </c>
      <c r="O152" s="17">
        <v>1.1499999999999999</v>
      </c>
      <c r="P152" s="35">
        <f t="shared" si="61"/>
        <v>1150</v>
      </c>
      <c r="Q152" s="35">
        <f t="shared" si="63"/>
        <v>4600</v>
      </c>
      <c r="R152" s="35">
        <f t="shared" si="62"/>
        <v>55200</v>
      </c>
    </row>
    <row r="153" spans="2:18" s="13" customFormat="1">
      <c r="B153" s="14"/>
      <c r="C153" s="15" t="s">
        <v>45</v>
      </c>
      <c r="D153" s="16">
        <v>1</v>
      </c>
      <c r="E153" s="17">
        <v>0.85</v>
      </c>
      <c r="F153" s="17">
        <f t="shared" si="67"/>
        <v>850</v>
      </c>
      <c r="G153" s="17">
        <f>D153*F153</f>
        <v>850</v>
      </c>
      <c r="H153" s="17">
        <f>G153*12</f>
        <v>10200</v>
      </c>
      <c r="I153" s="18">
        <v>0</v>
      </c>
      <c r="J153" s="19">
        <v>0.85</v>
      </c>
      <c r="K153" s="33">
        <f t="shared" si="59"/>
        <v>850</v>
      </c>
      <c r="L153" s="33">
        <f t="shared" si="60"/>
        <v>0</v>
      </c>
      <c r="M153" s="33">
        <f t="shared" si="58"/>
        <v>0</v>
      </c>
      <c r="N153" s="20"/>
      <c r="O153" s="17">
        <v>0.85</v>
      </c>
      <c r="P153" s="35">
        <f t="shared" si="61"/>
        <v>850</v>
      </c>
      <c r="Q153" s="35">
        <f t="shared" si="63"/>
        <v>0</v>
      </c>
      <c r="R153" s="35">
        <f t="shared" si="62"/>
        <v>0</v>
      </c>
    </row>
    <row r="154" spans="2:18" s="13" customFormat="1">
      <c r="B154" s="14"/>
      <c r="C154" s="15" t="s">
        <v>30</v>
      </c>
      <c r="D154" s="16">
        <v>2</v>
      </c>
      <c r="E154" s="17">
        <v>0.7</v>
      </c>
      <c r="F154" s="17">
        <f t="shared" si="67"/>
        <v>700</v>
      </c>
      <c r="G154" s="17">
        <f>D154*F154</f>
        <v>1400</v>
      </c>
      <c r="H154" s="17">
        <f>G154*12</f>
        <v>16800</v>
      </c>
      <c r="I154" s="18">
        <v>2</v>
      </c>
      <c r="J154" s="19">
        <v>0.7</v>
      </c>
      <c r="K154" s="33">
        <f t="shared" si="59"/>
        <v>700</v>
      </c>
      <c r="L154" s="33">
        <f t="shared" si="60"/>
        <v>1400</v>
      </c>
      <c r="M154" s="33">
        <f t="shared" si="58"/>
        <v>16800</v>
      </c>
      <c r="N154" s="20">
        <v>1</v>
      </c>
      <c r="O154" s="17">
        <v>0.7</v>
      </c>
      <c r="P154" s="35">
        <f t="shared" si="61"/>
        <v>700</v>
      </c>
      <c r="Q154" s="35">
        <f t="shared" si="63"/>
        <v>700</v>
      </c>
      <c r="R154" s="35">
        <f t="shared" si="62"/>
        <v>8400</v>
      </c>
    </row>
    <row r="155" spans="2:18" s="21" customFormat="1" ht="18" customHeight="1">
      <c r="B155" s="22" t="s">
        <v>46</v>
      </c>
      <c r="C155" s="23" t="s">
        <v>90</v>
      </c>
      <c r="D155" s="24">
        <f>D156+D157</f>
        <v>18</v>
      </c>
      <c r="E155" s="25"/>
      <c r="F155" s="25"/>
      <c r="G155" s="25">
        <f>G156+G157</f>
        <v>21900</v>
      </c>
      <c r="H155" s="25">
        <f>H156+H157</f>
        <v>262800</v>
      </c>
      <c r="I155" s="26">
        <f>I156+I157</f>
        <v>15</v>
      </c>
      <c r="J155" s="25"/>
      <c r="K155" s="27"/>
      <c r="L155" s="25">
        <f>L156+L157</f>
        <v>18900</v>
      </c>
      <c r="M155" s="25">
        <f t="shared" si="58"/>
        <v>226800</v>
      </c>
      <c r="N155" s="26">
        <f>N156+N157</f>
        <v>5</v>
      </c>
      <c r="O155" s="25"/>
      <c r="P155" s="47"/>
      <c r="Q155" s="25">
        <f>Q156+Q157</f>
        <v>5700</v>
      </c>
      <c r="R155" s="25">
        <f t="shared" si="62"/>
        <v>68400</v>
      </c>
    </row>
    <row r="156" spans="2:18" s="13" customFormat="1">
      <c r="B156" s="14"/>
      <c r="C156" s="15" t="s">
        <v>17</v>
      </c>
      <c r="D156" s="16">
        <v>1</v>
      </c>
      <c r="E156" s="17">
        <v>3.6</v>
      </c>
      <c r="F156" s="32">
        <f>E156*1000</f>
        <v>3600</v>
      </c>
      <c r="G156" s="32">
        <f>D156*F156</f>
        <v>3600</v>
      </c>
      <c r="H156" s="17">
        <f>G156*12</f>
        <v>43200</v>
      </c>
      <c r="I156" s="18">
        <v>1</v>
      </c>
      <c r="J156" s="19">
        <v>3.6</v>
      </c>
      <c r="K156" s="33">
        <f t="shared" si="59"/>
        <v>3600</v>
      </c>
      <c r="L156" s="33">
        <f>I156*K156</f>
        <v>3600</v>
      </c>
      <c r="M156" s="33">
        <f t="shared" si="58"/>
        <v>43200</v>
      </c>
      <c r="N156" s="20"/>
      <c r="O156" s="17">
        <v>3.6</v>
      </c>
      <c r="P156" s="35">
        <f t="shared" si="61"/>
        <v>3600</v>
      </c>
      <c r="Q156" s="35">
        <f t="shared" si="63"/>
        <v>0</v>
      </c>
      <c r="R156" s="35">
        <f t="shared" si="62"/>
        <v>0</v>
      </c>
    </row>
    <row r="157" spans="2:18" s="36" customFormat="1" ht="30">
      <c r="B157" s="37">
        <v>1</v>
      </c>
      <c r="C157" s="46" t="s">
        <v>91</v>
      </c>
      <c r="D157" s="44">
        <f>SUM(D158:D162)</f>
        <v>17</v>
      </c>
      <c r="E157" s="41"/>
      <c r="F157" s="41"/>
      <c r="G157" s="41">
        <f>SUM(G158:G162)</f>
        <v>18300</v>
      </c>
      <c r="H157" s="41">
        <f>SUM(H158:H162)</f>
        <v>219600</v>
      </c>
      <c r="I157" s="45">
        <f t="shared" ref="I157:N157" si="68">SUM(I158:I162)</f>
        <v>14</v>
      </c>
      <c r="J157" s="41"/>
      <c r="K157" s="43"/>
      <c r="L157" s="41">
        <f>SUM(L158:L162)</f>
        <v>15300</v>
      </c>
      <c r="M157" s="41">
        <f>L157*12</f>
        <v>183600</v>
      </c>
      <c r="N157" s="45">
        <f t="shared" si="68"/>
        <v>5</v>
      </c>
      <c r="O157" s="41"/>
      <c r="P157" s="35"/>
      <c r="Q157" s="41">
        <f>SUM(Q158:Q162)</f>
        <v>5700</v>
      </c>
      <c r="R157" s="41">
        <f>Q157*12</f>
        <v>68400</v>
      </c>
    </row>
    <row r="158" spans="2:18" s="13" customFormat="1">
      <c r="B158" s="14"/>
      <c r="C158" s="15" t="s">
        <v>43</v>
      </c>
      <c r="D158" s="16">
        <v>1</v>
      </c>
      <c r="E158" s="17">
        <v>2</v>
      </c>
      <c r="F158" s="17">
        <f>E158*1000</f>
        <v>2000</v>
      </c>
      <c r="G158" s="17">
        <f>D158*F158</f>
        <v>2000</v>
      </c>
      <c r="H158" s="17">
        <f>G158*12</f>
        <v>24000</v>
      </c>
      <c r="I158" s="18">
        <v>1</v>
      </c>
      <c r="J158" s="19">
        <v>2</v>
      </c>
      <c r="K158" s="33">
        <f t="shared" si="59"/>
        <v>2000</v>
      </c>
      <c r="L158" s="33">
        <f t="shared" si="60"/>
        <v>2000</v>
      </c>
      <c r="M158" s="33">
        <f t="shared" si="58"/>
        <v>24000</v>
      </c>
      <c r="N158" s="20">
        <v>1</v>
      </c>
      <c r="O158" s="17">
        <v>2</v>
      </c>
      <c r="P158" s="35">
        <f t="shared" si="61"/>
        <v>2000</v>
      </c>
      <c r="Q158" s="35">
        <f t="shared" si="63"/>
        <v>2000</v>
      </c>
      <c r="R158" s="35">
        <f t="shared" si="62"/>
        <v>24000</v>
      </c>
    </row>
    <row r="159" spans="2:18" s="13" customFormat="1">
      <c r="B159" s="14"/>
      <c r="C159" s="15" t="s">
        <v>21</v>
      </c>
      <c r="D159" s="16">
        <v>8</v>
      </c>
      <c r="E159" s="17">
        <v>1.1499999999999999</v>
      </c>
      <c r="F159" s="17">
        <f t="shared" ref="F159:F162" si="69">E159*1000</f>
        <v>1150</v>
      </c>
      <c r="G159" s="17">
        <f>D159*F159</f>
        <v>9200</v>
      </c>
      <c r="H159" s="17">
        <f>G159*12</f>
        <v>110400</v>
      </c>
      <c r="I159" s="18">
        <v>6</v>
      </c>
      <c r="J159" s="19">
        <v>1.1499999999999999</v>
      </c>
      <c r="K159" s="33">
        <f t="shared" si="59"/>
        <v>1150</v>
      </c>
      <c r="L159" s="33">
        <f t="shared" si="60"/>
        <v>6900</v>
      </c>
      <c r="M159" s="33">
        <f t="shared" si="58"/>
        <v>82800</v>
      </c>
      <c r="N159" s="20">
        <v>2</v>
      </c>
      <c r="O159" s="17">
        <v>1.1499999999999999</v>
      </c>
      <c r="P159" s="35">
        <f t="shared" si="61"/>
        <v>1150</v>
      </c>
      <c r="Q159" s="35">
        <f t="shared" si="63"/>
        <v>2300</v>
      </c>
      <c r="R159" s="35">
        <f t="shared" si="62"/>
        <v>27600</v>
      </c>
    </row>
    <row r="160" spans="2:18" s="13" customFormat="1">
      <c r="B160" s="14"/>
      <c r="C160" s="15" t="s">
        <v>29</v>
      </c>
      <c r="D160" s="16">
        <v>1</v>
      </c>
      <c r="E160" s="17">
        <v>0.85</v>
      </c>
      <c r="F160" s="17">
        <f t="shared" si="69"/>
        <v>850</v>
      </c>
      <c r="G160" s="17">
        <f>D160*F160</f>
        <v>850</v>
      </c>
      <c r="H160" s="17">
        <f>G160*12</f>
        <v>10200</v>
      </c>
      <c r="I160" s="18">
        <v>1</v>
      </c>
      <c r="J160" s="19">
        <v>0.85</v>
      </c>
      <c r="K160" s="33">
        <f t="shared" si="59"/>
        <v>850</v>
      </c>
      <c r="L160" s="33">
        <f t="shared" si="60"/>
        <v>850</v>
      </c>
      <c r="M160" s="33">
        <f t="shared" si="58"/>
        <v>10200</v>
      </c>
      <c r="N160" s="20"/>
      <c r="O160" s="17">
        <v>0.85</v>
      </c>
      <c r="P160" s="35">
        <f t="shared" si="61"/>
        <v>850</v>
      </c>
      <c r="Q160" s="35">
        <f t="shared" si="63"/>
        <v>0</v>
      </c>
      <c r="R160" s="35">
        <f t="shared" si="62"/>
        <v>0</v>
      </c>
    </row>
    <row r="161" spans="2:19" s="13" customFormat="1">
      <c r="B161" s="14"/>
      <c r="C161" s="15" t="s">
        <v>30</v>
      </c>
      <c r="D161" s="16">
        <v>4</v>
      </c>
      <c r="E161" s="17">
        <v>0.7</v>
      </c>
      <c r="F161" s="17">
        <f t="shared" si="69"/>
        <v>700</v>
      </c>
      <c r="G161" s="17">
        <f>D161*F161</f>
        <v>2800</v>
      </c>
      <c r="H161" s="17">
        <f>G161*12</f>
        <v>33600</v>
      </c>
      <c r="I161" s="18">
        <v>3</v>
      </c>
      <c r="J161" s="19">
        <v>0.7</v>
      </c>
      <c r="K161" s="33">
        <f t="shared" si="59"/>
        <v>700</v>
      </c>
      <c r="L161" s="33">
        <f t="shared" si="60"/>
        <v>2100</v>
      </c>
      <c r="M161" s="33">
        <f t="shared" si="58"/>
        <v>25200</v>
      </c>
      <c r="N161" s="20">
        <v>2</v>
      </c>
      <c r="O161" s="17">
        <v>0.7</v>
      </c>
      <c r="P161" s="35">
        <f t="shared" si="61"/>
        <v>700</v>
      </c>
      <c r="Q161" s="35">
        <f t="shared" si="63"/>
        <v>1400</v>
      </c>
      <c r="R161" s="35">
        <f t="shared" si="62"/>
        <v>16800</v>
      </c>
    </row>
    <row r="162" spans="2:19" s="13" customFormat="1">
      <c r="B162" s="14"/>
      <c r="C162" s="15" t="s">
        <v>50</v>
      </c>
      <c r="D162" s="16">
        <v>3</v>
      </c>
      <c r="E162" s="17">
        <v>1.1499999999999999</v>
      </c>
      <c r="F162" s="17">
        <f t="shared" si="69"/>
        <v>1150</v>
      </c>
      <c r="G162" s="17">
        <f>D162*F162</f>
        <v>3450</v>
      </c>
      <c r="H162" s="17">
        <f>G162*12</f>
        <v>41400</v>
      </c>
      <c r="I162" s="18">
        <v>3</v>
      </c>
      <c r="J162" s="19">
        <v>1.1499999999999999</v>
      </c>
      <c r="K162" s="33">
        <f t="shared" si="59"/>
        <v>1150</v>
      </c>
      <c r="L162" s="33">
        <f t="shared" si="60"/>
        <v>3450</v>
      </c>
      <c r="M162" s="33">
        <f t="shared" si="58"/>
        <v>41400</v>
      </c>
      <c r="N162" s="20"/>
      <c r="O162" s="17">
        <v>1.1499999999999999</v>
      </c>
      <c r="P162" s="35">
        <f t="shared" si="61"/>
        <v>1150</v>
      </c>
      <c r="Q162" s="35">
        <f t="shared" si="63"/>
        <v>0</v>
      </c>
      <c r="R162" s="35">
        <f t="shared" si="62"/>
        <v>0</v>
      </c>
    </row>
    <row r="163" spans="2:19" s="21" customFormat="1" ht="30">
      <c r="B163" s="22" t="s">
        <v>51</v>
      </c>
      <c r="C163" s="23" t="s">
        <v>92</v>
      </c>
      <c r="D163" s="24">
        <f>D164+D165+D166+D173+D181+D190</f>
        <v>33</v>
      </c>
      <c r="E163" s="25"/>
      <c r="F163" s="25"/>
      <c r="G163" s="25">
        <f>G164+G165+G166+G173+G181+G190</f>
        <v>56200</v>
      </c>
      <c r="H163" s="25">
        <f>H164+H165+H166+H173+H181+H190</f>
        <v>674400</v>
      </c>
      <c r="I163" s="26">
        <f>I164+I165+I166+I173+I181+I190</f>
        <v>17</v>
      </c>
      <c r="J163" s="25"/>
      <c r="K163" s="27"/>
      <c r="L163" s="25">
        <f>L164+L165+L166+L173+L181+L190</f>
        <v>36650</v>
      </c>
      <c r="M163" s="25">
        <f t="shared" si="58"/>
        <v>439800</v>
      </c>
      <c r="N163" s="26">
        <f>N164+N165+N166+N173+N181+N190</f>
        <v>21</v>
      </c>
      <c r="O163" s="25"/>
      <c r="P163" s="47"/>
      <c r="Q163" s="25">
        <f>Q164+Q165+Q166+Q173+Q181+Q190</f>
        <v>35950</v>
      </c>
      <c r="R163" s="25">
        <f t="shared" si="62"/>
        <v>431400</v>
      </c>
      <c r="S163" s="48"/>
    </row>
    <row r="164" spans="2:19" s="13" customFormat="1">
      <c r="B164" s="14"/>
      <c r="C164" s="15" t="s">
        <v>41</v>
      </c>
      <c r="D164" s="16">
        <v>1</v>
      </c>
      <c r="E164" s="17">
        <v>4.4000000000000004</v>
      </c>
      <c r="F164" s="17">
        <f>E164*1000</f>
        <v>4400</v>
      </c>
      <c r="G164" s="17">
        <f>D164*F164</f>
        <v>4400</v>
      </c>
      <c r="H164" s="17">
        <f>G164*12</f>
        <v>52800</v>
      </c>
      <c r="I164" s="18">
        <v>1</v>
      </c>
      <c r="J164" s="19">
        <v>4.4000000000000004</v>
      </c>
      <c r="K164" s="33">
        <f t="shared" si="59"/>
        <v>4400</v>
      </c>
      <c r="L164" s="33">
        <f t="shared" si="60"/>
        <v>4400</v>
      </c>
      <c r="M164" s="33">
        <f t="shared" si="58"/>
        <v>52800</v>
      </c>
      <c r="N164" s="20">
        <v>1</v>
      </c>
      <c r="O164" s="17">
        <v>4.4000000000000004</v>
      </c>
      <c r="P164" s="35">
        <f t="shared" si="61"/>
        <v>4400</v>
      </c>
      <c r="Q164" s="35">
        <f t="shared" si="63"/>
        <v>4400</v>
      </c>
      <c r="R164" s="35">
        <f t="shared" si="62"/>
        <v>52800</v>
      </c>
    </row>
    <row r="165" spans="2:19" s="13" customFormat="1">
      <c r="B165" s="14"/>
      <c r="C165" s="15" t="s">
        <v>18</v>
      </c>
      <c r="D165" s="31">
        <v>1</v>
      </c>
      <c r="E165" s="17">
        <v>3.5</v>
      </c>
      <c r="F165" s="17">
        <f>E165*1000</f>
        <v>3500</v>
      </c>
      <c r="G165" s="17">
        <f>D165*F165</f>
        <v>3500</v>
      </c>
      <c r="H165" s="17">
        <f>G165*12</f>
        <v>42000</v>
      </c>
      <c r="I165" s="18">
        <v>1</v>
      </c>
      <c r="J165" s="19">
        <v>3.5</v>
      </c>
      <c r="K165" s="33">
        <f t="shared" si="59"/>
        <v>3500</v>
      </c>
      <c r="L165" s="33">
        <f t="shared" si="60"/>
        <v>3500</v>
      </c>
      <c r="M165" s="33">
        <f t="shared" si="58"/>
        <v>42000</v>
      </c>
      <c r="N165" s="34"/>
      <c r="O165" s="17">
        <v>3.5</v>
      </c>
      <c r="P165" s="35">
        <f t="shared" si="61"/>
        <v>3500</v>
      </c>
      <c r="Q165" s="35">
        <f t="shared" si="63"/>
        <v>0</v>
      </c>
      <c r="R165" s="35">
        <f t="shared" si="62"/>
        <v>0</v>
      </c>
    </row>
    <row r="166" spans="2:19" s="13" customFormat="1" ht="30">
      <c r="B166" s="37">
        <v>1</v>
      </c>
      <c r="C166" s="46" t="s">
        <v>53</v>
      </c>
      <c r="D166" s="44">
        <f>SUM(D167:D172)</f>
        <v>7</v>
      </c>
      <c r="E166" s="41"/>
      <c r="F166" s="41"/>
      <c r="G166" s="41">
        <f>SUM(G167:G172)</f>
        <v>10000</v>
      </c>
      <c r="H166" s="41">
        <f>SUM(H167:H172)</f>
        <v>120000</v>
      </c>
      <c r="I166" s="45">
        <f t="shared" ref="I166:N166" si="70">SUM(I167:I172)</f>
        <v>4</v>
      </c>
      <c r="J166" s="41"/>
      <c r="K166" s="43"/>
      <c r="L166" s="41">
        <f>SUM(L167:L172)</f>
        <v>7000</v>
      </c>
      <c r="M166" s="41">
        <f t="shared" si="58"/>
        <v>84000</v>
      </c>
      <c r="N166" s="45">
        <f t="shared" si="70"/>
        <v>4</v>
      </c>
      <c r="O166" s="41"/>
      <c r="P166" s="35"/>
      <c r="Q166" s="41">
        <f>SUM(Q167:Q172)</f>
        <v>6300</v>
      </c>
      <c r="R166" s="41">
        <f t="shared" si="62"/>
        <v>75600</v>
      </c>
    </row>
    <row r="167" spans="2:19" s="13" customFormat="1">
      <c r="B167" s="14"/>
      <c r="C167" s="15" t="s">
        <v>20</v>
      </c>
      <c r="D167" s="16">
        <v>1</v>
      </c>
      <c r="E167" s="17">
        <v>3.1</v>
      </c>
      <c r="F167" s="17">
        <f>E167*1000</f>
        <v>3100</v>
      </c>
      <c r="G167" s="17">
        <f t="shared" ref="G167:G172" si="71">D167*F167</f>
        <v>3100</v>
      </c>
      <c r="H167" s="17">
        <f t="shared" ref="H167:H172" si="72">G167*12</f>
        <v>37200</v>
      </c>
      <c r="I167" s="18">
        <v>1</v>
      </c>
      <c r="J167" s="19">
        <v>3.1</v>
      </c>
      <c r="K167" s="33">
        <f t="shared" si="59"/>
        <v>3100</v>
      </c>
      <c r="L167" s="33">
        <f t="shared" si="60"/>
        <v>3100</v>
      </c>
      <c r="M167" s="33">
        <f t="shared" si="58"/>
        <v>37200</v>
      </c>
      <c r="N167" s="20">
        <v>1</v>
      </c>
      <c r="O167" s="17">
        <v>3.1</v>
      </c>
      <c r="P167" s="35">
        <f t="shared" si="61"/>
        <v>3100</v>
      </c>
      <c r="Q167" s="35">
        <f t="shared" si="63"/>
        <v>3100</v>
      </c>
      <c r="R167" s="35">
        <f t="shared" si="62"/>
        <v>37200</v>
      </c>
    </row>
    <row r="168" spans="2:19" s="13" customFormat="1">
      <c r="B168" s="14"/>
      <c r="C168" s="15" t="s">
        <v>29</v>
      </c>
      <c r="D168" s="16">
        <v>1</v>
      </c>
      <c r="E168" s="17">
        <v>1.5</v>
      </c>
      <c r="F168" s="17">
        <f t="shared" ref="F168:F172" si="73">E168*1000</f>
        <v>1500</v>
      </c>
      <c r="G168" s="17">
        <f t="shared" si="71"/>
        <v>1500</v>
      </c>
      <c r="H168" s="17">
        <f t="shared" si="72"/>
        <v>18000</v>
      </c>
      <c r="I168" s="18">
        <v>1</v>
      </c>
      <c r="J168" s="19">
        <v>1.5</v>
      </c>
      <c r="K168" s="33">
        <f t="shared" si="59"/>
        <v>1500</v>
      </c>
      <c r="L168" s="33">
        <f t="shared" si="60"/>
        <v>1500</v>
      </c>
      <c r="M168" s="33">
        <f t="shared" si="58"/>
        <v>18000</v>
      </c>
      <c r="N168" s="20"/>
      <c r="O168" s="17">
        <v>1.5</v>
      </c>
      <c r="P168" s="35">
        <f t="shared" si="61"/>
        <v>1500</v>
      </c>
      <c r="Q168" s="35">
        <f t="shared" si="63"/>
        <v>0</v>
      </c>
      <c r="R168" s="35">
        <f t="shared" si="62"/>
        <v>0</v>
      </c>
    </row>
    <row r="169" spans="2:19" s="13" customFormat="1">
      <c r="B169" s="14"/>
      <c r="C169" s="15" t="s">
        <v>29</v>
      </c>
      <c r="D169" s="16">
        <v>1</v>
      </c>
      <c r="E169" s="17">
        <v>1.2</v>
      </c>
      <c r="F169" s="17">
        <f t="shared" si="73"/>
        <v>1200</v>
      </c>
      <c r="G169" s="17">
        <f t="shared" si="71"/>
        <v>1200</v>
      </c>
      <c r="H169" s="17">
        <f t="shared" si="72"/>
        <v>14400</v>
      </c>
      <c r="I169" s="18">
        <v>0</v>
      </c>
      <c r="J169" s="19">
        <v>1.2</v>
      </c>
      <c r="K169" s="33">
        <f t="shared" si="59"/>
        <v>1200</v>
      </c>
      <c r="L169" s="33">
        <f t="shared" si="60"/>
        <v>0</v>
      </c>
      <c r="M169" s="33">
        <f t="shared" si="58"/>
        <v>0</v>
      </c>
      <c r="N169" s="20">
        <v>1</v>
      </c>
      <c r="O169" s="17">
        <v>1.2</v>
      </c>
      <c r="P169" s="35">
        <f t="shared" si="61"/>
        <v>1200</v>
      </c>
      <c r="Q169" s="35">
        <f t="shared" si="63"/>
        <v>1200</v>
      </c>
      <c r="R169" s="35">
        <f t="shared" si="62"/>
        <v>14400</v>
      </c>
    </row>
    <row r="170" spans="2:19" s="13" customFormat="1">
      <c r="B170" s="14"/>
      <c r="C170" s="15" t="s">
        <v>30</v>
      </c>
      <c r="D170" s="16">
        <v>2</v>
      </c>
      <c r="E170" s="17">
        <v>1.2</v>
      </c>
      <c r="F170" s="17">
        <f t="shared" si="73"/>
        <v>1200</v>
      </c>
      <c r="G170" s="17">
        <f t="shared" si="71"/>
        <v>2400</v>
      </c>
      <c r="H170" s="17">
        <f t="shared" si="72"/>
        <v>28800</v>
      </c>
      <c r="I170" s="18">
        <v>2</v>
      </c>
      <c r="J170" s="19">
        <v>1.2</v>
      </c>
      <c r="K170" s="33">
        <f t="shared" si="59"/>
        <v>1200</v>
      </c>
      <c r="L170" s="33">
        <f t="shared" si="60"/>
        <v>2400</v>
      </c>
      <c r="M170" s="33">
        <f t="shared" si="58"/>
        <v>28800</v>
      </c>
      <c r="N170" s="20">
        <v>1</v>
      </c>
      <c r="O170" s="17">
        <v>1.2</v>
      </c>
      <c r="P170" s="35">
        <f t="shared" si="61"/>
        <v>1200</v>
      </c>
      <c r="Q170" s="35">
        <f t="shared" si="63"/>
        <v>1200</v>
      </c>
      <c r="R170" s="35">
        <f t="shared" si="62"/>
        <v>14400</v>
      </c>
    </row>
    <row r="171" spans="2:19" s="13" customFormat="1">
      <c r="B171" s="14"/>
      <c r="C171" s="15" t="s">
        <v>30</v>
      </c>
      <c r="D171" s="16">
        <v>1</v>
      </c>
      <c r="E171" s="17">
        <v>1</v>
      </c>
      <c r="F171" s="17">
        <f t="shared" si="73"/>
        <v>1000</v>
      </c>
      <c r="G171" s="17">
        <f t="shared" si="71"/>
        <v>1000</v>
      </c>
      <c r="H171" s="17">
        <f t="shared" si="72"/>
        <v>12000</v>
      </c>
      <c r="I171" s="18">
        <v>0</v>
      </c>
      <c r="J171" s="19">
        <v>1</v>
      </c>
      <c r="K171" s="33">
        <f t="shared" si="59"/>
        <v>1000</v>
      </c>
      <c r="L171" s="33">
        <f t="shared" si="60"/>
        <v>0</v>
      </c>
      <c r="M171" s="33">
        <f t="shared" si="58"/>
        <v>0</v>
      </c>
      <c r="N171" s="20"/>
      <c r="O171" s="17">
        <v>1</v>
      </c>
      <c r="P171" s="35">
        <f t="shared" si="61"/>
        <v>1000</v>
      </c>
      <c r="Q171" s="35">
        <f t="shared" si="63"/>
        <v>0</v>
      </c>
      <c r="R171" s="35">
        <f t="shared" si="62"/>
        <v>0</v>
      </c>
    </row>
    <row r="172" spans="2:19" s="13" customFormat="1">
      <c r="B172" s="14"/>
      <c r="C172" s="15" t="s">
        <v>30</v>
      </c>
      <c r="D172" s="16">
        <v>1</v>
      </c>
      <c r="E172" s="17">
        <v>0.8</v>
      </c>
      <c r="F172" s="17">
        <f t="shared" si="73"/>
        <v>800</v>
      </c>
      <c r="G172" s="17">
        <f t="shared" si="71"/>
        <v>800</v>
      </c>
      <c r="H172" s="17">
        <f t="shared" si="72"/>
        <v>9600</v>
      </c>
      <c r="I172" s="18">
        <v>0</v>
      </c>
      <c r="J172" s="19">
        <v>0.8</v>
      </c>
      <c r="K172" s="33">
        <f t="shared" si="59"/>
        <v>800</v>
      </c>
      <c r="L172" s="33">
        <f t="shared" si="60"/>
        <v>0</v>
      </c>
      <c r="M172" s="33">
        <f t="shared" si="58"/>
        <v>0</v>
      </c>
      <c r="N172" s="20">
        <v>1</v>
      </c>
      <c r="O172" s="17">
        <v>0.8</v>
      </c>
      <c r="P172" s="35">
        <f t="shared" si="61"/>
        <v>800</v>
      </c>
      <c r="Q172" s="35">
        <f t="shared" si="63"/>
        <v>800</v>
      </c>
      <c r="R172" s="35">
        <f t="shared" si="62"/>
        <v>9600</v>
      </c>
    </row>
    <row r="173" spans="2:19" s="13" customFormat="1" ht="30">
      <c r="B173" s="37">
        <v>2</v>
      </c>
      <c r="C173" s="46" t="s">
        <v>93</v>
      </c>
      <c r="D173" s="44">
        <f>SUM(D174:D180)</f>
        <v>8</v>
      </c>
      <c r="E173" s="41"/>
      <c r="F173" s="41"/>
      <c r="G173" s="41">
        <f>SUM(G174:G180)</f>
        <v>12500</v>
      </c>
      <c r="H173" s="41">
        <f>SUM(H174:H180)</f>
        <v>150000</v>
      </c>
      <c r="I173" s="45">
        <f t="shared" ref="I173:N173" si="74">SUM(I174:I180)</f>
        <v>5</v>
      </c>
      <c r="J173" s="41"/>
      <c r="K173" s="43"/>
      <c r="L173" s="41">
        <f>SUM(L174:L180)</f>
        <v>9100</v>
      </c>
      <c r="M173" s="41">
        <f t="shared" si="58"/>
        <v>109200</v>
      </c>
      <c r="N173" s="45">
        <f t="shared" si="74"/>
        <v>3</v>
      </c>
      <c r="O173" s="41"/>
      <c r="P173" s="35"/>
      <c r="Q173" s="41">
        <f>SUM(Q174:Q180)</f>
        <v>3400</v>
      </c>
      <c r="R173" s="41">
        <f t="shared" si="62"/>
        <v>40800</v>
      </c>
    </row>
    <row r="174" spans="2:19" s="13" customFormat="1">
      <c r="B174" s="14"/>
      <c r="C174" s="15" t="s">
        <v>20</v>
      </c>
      <c r="D174" s="16">
        <v>1</v>
      </c>
      <c r="E174" s="17">
        <v>3.1</v>
      </c>
      <c r="F174" s="17">
        <f>E174*1000</f>
        <v>3100</v>
      </c>
      <c r="G174" s="17">
        <f t="shared" ref="G174:G180" si="75">D174*F174</f>
        <v>3100</v>
      </c>
      <c r="H174" s="17">
        <f t="shared" ref="H174:H180" si="76">G174*12</f>
        <v>37200</v>
      </c>
      <c r="I174" s="18">
        <v>1</v>
      </c>
      <c r="J174" s="19">
        <v>3.1</v>
      </c>
      <c r="K174" s="33">
        <f t="shared" si="59"/>
        <v>3100</v>
      </c>
      <c r="L174" s="33">
        <f t="shared" si="60"/>
        <v>3100</v>
      </c>
      <c r="M174" s="33">
        <f t="shared" si="58"/>
        <v>37200</v>
      </c>
      <c r="N174" s="20"/>
      <c r="O174" s="17">
        <v>3.1</v>
      </c>
      <c r="P174" s="35">
        <f t="shared" si="61"/>
        <v>3100</v>
      </c>
      <c r="Q174" s="35">
        <f t="shared" si="63"/>
        <v>0</v>
      </c>
      <c r="R174" s="35">
        <f t="shared" si="62"/>
        <v>0</v>
      </c>
    </row>
    <row r="175" spans="2:19" s="13" customFormat="1" ht="17.25" customHeight="1">
      <c r="B175" s="14"/>
      <c r="C175" s="15" t="s">
        <v>21</v>
      </c>
      <c r="D175" s="16">
        <v>1</v>
      </c>
      <c r="E175" s="17">
        <v>2</v>
      </c>
      <c r="F175" s="17">
        <f t="shared" ref="F175:F180" si="77">E175*1000</f>
        <v>2000</v>
      </c>
      <c r="G175" s="17">
        <f t="shared" si="75"/>
        <v>2000</v>
      </c>
      <c r="H175" s="17">
        <f t="shared" si="76"/>
        <v>24000</v>
      </c>
      <c r="I175" s="18">
        <v>1</v>
      </c>
      <c r="J175" s="19">
        <v>2</v>
      </c>
      <c r="K175" s="33">
        <f t="shared" si="59"/>
        <v>2000</v>
      </c>
      <c r="L175" s="33">
        <f t="shared" si="60"/>
        <v>2000</v>
      </c>
      <c r="M175" s="33">
        <f t="shared" si="58"/>
        <v>24000</v>
      </c>
      <c r="N175" s="20"/>
      <c r="O175" s="17">
        <v>2</v>
      </c>
      <c r="P175" s="35">
        <f t="shared" si="61"/>
        <v>2000</v>
      </c>
      <c r="Q175" s="35">
        <f t="shared" si="63"/>
        <v>0</v>
      </c>
      <c r="R175" s="35">
        <f t="shared" si="62"/>
        <v>0</v>
      </c>
    </row>
    <row r="176" spans="2:19" s="13" customFormat="1" ht="17.25" customHeight="1">
      <c r="B176" s="14"/>
      <c r="C176" s="15" t="s">
        <v>21</v>
      </c>
      <c r="D176" s="16">
        <v>1</v>
      </c>
      <c r="E176" s="17">
        <v>1.5</v>
      </c>
      <c r="F176" s="17">
        <f t="shared" si="77"/>
        <v>1500</v>
      </c>
      <c r="G176" s="17">
        <f t="shared" si="75"/>
        <v>1500</v>
      </c>
      <c r="H176" s="17">
        <f t="shared" si="76"/>
        <v>18000</v>
      </c>
      <c r="I176" s="18">
        <v>0</v>
      </c>
      <c r="J176" s="19">
        <v>1.5</v>
      </c>
      <c r="K176" s="33">
        <f t="shared" si="59"/>
        <v>1500</v>
      </c>
      <c r="L176" s="33">
        <f t="shared" si="60"/>
        <v>0</v>
      </c>
      <c r="M176" s="33">
        <f t="shared" si="58"/>
        <v>0</v>
      </c>
      <c r="N176" s="20">
        <v>1</v>
      </c>
      <c r="O176" s="17">
        <v>1.5</v>
      </c>
      <c r="P176" s="35">
        <f t="shared" si="61"/>
        <v>1500</v>
      </c>
      <c r="Q176" s="35">
        <f t="shared" si="63"/>
        <v>1500</v>
      </c>
      <c r="R176" s="35">
        <f t="shared" si="62"/>
        <v>18000</v>
      </c>
    </row>
    <row r="177" spans="2:18" s="13" customFormat="1">
      <c r="B177" s="14"/>
      <c r="C177" s="15" t="s">
        <v>29</v>
      </c>
      <c r="D177" s="16">
        <v>1</v>
      </c>
      <c r="E177" s="17">
        <v>1</v>
      </c>
      <c r="F177" s="17">
        <f t="shared" si="77"/>
        <v>1000</v>
      </c>
      <c r="G177" s="17">
        <f t="shared" si="75"/>
        <v>1000</v>
      </c>
      <c r="H177" s="17">
        <f t="shared" si="76"/>
        <v>12000</v>
      </c>
      <c r="I177" s="18">
        <v>1</v>
      </c>
      <c r="J177" s="19">
        <v>1</v>
      </c>
      <c r="K177" s="33">
        <f t="shared" si="59"/>
        <v>1000</v>
      </c>
      <c r="L177" s="33">
        <f t="shared" si="60"/>
        <v>1000</v>
      </c>
      <c r="M177" s="33">
        <f t="shared" si="58"/>
        <v>12000</v>
      </c>
      <c r="N177" s="20"/>
      <c r="O177" s="17">
        <v>1</v>
      </c>
      <c r="P177" s="35">
        <f t="shared" si="61"/>
        <v>1000</v>
      </c>
      <c r="Q177" s="35">
        <f t="shared" si="63"/>
        <v>0</v>
      </c>
      <c r="R177" s="35">
        <f t="shared" si="62"/>
        <v>0</v>
      </c>
    </row>
    <row r="178" spans="2:18" s="13" customFormat="1">
      <c r="B178" s="14"/>
      <c r="C178" s="15" t="s">
        <v>29</v>
      </c>
      <c r="D178" s="16">
        <v>1</v>
      </c>
      <c r="E178" s="17">
        <v>1</v>
      </c>
      <c r="F178" s="17">
        <f t="shared" si="77"/>
        <v>1000</v>
      </c>
      <c r="G178" s="17">
        <f t="shared" si="75"/>
        <v>1000</v>
      </c>
      <c r="H178" s="17">
        <f t="shared" si="76"/>
        <v>12000</v>
      </c>
      <c r="I178" s="18">
        <v>0</v>
      </c>
      <c r="J178" s="19">
        <v>1</v>
      </c>
      <c r="K178" s="33">
        <f t="shared" si="59"/>
        <v>1000</v>
      </c>
      <c r="L178" s="33">
        <f t="shared" si="60"/>
        <v>0</v>
      </c>
      <c r="M178" s="33">
        <f t="shared" si="58"/>
        <v>0</v>
      </c>
      <c r="N178" s="20">
        <v>1</v>
      </c>
      <c r="O178" s="17">
        <v>1</v>
      </c>
      <c r="P178" s="35">
        <f t="shared" si="61"/>
        <v>1000</v>
      </c>
      <c r="Q178" s="35">
        <f t="shared" si="63"/>
        <v>1000</v>
      </c>
      <c r="R178" s="35">
        <f t="shared" si="62"/>
        <v>12000</v>
      </c>
    </row>
    <row r="179" spans="2:18" s="13" customFormat="1">
      <c r="B179" s="14"/>
      <c r="C179" s="15" t="s">
        <v>30</v>
      </c>
      <c r="D179" s="16">
        <v>2</v>
      </c>
      <c r="E179" s="17">
        <v>1.5</v>
      </c>
      <c r="F179" s="17">
        <f t="shared" si="77"/>
        <v>1500</v>
      </c>
      <c r="G179" s="17">
        <f t="shared" si="75"/>
        <v>3000</v>
      </c>
      <c r="H179" s="17">
        <f t="shared" si="76"/>
        <v>36000</v>
      </c>
      <c r="I179" s="18">
        <v>2</v>
      </c>
      <c r="J179" s="19">
        <v>1.5</v>
      </c>
      <c r="K179" s="33">
        <f t="shared" si="59"/>
        <v>1500</v>
      </c>
      <c r="L179" s="33">
        <f t="shared" si="60"/>
        <v>3000</v>
      </c>
      <c r="M179" s="33">
        <f t="shared" si="58"/>
        <v>36000</v>
      </c>
      <c r="N179" s="20"/>
      <c r="O179" s="17">
        <v>1.5</v>
      </c>
      <c r="P179" s="35">
        <f t="shared" si="61"/>
        <v>1500</v>
      </c>
      <c r="Q179" s="35">
        <f t="shared" si="63"/>
        <v>0</v>
      </c>
      <c r="R179" s="35">
        <f t="shared" si="62"/>
        <v>0</v>
      </c>
    </row>
    <row r="180" spans="2:18" s="13" customFormat="1">
      <c r="B180" s="14"/>
      <c r="C180" s="15" t="s">
        <v>30</v>
      </c>
      <c r="D180" s="16">
        <v>1</v>
      </c>
      <c r="E180" s="17">
        <v>0.9</v>
      </c>
      <c r="F180" s="17">
        <f t="shared" si="77"/>
        <v>900</v>
      </c>
      <c r="G180" s="17">
        <f t="shared" si="75"/>
        <v>900</v>
      </c>
      <c r="H180" s="17">
        <f t="shared" si="76"/>
        <v>10800</v>
      </c>
      <c r="I180" s="18">
        <v>0</v>
      </c>
      <c r="J180" s="19">
        <v>0.9</v>
      </c>
      <c r="K180" s="33">
        <f t="shared" si="59"/>
        <v>900</v>
      </c>
      <c r="L180" s="33">
        <f t="shared" si="60"/>
        <v>0</v>
      </c>
      <c r="M180" s="33">
        <f t="shared" si="58"/>
        <v>0</v>
      </c>
      <c r="N180" s="20">
        <v>1</v>
      </c>
      <c r="O180" s="17">
        <v>0.9</v>
      </c>
      <c r="P180" s="35">
        <f t="shared" si="61"/>
        <v>900</v>
      </c>
      <c r="Q180" s="35">
        <f t="shared" si="63"/>
        <v>900</v>
      </c>
      <c r="R180" s="35">
        <f t="shared" si="62"/>
        <v>10800</v>
      </c>
    </row>
    <row r="181" spans="2:18" s="13" customFormat="1">
      <c r="B181" s="37">
        <v>3</v>
      </c>
      <c r="C181" s="46" t="s">
        <v>54</v>
      </c>
      <c r="D181" s="44">
        <f>SUM(D182:D189)</f>
        <v>10</v>
      </c>
      <c r="E181" s="41"/>
      <c r="F181" s="41"/>
      <c r="G181" s="41">
        <f>SUM(G182:G189)</f>
        <v>17100</v>
      </c>
      <c r="H181" s="41">
        <f>SUM(H182:H189)</f>
        <v>205200</v>
      </c>
      <c r="I181" s="45">
        <f t="shared" ref="I181" si="78">SUM(I182:I189)</f>
        <v>6</v>
      </c>
      <c r="J181" s="41"/>
      <c r="K181" s="43"/>
      <c r="L181" s="41">
        <f>SUM(L182:L189)</f>
        <v>12650</v>
      </c>
      <c r="M181" s="41">
        <f>L181*12</f>
        <v>151800</v>
      </c>
      <c r="N181" s="45">
        <f>SUM(N182:N189)</f>
        <v>7</v>
      </c>
      <c r="O181" s="41"/>
      <c r="P181" s="35"/>
      <c r="Q181" s="41">
        <f>SUM(Q182:Q189)</f>
        <v>13150</v>
      </c>
      <c r="R181" s="41">
        <f>Q181*12</f>
        <v>157800</v>
      </c>
    </row>
    <row r="182" spans="2:18" s="13" customFormat="1">
      <c r="B182" s="14"/>
      <c r="C182" s="15" t="s">
        <v>43</v>
      </c>
      <c r="D182" s="16">
        <v>1</v>
      </c>
      <c r="E182" s="17">
        <v>3.5</v>
      </c>
      <c r="F182" s="17">
        <f>E182*1000</f>
        <v>3500</v>
      </c>
      <c r="G182" s="17">
        <f t="shared" ref="G182:G189" si="79">D182*F182</f>
        <v>3500</v>
      </c>
      <c r="H182" s="17">
        <f t="shared" ref="H182:H189" si="80">G182*12</f>
        <v>42000</v>
      </c>
      <c r="I182" s="18">
        <v>1</v>
      </c>
      <c r="J182" s="19">
        <v>3.5</v>
      </c>
      <c r="K182" s="33">
        <f t="shared" si="59"/>
        <v>3500</v>
      </c>
      <c r="L182" s="33">
        <f t="shared" si="60"/>
        <v>3500</v>
      </c>
      <c r="M182" s="33">
        <f t="shared" si="58"/>
        <v>42000</v>
      </c>
      <c r="N182" s="20">
        <v>1</v>
      </c>
      <c r="O182" s="17">
        <v>3.5</v>
      </c>
      <c r="P182" s="35">
        <f t="shared" si="61"/>
        <v>3500</v>
      </c>
      <c r="Q182" s="35">
        <f t="shared" si="63"/>
        <v>3500</v>
      </c>
      <c r="R182" s="35">
        <f t="shared" si="62"/>
        <v>42000</v>
      </c>
    </row>
    <row r="183" spans="2:18" s="13" customFormat="1">
      <c r="B183" s="14"/>
      <c r="C183" s="15" t="s">
        <v>21</v>
      </c>
      <c r="D183" s="16">
        <v>1</v>
      </c>
      <c r="E183" s="17">
        <v>2.8</v>
      </c>
      <c r="F183" s="17">
        <f t="shared" ref="F183:F189" si="81">E183*1000</f>
        <v>2800</v>
      </c>
      <c r="G183" s="17">
        <f t="shared" si="79"/>
        <v>2800</v>
      </c>
      <c r="H183" s="17">
        <f t="shared" si="80"/>
        <v>33600</v>
      </c>
      <c r="I183" s="18">
        <v>1</v>
      </c>
      <c r="J183" s="19">
        <v>2.8</v>
      </c>
      <c r="K183" s="33">
        <f t="shared" si="59"/>
        <v>2800</v>
      </c>
      <c r="L183" s="33">
        <f t="shared" si="60"/>
        <v>2800</v>
      </c>
      <c r="M183" s="33">
        <f t="shared" si="58"/>
        <v>33600</v>
      </c>
      <c r="N183" s="20">
        <v>1</v>
      </c>
      <c r="O183" s="17">
        <v>2.8</v>
      </c>
      <c r="P183" s="35">
        <f t="shared" si="61"/>
        <v>2800</v>
      </c>
      <c r="Q183" s="35">
        <f t="shared" si="63"/>
        <v>2800</v>
      </c>
      <c r="R183" s="35">
        <f t="shared" si="62"/>
        <v>33600</v>
      </c>
    </row>
    <row r="184" spans="2:18" s="13" customFormat="1">
      <c r="B184" s="14"/>
      <c r="C184" s="15" t="s">
        <v>21</v>
      </c>
      <c r="D184" s="16">
        <v>1</v>
      </c>
      <c r="E184" s="17">
        <v>2.4</v>
      </c>
      <c r="F184" s="17">
        <f t="shared" si="81"/>
        <v>2400</v>
      </c>
      <c r="G184" s="17">
        <f t="shared" si="79"/>
        <v>2400</v>
      </c>
      <c r="H184" s="17">
        <f t="shared" si="80"/>
        <v>28800</v>
      </c>
      <c r="I184" s="18">
        <v>1</v>
      </c>
      <c r="J184" s="19">
        <v>2.4</v>
      </c>
      <c r="K184" s="33">
        <f t="shared" si="59"/>
        <v>2400</v>
      </c>
      <c r="L184" s="33">
        <f t="shared" si="60"/>
        <v>2400</v>
      </c>
      <c r="M184" s="33">
        <f t="shared" si="58"/>
        <v>28800</v>
      </c>
      <c r="N184" s="20">
        <v>1</v>
      </c>
      <c r="O184" s="17">
        <v>2.4</v>
      </c>
      <c r="P184" s="35">
        <f t="shared" si="61"/>
        <v>2400</v>
      </c>
      <c r="Q184" s="35">
        <f t="shared" si="63"/>
        <v>2400</v>
      </c>
      <c r="R184" s="35">
        <f t="shared" si="62"/>
        <v>28800</v>
      </c>
    </row>
    <row r="185" spans="2:18" s="13" customFormat="1">
      <c r="B185" s="14"/>
      <c r="C185" s="15" t="s">
        <v>21</v>
      </c>
      <c r="D185" s="16">
        <v>1</v>
      </c>
      <c r="E185" s="17">
        <v>1.6</v>
      </c>
      <c r="F185" s="17">
        <f t="shared" si="81"/>
        <v>1600</v>
      </c>
      <c r="G185" s="17">
        <f t="shared" si="79"/>
        <v>1600</v>
      </c>
      <c r="H185" s="17">
        <f t="shared" si="80"/>
        <v>19200</v>
      </c>
      <c r="I185" s="18">
        <v>1</v>
      </c>
      <c r="J185" s="19">
        <v>1.6</v>
      </c>
      <c r="K185" s="33">
        <f t="shared" si="59"/>
        <v>1600</v>
      </c>
      <c r="L185" s="33">
        <f t="shared" si="60"/>
        <v>1600</v>
      </c>
      <c r="M185" s="33">
        <f t="shared" si="58"/>
        <v>19200</v>
      </c>
      <c r="N185" s="20"/>
      <c r="O185" s="17">
        <v>1.6</v>
      </c>
      <c r="P185" s="35">
        <f t="shared" si="61"/>
        <v>1600</v>
      </c>
      <c r="Q185" s="35">
        <f t="shared" si="63"/>
        <v>0</v>
      </c>
      <c r="R185" s="35">
        <f t="shared" si="62"/>
        <v>0</v>
      </c>
    </row>
    <row r="186" spans="2:18" s="13" customFormat="1">
      <c r="B186" s="14"/>
      <c r="C186" s="15" t="s">
        <v>21</v>
      </c>
      <c r="D186" s="16">
        <v>2</v>
      </c>
      <c r="E186" s="17">
        <v>1.1499999999999999</v>
      </c>
      <c r="F186" s="17">
        <f t="shared" si="81"/>
        <v>1150</v>
      </c>
      <c r="G186" s="17">
        <f t="shared" si="79"/>
        <v>2300</v>
      </c>
      <c r="H186" s="17">
        <f t="shared" si="80"/>
        <v>27600</v>
      </c>
      <c r="I186" s="18">
        <v>0</v>
      </c>
      <c r="J186" s="19">
        <v>1.1499999999999999</v>
      </c>
      <c r="K186" s="33">
        <f t="shared" si="59"/>
        <v>1150</v>
      </c>
      <c r="L186" s="33">
        <f t="shared" si="60"/>
        <v>0</v>
      </c>
      <c r="M186" s="33">
        <f t="shared" si="58"/>
        <v>0</v>
      </c>
      <c r="N186" s="20">
        <v>2</v>
      </c>
      <c r="O186" s="17">
        <v>1.1499999999999999</v>
      </c>
      <c r="P186" s="35">
        <f t="shared" si="61"/>
        <v>1150</v>
      </c>
      <c r="Q186" s="35">
        <f t="shared" si="63"/>
        <v>2300</v>
      </c>
      <c r="R186" s="35">
        <f t="shared" si="62"/>
        <v>27600</v>
      </c>
    </row>
    <row r="187" spans="2:18" s="13" customFormat="1">
      <c r="B187" s="14"/>
      <c r="C187" s="15" t="s">
        <v>29</v>
      </c>
      <c r="D187" s="16">
        <v>2</v>
      </c>
      <c r="E187" s="17">
        <v>0.85</v>
      </c>
      <c r="F187" s="17">
        <f t="shared" si="81"/>
        <v>850</v>
      </c>
      <c r="G187" s="17">
        <f t="shared" si="79"/>
        <v>1700</v>
      </c>
      <c r="H187" s="17">
        <f t="shared" si="80"/>
        <v>20400</v>
      </c>
      <c r="I187" s="18">
        <v>1</v>
      </c>
      <c r="J187" s="19">
        <v>0.85</v>
      </c>
      <c r="K187" s="33">
        <f t="shared" si="59"/>
        <v>850</v>
      </c>
      <c r="L187" s="33">
        <f t="shared" si="60"/>
        <v>850</v>
      </c>
      <c r="M187" s="33">
        <f t="shared" si="58"/>
        <v>10200</v>
      </c>
      <c r="N187" s="20">
        <v>1</v>
      </c>
      <c r="O187" s="17">
        <v>0.85</v>
      </c>
      <c r="P187" s="35">
        <f t="shared" si="61"/>
        <v>850</v>
      </c>
      <c r="Q187" s="35">
        <f t="shared" si="63"/>
        <v>850</v>
      </c>
      <c r="R187" s="35">
        <f t="shared" si="62"/>
        <v>10200</v>
      </c>
    </row>
    <row r="188" spans="2:18" s="13" customFormat="1">
      <c r="B188" s="14"/>
      <c r="C188" s="15" t="s">
        <v>30</v>
      </c>
      <c r="D188" s="16">
        <v>1</v>
      </c>
      <c r="E188" s="17">
        <v>1.5</v>
      </c>
      <c r="F188" s="17">
        <f t="shared" si="81"/>
        <v>1500</v>
      </c>
      <c r="G188" s="17">
        <f t="shared" si="79"/>
        <v>1500</v>
      </c>
      <c r="H188" s="17">
        <f t="shared" si="80"/>
        <v>18000</v>
      </c>
      <c r="I188" s="18">
        <v>1</v>
      </c>
      <c r="J188" s="19">
        <v>1.5</v>
      </c>
      <c r="K188" s="33">
        <f t="shared" si="59"/>
        <v>1500</v>
      </c>
      <c r="L188" s="33">
        <f t="shared" si="60"/>
        <v>1500</v>
      </c>
      <c r="M188" s="33">
        <f t="shared" si="58"/>
        <v>18000</v>
      </c>
      <c r="N188" s="20"/>
      <c r="O188" s="17">
        <v>1.5</v>
      </c>
      <c r="P188" s="35">
        <f t="shared" si="61"/>
        <v>1500</v>
      </c>
      <c r="Q188" s="35">
        <f t="shared" si="63"/>
        <v>0</v>
      </c>
      <c r="R188" s="35">
        <f t="shared" si="62"/>
        <v>0</v>
      </c>
    </row>
    <row r="189" spans="2:18" s="13" customFormat="1">
      <c r="B189" s="14"/>
      <c r="C189" s="15" t="s">
        <v>30</v>
      </c>
      <c r="D189" s="16">
        <v>1</v>
      </c>
      <c r="E189" s="17">
        <v>1.3</v>
      </c>
      <c r="F189" s="17">
        <f t="shared" si="81"/>
        <v>1300</v>
      </c>
      <c r="G189" s="17">
        <f t="shared" si="79"/>
        <v>1300</v>
      </c>
      <c r="H189" s="17">
        <f t="shared" si="80"/>
        <v>15600</v>
      </c>
      <c r="I189" s="18">
        <v>0</v>
      </c>
      <c r="J189" s="19">
        <v>1.3</v>
      </c>
      <c r="K189" s="33">
        <f t="shared" si="59"/>
        <v>1300</v>
      </c>
      <c r="L189" s="33">
        <f t="shared" si="60"/>
        <v>0</v>
      </c>
      <c r="M189" s="33">
        <f t="shared" si="58"/>
        <v>0</v>
      </c>
      <c r="N189" s="20">
        <v>1</v>
      </c>
      <c r="O189" s="17">
        <v>1.3</v>
      </c>
      <c r="P189" s="35">
        <f t="shared" si="61"/>
        <v>1300</v>
      </c>
      <c r="Q189" s="35">
        <f t="shared" si="63"/>
        <v>1300</v>
      </c>
      <c r="R189" s="35">
        <f t="shared" si="62"/>
        <v>15600</v>
      </c>
    </row>
    <row r="190" spans="2:18" s="13" customFormat="1" ht="30.75" customHeight="1">
      <c r="B190" s="37">
        <v>4</v>
      </c>
      <c r="C190" s="46" t="s">
        <v>55</v>
      </c>
      <c r="D190" s="44">
        <f>SUM(D191:D195)</f>
        <v>6</v>
      </c>
      <c r="E190" s="41"/>
      <c r="F190" s="41"/>
      <c r="G190" s="41">
        <f>SUM(G191:G195)</f>
        <v>8700</v>
      </c>
      <c r="H190" s="41">
        <f>SUM(H191:H195)</f>
        <v>104400</v>
      </c>
      <c r="I190" s="45">
        <f t="shared" ref="I190" si="82">SUM(I191:I195)</f>
        <v>0</v>
      </c>
      <c r="J190" s="41"/>
      <c r="K190" s="43"/>
      <c r="L190" s="41">
        <f>SUM(L191:L195)</f>
        <v>0</v>
      </c>
      <c r="M190" s="41">
        <f>L190*12</f>
        <v>0</v>
      </c>
      <c r="N190" s="45">
        <f>SUM(N191:N195)</f>
        <v>6</v>
      </c>
      <c r="O190" s="41"/>
      <c r="P190" s="35"/>
      <c r="Q190" s="41">
        <f>SUM(Q191:Q195)</f>
        <v>8700</v>
      </c>
      <c r="R190" s="41">
        <f>Q190*12</f>
        <v>104400</v>
      </c>
    </row>
    <row r="191" spans="2:18" s="13" customFormat="1">
      <c r="B191" s="14"/>
      <c r="C191" s="15" t="s">
        <v>43</v>
      </c>
      <c r="D191" s="16">
        <v>1</v>
      </c>
      <c r="E191" s="17">
        <v>3.1</v>
      </c>
      <c r="F191" s="17">
        <f>E191*1000</f>
        <v>3100</v>
      </c>
      <c r="G191" s="17">
        <f>D191*F191</f>
        <v>3100</v>
      </c>
      <c r="H191" s="17">
        <f>G191*12</f>
        <v>37200</v>
      </c>
      <c r="I191" s="18">
        <v>0</v>
      </c>
      <c r="J191" s="19">
        <v>3.1</v>
      </c>
      <c r="K191" s="33">
        <f t="shared" si="59"/>
        <v>3100</v>
      </c>
      <c r="L191" s="33">
        <f t="shared" si="60"/>
        <v>0</v>
      </c>
      <c r="M191" s="33">
        <f t="shared" si="58"/>
        <v>0</v>
      </c>
      <c r="N191" s="20">
        <v>1</v>
      </c>
      <c r="O191" s="17">
        <v>3.1</v>
      </c>
      <c r="P191" s="35">
        <f t="shared" si="61"/>
        <v>3100</v>
      </c>
      <c r="Q191" s="35">
        <f t="shared" si="63"/>
        <v>3100</v>
      </c>
      <c r="R191" s="35">
        <f t="shared" si="62"/>
        <v>37200</v>
      </c>
    </row>
    <row r="192" spans="2:18" s="13" customFormat="1">
      <c r="B192" s="14"/>
      <c r="C192" s="15" t="s">
        <v>21</v>
      </c>
      <c r="D192" s="16">
        <v>1</v>
      </c>
      <c r="E192" s="17">
        <v>1.3</v>
      </c>
      <c r="F192" s="17">
        <f t="shared" ref="F192:F195" si="83">E192*1000</f>
        <v>1300</v>
      </c>
      <c r="G192" s="17">
        <f>D192*F192</f>
        <v>1300</v>
      </c>
      <c r="H192" s="17">
        <f>G192*12</f>
        <v>15600</v>
      </c>
      <c r="I192" s="18">
        <v>0</v>
      </c>
      <c r="J192" s="19">
        <v>1.3</v>
      </c>
      <c r="K192" s="33">
        <f t="shared" si="59"/>
        <v>1300</v>
      </c>
      <c r="L192" s="33">
        <f t="shared" si="60"/>
        <v>0</v>
      </c>
      <c r="M192" s="33">
        <f t="shared" si="58"/>
        <v>0</v>
      </c>
      <c r="N192" s="20">
        <v>1</v>
      </c>
      <c r="O192" s="17">
        <v>1.3</v>
      </c>
      <c r="P192" s="35">
        <f t="shared" si="61"/>
        <v>1300</v>
      </c>
      <c r="Q192" s="35">
        <f t="shared" si="63"/>
        <v>1300</v>
      </c>
      <c r="R192" s="35">
        <f t="shared" si="62"/>
        <v>15600</v>
      </c>
    </row>
    <row r="193" spans="2:18" s="13" customFormat="1">
      <c r="B193" s="14"/>
      <c r="C193" s="15" t="s">
        <v>29</v>
      </c>
      <c r="D193" s="16">
        <v>2</v>
      </c>
      <c r="E193" s="17">
        <v>1.1499999999999999</v>
      </c>
      <c r="F193" s="17">
        <f t="shared" si="83"/>
        <v>1150</v>
      </c>
      <c r="G193" s="17">
        <f>D193*F193</f>
        <v>2300</v>
      </c>
      <c r="H193" s="17">
        <f>G193*12</f>
        <v>27600</v>
      </c>
      <c r="I193" s="18">
        <v>0</v>
      </c>
      <c r="J193" s="19">
        <v>1.1499999999999999</v>
      </c>
      <c r="K193" s="33">
        <f t="shared" si="59"/>
        <v>1150</v>
      </c>
      <c r="L193" s="33">
        <f t="shared" si="60"/>
        <v>0</v>
      </c>
      <c r="M193" s="33">
        <f t="shared" si="58"/>
        <v>0</v>
      </c>
      <c r="N193" s="20">
        <v>2</v>
      </c>
      <c r="O193" s="17">
        <v>1.1499999999999999</v>
      </c>
      <c r="P193" s="35">
        <f t="shared" si="61"/>
        <v>1150</v>
      </c>
      <c r="Q193" s="35">
        <f t="shared" si="63"/>
        <v>2300</v>
      </c>
      <c r="R193" s="35">
        <f t="shared" si="62"/>
        <v>27600</v>
      </c>
    </row>
    <row r="194" spans="2:18" s="13" customFormat="1">
      <c r="B194" s="14"/>
      <c r="C194" s="15" t="s">
        <v>29</v>
      </c>
      <c r="D194" s="16">
        <v>1</v>
      </c>
      <c r="E194" s="17">
        <v>1.1499999999999999</v>
      </c>
      <c r="F194" s="17">
        <f t="shared" si="83"/>
        <v>1150</v>
      </c>
      <c r="G194" s="17">
        <f>D194*F194</f>
        <v>1150</v>
      </c>
      <c r="H194" s="17">
        <f>G194*12</f>
        <v>13800</v>
      </c>
      <c r="I194" s="18">
        <v>0</v>
      </c>
      <c r="J194" s="19">
        <v>1.1499999999999999</v>
      </c>
      <c r="K194" s="33">
        <f t="shared" si="59"/>
        <v>1150</v>
      </c>
      <c r="L194" s="33">
        <f t="shared" si="60"/>
        <v>0</v>
      </c>
      <c r="M194" s="33">
        <f t="shared" si="58"/>
        <v>0</v>
      </c>
      <c r="N194" s="20">
        <v>1</v>
      </c>
      <c r="O194" s="17">
        <v>1.1499999999999999</v>
      </c>
      <c r="P194" s="35">
        <f t="shared" si="61"/>
        <v>1150</v>
      </c>
      <c r="Q194" s="35">
        <f t="shared" si="63"/>
        <v>1150</v>
      </c>
      <c r="R194" s="35">
        <f t="shared" si="62"/>
        <v>13800</v>
      </c>
    </row>
    <row r="195" spans="2:18" s="13" customFormat="1">
      <c r="B195" s="14"/>
      <c r="C195" s="15" t="s">
        <v>29</v>
      </c>
      <c r="D195" s="16">
        <v>1</v>
      </c>
      <c r="E195" s="17">
        <v>0.85</v>
      </c>
      <c r="F195" s="17">
        <f t="shared" si="83"/>
        <v>850</v>
      </c>
      <c r="G195" s="17">
        <f>D195*F195</f>
        <v>850</v>
      </c>
      <c r="H195" s="17">
        <f>G195*12</f>
        <v>10200</v>
      </c>
      <c r="I195" s="18">
        <v>0</v>
      </c>
      <c r="J195" s="19">
        <v>0.85</v>
      </c>
      <c r="K195" s="33">
        <f t="shared" si="59"/>
        <v>850</v>
      </c>
      <c r="L195" s="33">
        <f t="shared" si="60"/>
        <v>0</v>
      </c>
      <c r="M195" s="33">
        <f t="shared" si="58"/>
        <v>0</v>
      </c>
      <c r="N195" s="20">
        <v>1</v>
      </c>
      <c r="O195" s="17">
        <v>0.85</v>
      </c>
      <c r="P195" s="35">
        <f t="shared" si="61"/>
        <v>850</v>
      </c>
      <c r="Q195" s="35">
        <f t="shared" si="63"/>
        <v>850</v>
      </c>
      <c r="R195" s="35">
        <f t="shared" si="62"/>
        <v>10200</v>
      </c>
    </row>
    <row r="196" spans="2:18" s="36" customFormat="1" ht="15.75">
      <c r="B196" s="52"/>
      <c r="C196" s="23" t="s">
        <v>57</v>
      </c>
      <c r="D196" s="24">
        <f>D4+D5+D6+D7+D8+D9+D16+D28+D41+D52+D66+D83+D101+D117+D134+D155+D163</f>
        <v>327</v>
      </c>
      <c r="E196" s="25"/>
      <c r="F196" s="25"/>
      <c r="G196" s="25">
        <f>G4+G5+G6+G7+G8+G9+G16+G28+G41+G52+G66+G83+G101+G117+G134+G155+G163</f>
        <v>448250</v>
      </c>
      <c r="H196" s="25">
        <f>H4+H5+H6+H7+H8+H9+H16+H28+H41+H52+H66+H83+H101+H117+H134+H155+H163</f>
        <v>5379000</v>
      </c>
      <c r="I196" s="26">
        <f>I4+I5+I6+I7+I8+I9+I16+I28+I41+I52+I66+I83+I101+I117+I134+I155+I163</f>
        <v>209</v>
      </c>
      <c r="J196" s="25"/>
      <c r="K196" s="27"/>
      <c r="L196" s="27">
        <f>L4+L5+L6+L7+L8+L9+L16+L28+L41+L52+L66+L83+L101+L117+L134+L155+L163</f>
        <v>301450</v>
      </c>
      <c r="M196" s="70">
        <f>L196*12</f>
        <v>3617400</v>
      </c>
      <c r="N196" s="26">
        <f>N4+N5+N6+N7+N8+N9+N16+N28+N41+N52+N66+N83+N101+N117+N134+N155+N163</f>
        <v>145</v>
      </c>
      <c r="O196" s="25"/>
      <c r="P196" s="47"/>
      <c r="Q196" s="27">
        <f>Q4+Q5+Q6+Q7+Q8+Q9+Q16+Q28+Q41+Q52+Q66+Q83+Q101+Q117+Q134++Q155+Q163</f>
        <v>215350</v>
      </c>
      <c r="R196" s="70">
        <f>Q196*12</f>
        <v>2584200</v>
      </c>
    </row>
    <row r="197" spans="2:18">
      <c r="M197" s="71">
        <f>H196-R196</f>
        <v>2794800</v>
      </c>
      <c r="R197" s="72">
        <f>H196-M196</f>
        <v>1761600</v>
      </c>
    </row>
  </sheetData>
  <autoFilter ref="B3:S196"/>
  <mergeCells count="2">
    <mergeCell ref="B2:H2"/>
    <mergeCell ref="I2:Q2"/>
  </mergeCells>
  <pageMargins left="0.27" right="0.24" top="0.37" bottom="0.32" header="0.31496062992126" footer="0.31496062992126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107"/>
  <sheetViews>
    <sheetView tabSelected="1" view="pageBreakPreview" zoomScale="96" zoomScaleSheetLayoutView="96" workbookViewId="0">
      <pane ySplit="3" topLeftCell="A4" activePane="bottomLeft" state="frozen"/>
      <selection activeCell="D1" sqref="D1"/>
      <selection pane="bottomLeft" activeCell="G107" sqref="G107"/>
    </sheetView>
  </sheetViews>
  <sheetFormatPr defaultColWidth="12.5703125" defaultRowHeight="15"/>
  <cols>
    <col min="1" max="1" width="3.85546875" style="1" customWidth="1"/>
    <col min="2" max="2" width="5.28515625" style="2" customWidth="1"/>
    <col min="3" max="3" width="43.5703125" style="3" customWidth="1"/>
    <col min="4" max="4" width="15.5703125" style="4" customWidth="1"/>
    <col min="5" max="5" width="19.85546875" style="5" customWidth="1"/>
    <col min="6" max="6" width="20.140625" style="6" customWidth="1"/>
    <col min="7" max="7" width="20.7109375" style="6" customWidth="1"/>
    <col min="8" max="8" width="20.28515625" style="53" customWidth="1"/>
    <col min="9" max="17" width="15.5703125" style="1" hidden="1" customWidth="1"/>
    <col min="18" max="18" width="17.5703125" style="1" hidden="1" customWidth="1"/>
    <col min="19" max="19" width="9.140625" style="1" hidden="1" customWidth="1"/>
    <col min="20" max="206" width="9.140625" style="1" customWidth="1"/>
    <col min="207" max="207" width="42.140625" style="1" customWidth="1"/>
    <col min="208" max="208" width="10.5703125" style="1" customWidth="1"/>
    <col min="209" max="209" width="10" style="1" customWidth="1"/>
    <col min="210" max="16384" width="12.5703125" style="1"/>
  </cols>
  <sheetData>
    <row r="1" spans="2:18" ht="24" customHeight="1">
      <c r="H1" s="7" t="s">
        <v>0</v>
      </c>
    </row>
    <row r="2" spans="2:18" ht="51" customHeight="1">
      <c r="B2" s="55" t="s">
        <v>1</v>
      </c>
      <c r="C2" s="55"/>
      <c r="D2" s="55"/>
      <c r="E2" s="55"/>
      <c r="F2" s="55"/>
      <c r="G2" s="55"/>
      <c r="H2" s="56"/>
      <c r="I2" s="57" t="s">
        <v>2</v>
      </c>
      <c r="J2" s="58"/>
      <c r="K2" s="58"/>
      <c r="L2" s="58"/>
      <c r="M2" s="58"/>
      <c r="N2" s="58"/>
      <c r="O2" s="58"/>
      <c r="P2" s="58"/>
      <c r="Q2" s="58"/>
    </row>
    <row r="3" spans="2:18" s="8" customFormat="1" ht="90">
      <c r="B3" s="9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6</v>
      </c>
      <c r="K3" s="11" t="s">
        <v>7</v>
      </c>
      <c r="L3" s="11" t="s">
        <v>8</v>
      </c>
      <c r="M3" s="11" t="s">
        <v>9</v>
      </c>
      <c r="N3" s="11" t="s">
        <v>11</v>
      </c>
      <c r="O3" s="12" t="s">
        <v>6</v>
      </c>
      <c r="P3" s="11" t="s">
        <v>7</v>
      </c>
      <c r="Q3" s="11" t="s">
        <v>8</v>
      </c>
      <c r="R3" s="11" t="s">
        <v>9</v>
      </c>
    </row>
    <row r="4" spans="2:18" s="13" customFormat="1">
      <c r="B4" s="14"/>
      <c r="C4" s="15" t="s">
        <v>12</v>
      </c>
      <c r="D4" s="16">
        <v>1</v>
      </c>
      <c r="E4" s="17">
        <v>5.6</v>
      </c>
      <c r="F4" s="17">
        <v>5600</v>
      </c>
      <c r="G4" s="17">
        <f>D4*F4</f>
        <v>5600</v>
      </c>
      <c r="H4" s="17">
        <f>G4*12</f>
        <v>67200</v>
      </c>
      <c r="I4" s="18">
        <v>1</v>
      </c>
      <c r="J4" s="19">
        <v>5.6</v>
      </c>
      <c r="K4" s="19">
        <f>J4*1000</f>
        <v>5600</v>
      </c>
      <c r="L4" s="19">
        <f>I4*K4</f>
        <v>5600</v>
      </c>
      <c r="M4" s="19">
        <f>L4*12</f>
        <v>67200</v>
      </c>
      <c r="N4" s="20">
        <v>1</v>
      </c>
      <c r="O4" s="17">
        <v>5.6</v>
      </c>
      <c r="P4" s="17">
        <f>O4*1000</f>
        <v>5600</v>
      </c>
      <c r="Q4" s="17">
        <f>N4*P4</f>
        <v>5600</v>
      </c>
      <c r="R4" s="17">
        <f>Q4*12</f>
        <v>67200</v>
      </c>
    </row>
    <row r="5" spans="2:18" s="13" customFormat="1">
      <c r="B5" s="14"/>
      <c r="C5" s="15" t="s">
        <v>13</v>
      </c>
      <c r="D5" s="16">
        <v>2</v>
      </c>
      <c r="E5" s="17">
        <v>4.8</v>
      </c>
      <c r="F5" s="17">
        <v>4800</v>
      </c>
      <c r="G5" s="17">
        <f>D5*F5</f>
        <v>9600</v>
      </c>
      <c r="H5" s="17">
        <f>G5*12</f>
        <v>115200</v>
      </c>
      <c r="I5" s="18">
        <v>2</v>
      </c>
      <c r="J5" s="19">
        <v>4.8</v>
      </c>
      <c r="K5" s="19">
        <f>J5*1000</f>
        <v>4800</v>
      </c>
      <c r="L5" s="19">
        <f>I5*K5</f>
        <v>9600</v>
      </c>
      <c r="M5" s="19">
        <f>L5*12</f>
        <v>115200</v>
      </c>
      <c r="N5" s="20">
        <v>2</v>
      </c>
      <c r="O5" s="17">
        <v>4.8</v>
      </c>
      <c r="P5" s="17">
        <f>O5*1000</f>
        <v>4800</v>
      </c>
      <c r="Q5" s="17">
        <f>N5*P5</f>
        <v>9600</v>
      </c>
      <c r="R5" s="17">
        <f>Q5*12</f>
        <v>115200</v>
      </c>
    </row>
    <row r="6" spans="2:18" s="13" customFormat="1">
      <c r="B6" s="14"/>
      <c r="C6" s="15" t="s">
        <v>94</v>
      </c>
      <c r="D6" s="16">
        <v>3</v>
      </c>
      <c r="E6" s="17">
        <v>1.5</v>
      </c>
      <c r="F6" s="32">
        <f>E6*1000</f>
        <v>1500</v>
      </c>
      <c r="G6" s="17">
        <f>D6*F6</f>
        <v>4500</v>
      </c>
      <c r="H6" s="17">
        <f>G6*12</f>
        <v>54000</v>
      </c>
      <c r="I6" s="18"/>
      <c r="J6" s="19"/>
      <c r="K6" s="19"/>
      <c r="L6" s="19"/>
      <c r="M6" s="19"/>
      <c r="N6" s="20"/>
      <c r="O6" s="17"/>
      <c r="P6" s="17"/>
      <c r="Q6" s="17"/>
      <c r="R6" s="17"/>
    </row>
    <row r="7" spans="2:18" s="13" customFormat="1">
      <c r="B7" s="14"/>
      <c r="C7" s="15" t="s">
        <v>14</v>
      </c>
      <c r="D7" s="16">
        <v>1</v>
      </c>
      <c r="E7" s="17">
        <v>3.2</v>
      </c>
      <c r="F7" s="17">
        <v>3200</v>
      </c>
      <c r="G7" s="17">
        <f>D7*F7</f>
        <v>3200</v>
      </c>
      <c r="H7" s="17">
        <f>G7*12</f>
        <v>38400</v>
      </c>
      <c r="I7" s="18">
        <v>1</v>
      </c>
      <c r="J7" s="19">
        <v>3.2</v>
      </c>
      <c r="K7" s="19">
        <f>J7*1000</f>
        <v>3200</v>
      </c>
      <c r="L7" s="19">
        <f>I7*K7</f>
        <v>3200</v>
      </c>
      <c r="M7" s="19">
        <f>L7*12</f>
        <v>38400</v>
      </c>
      <c r="N7" s="20">
        <v>1</v>
      </c>
      <c r="O7" s="17">
        <v>3.2</v>
      </c>
      <c r="P7" s="17">
        <f>O7*1000</f>
        <v>3200</v>
      </c>
      <c r="Q7" s="17">
        <f>N7*P7</f>
        <v>3200</v>
      </c>
      <c r="R7" s="17">
        <f>Q7*12</f>
        <v>38400</v>
      </c>
    </row>
    <row r="8" spans="2:18" s="21" customFormat="1" ht="31.5" customHeight="1">
      <c r="B8" s="22" t="s">
        <v>15</v>
      </c>
      <c r="C8" s="23" t="s">
        <v>16</v>
      </c>
      <c r="D8" s="24">
        <f>D9+D10+D11+D14+D17+D20+D23</f>
        <v>37</v>
      </c>
      <c r="E8" s="25"/>
      <c r="F8" s="25"/>
      <c r="G8" s="25">
        <f>G9+G10+G11+G14+G17+G20+G23</f>
        <v>51100</v>
      </c>
      <c r="H8" s="25">
        <f>H9+H10+H11+H14+H17+H20+H23</f>
        <v>613200</v>
      </c>
      <c r="I8" s="26">
        <f>I9+I10+I11+I14+I17+I20+I23</f>
        <v>0</v>
      </c>
      <c r="J8" s="25"/>
      <c r="K8" s="27"/>
      <c r="L8" s="25">
        <f>L9+L10+L11+L14+L17+L20+L23</f>
        <v>0</v>
      </c>
      <c r="M8" s="25">
        <f>M9+M10+M11+M14+M17+M20+M23</f>
        <v>0</v>
      </c>
      <c r="N8" s="28">
        <f>N9+N10+N11+N14+N17+N20+N23</f>
        <v>37</v>
      </c>
      <c r="O8" s="29"/>
      <c r="P8" s="27"/>
      <c r="Q8" s="25">
        <f>Q9+Q10+Q11+Q14+Q17+Q20+Q23</f>
        <v>51100</v>
      </c>
      <c r="R8" s="25">
        <f>R9+R10+R11+R14+R17+R20+R23</f>
        <v>613200</v>
      </c>
    </row>
    <row r="9" spans="2:18" s="13" customFormat="1">
      <c r="B9" s="14"/>
      <c r="C9" s="30" t="s">
        <v>17</v>
      </c>
      <c r="D9" s="31">
        <v>1</v>
      </c>
      <c r="E9" s="32">
        <v>3.6</v>
      </c>
      <c r="F9" s="32">
        <f>E9*1000</f>
        <v>3600</v>
      </c>
      <c r="G9" s="32">
        <f>D9*F9</f>
        <v>3600</v>
      </c>
      <c r="H9" s="17">
        <f>G9*12</f>
        <v>43200</v>
      </c>
      <c r="I9" s="18">
        <v>0</v>
      </c>
      <c r="J9" s="19">
        <v>3.6</v>
      </c>
      <c r="K9" s="33">
        <f t="shared" ref="K9:K53" si="0">J9*1000</f>
        <v>3600</v>
      </c>
      <c r="L9" s="33">
        <f>I9*K9</f>
        <v>0</v>
      </c>
      <c r="M9" s="33">
        <f t="shared" ref="M9:M67" si="1">L9*12</f>
        <v>0</v>
      </c>
      <c r="N9" s="34">
        <f>D9-I9</f>
        <v>1</v>
      </c>
      <c r="O9" s="32">
        <v>3.6</v>
      </c>
      <c r="P9" s="35">
        <f t="shared" ref="P9:P53" si="2">O9*1000</f>
        <v>3600</v>
      </c>
      <c r="Q9" s="35">
        <f t="shared" ref="Q9:Q55" si="3">N9*P9</f>
        <v>3600</v>
      </c>
      <c r="R9" s="35">
        <f t="shared" ref="R9:R53" si="4">Q9*12</f>
        <v>43200</v>
      </c>
    </row>
    <row r="10" spans="2:18" s="13" customFormat="1">
      <c r="B10" s="14"/>
      <c r="C10" s="30" t="s">
        <v>18</v>
      </c>
      <c r="D10" s="31">
        <v>1</v>
      </c>
      <c r="E10" s="32">
        <v>2.5</v>
      </c>
      <c r="F10" s="32">
        <f>E10*1000</f>
        <v>2500</v>
      </c>
      <c r="G10" s="32">
        <f>D10*F10</f>
        <v>2500</v>
      </c>
      <c r="H10" s="17">
        <f>G10*12</f>
        <v>30000</v>
      </c>
      <c r="I10" s="18">
        <v>0</v>
      </c>
      <c r="J10" s="19">
        <v>2.5</v>
      </c>
      <c r="K10" s="33">
        <f t="shared" si="0"/>
        <v>2500</v>
      </c>
      <c r="L10" s="33">
        <f t="shared" ref="L10:L53" si="5">I10*K10</f>
        <v>0</v>
      </c>
      <c r="M10" s="33">
        <f t="shared" si="1"/>
        <v>0</v>
      </c>
      <c r="N10" s="34">
        <f>D10-I10</f>
        <v>1</v>
      </c>
      <c r="O10" s="32">
        <v>2.5</v>
      </c>
      <c r="P10" s="35">
        <f t="shared" si="2"/>
        <v>2500</v>
      </c>
      <c r="Q10" s="35">
        <f t="shared" si="3"/>
        <v>2500</v>
      </c>
      <c r="R10" s="35">
        <f t="shared" si="4"/>
        <v>30000</v>
      </c>
    </row>
    <row r="11" spans="2:18" s="36" customFormat="1" ht="30">
      <c r="B11" s="37">
        <v>1</v>
      </c>
      <c r="C11" s="38" t="s">
        <v>19</v>
      </c>
      <c r="D11" s="39">
        <f>SUM(D12:D13)</f>
        <v>4</v>
      </c>
      <c r="E11" s="40"/>
      <c r="F11" s="41"/>
      <c r="G11" s="40">
        <f>SUM(G12:G13)</f>
        <v>5450</v>
      </c>
      <c r="H11" s="40">
        <f>SUM(H12:H13)</f>
        <v>65400</v>
      </c>
      <c r="I11" s="42">
        <f>SUM(I12:I13)</f>
        <v>0</v>
      </c>
      <c r="J11" s="40"/>
      <c r="K11" s="43"/>
      <c r="L11" s="40">
        <f>SUM(L12:L13)</f>
        <v>0</v>
      </c>
      <c r="M11" s="40">
        <f>SUM(M12:M13)</f>
        <v>0</v>
      </c>
      <c r="N11" s="34">
        <f>D11-I11</f>
        <v>4</v>
      </c>
      <c r="O11" s="40"/>
      <c r="P11" s="35"/>
      <c r="Q11" s="40">
        <f>SUM(Q12:Q13)</f>
        <v>5450</v>
      </c>
      <c r="R11" s="40">
        <f>SUM(R12:R13)</f>
        <v>65400</v>
      </c>
    </row>
    <row r="12" spans="2:18" s="13" customFormat="1">
      <c r="B12" s="14"/>
      <c r="C12" s="30" t="s">
        <v>20</v>
      </c>
      <c r="D12" s="31">
        <v>1</v>
      </c>
      <c r="E12" s="32">
        <v>2</v>
      </c>
      <c r="F12" s="17">
        <f>E12*1000</f>
        <v>2000</v>
      </c>
      <c r="G12" s="32">
        <f>D12*F12</f>
        <v>2000</v>
      </c>
      <c r="H12" s="17">
        <f>G12*12</f>
        <v>24000</v>
      </c>
      <c r="I12" s="18">
        <v>0</v>
      </c>
      <c r="J12" s="19">
        <v>2</v>
      </c>
      <c r="K12" s="33">
        <f t="shared" si="0"/>
        <v>2000</v>
      </c>
      <c r="L12" s="33">
        <f t="shared" si="5"/>
        <v>0</v>
      </c>
      <c r="M12" s="33">
        <f t="shared" si="1"/>
        <v>0</v>
      </c>
      <c r="N12" s="34">
        <f>D12-I12</f>
        <v>1</v>
      </c>
      <c r="O12" s="32">
        <v>2</v>
      </c>
      <c r="P12" s="35">
        <f t="shared" si="2"/>
        <v>2000</v>
      </c>
      <c r="Q12" s="35">
        <f t="shared" si="3"/>
        <v>2000</v>
      </c>
      <c r="R12" s="35">
        <f t="shared" si="4"/>
        <v>24000</v>
      </c>
    </row>
    <row r="13" spans="2:18" s="13" customFormat="1">
      <c r="B13" s="14"/>
      <c r="C13" s="30" t="s">
        <v>21</v>
      </c>
      <c r="D13" s="16">
        <v>3</v>
      </c>
      <c r="E13" s="17">
        <v>1.1499999999999999</v>
      </c>
      <c r="F13" s="17">
        <f>E13*1000</f>
        <v>1150</v>
      </c>
      <c r="G13" s="32">
        <f>D13*F13</f>
        <v>3450</v>
      </c>
      <c r="H13" s="17">
        <f>G13*12</f>
        <v>41400</v>
      </c>
      <c r="I13" s="18">
        <v>0</v>
      </c>
      <c r="J13" s="19">
        <v>1.1499999999999999</v>
      </c>
      <c r="K13" s="33">
        <f t="shared" si="0"/>
        <v>1150</v>
      </c>
      <c r="L13" s="33">
        <f t="shared" si="5"/>
        <v>0</v>
      </c>
      <c r="M13" s="33">
        <f t="shared" si="1"/>
        <v>0</v>
      </c>
      <c r="N13" s="34">
        <f>D13-I13</f>
        <v>3</v>
      </c>
      <c r="O13" s="17">
        <v>1.1499999999999999</v>
      </c>
      <c r="P13" s="35">
        <f t="shared" si="2"/>
        <v>1150</v>
      </c>
      <c r="Q13" s="35">
        <f t="shared" si="3"/>
        <v>3450</v>
      </c>
      <c r="R13" s="35">
        <f t="shared" si="4"/>
        <v>41400</v>
      </c>
    </row>
    <row r="14" spans="2:18" s="36" customFormat="1" ht="30">
      <c r="B14" s="37">
        <v>2</v>
      </c>
      <c r="C14" s="38" t="s">
        <v>22</v>
      </c>
      <c r="D14" s="44">
        <f>SUM(D15:D16)</f>
        <v>14</v>
      </c>
      <c r="E14" s="41"/>
      <c r="F14" s="41"/>
      <c r="G14" s="41">
        <f>SUM(G15:G16)</f>
        <v>17450</v>
      </c>
      <c r="H14" s="41">
        <f>SUM(H15:H16)</f>
        <v>209400</v>
      </c>
      <c r="I14" s="45">
        <f>SUM(I15:I16)</f>
        <v>0</v>
      </c>
      <c r="J14" s="41"/>
      <c r="K14" s="43"/>
      <c r="L14" s="41">
        <f>SUM(L15:L16)</f>
        <v>0</v>
      </c>
      <c r="M14" s="41">
        <f>SUM(M15:M16)</f>
        <v>0</v>
      </c>
      <c r="N14" s="45">
        <f>SUM(N15:N16)</f>
        <v>14</v>
      </c>
      <c r="O14" s="41"/>
      <c r="P14" s="35"/>
      <c r="Q14" s="41">
        <f>SUM(Q15:Q16)</f>
        <v>17450</v>
      </c>
      <c r="R14" s="41">
        <f>SUM(R15:R16)</f>
        <v>209400</v>
      </c>
    </row>
    <row r="15" spans="2:18" s="13" customFormat="1">
      <c r="B15" s="14"/>
      <c r="C15" s="30" t="s">
        <v>20</v>
      </c>
      <c r="D15" s="16">
        <v>1</v>
      </c>
      <c r="E15" s="17">
        <v>2.5</v>
      </c>
      <c r="F15" s="17">
        <f>E15*1000</f>
        <v>2500</v>
      </c>
      <c r="G15" s="32">
        <f>D15*F15</f>
        <v>2500</v>
      </c>
      <c r="H15" s="17">
        <f>G15*12</f>
        <v>30000</v>
      </c>
      <c r="I15" s="18">
        <v>0</v>
      </c>
      <c r="J15" s="19">
        <v>2.5</v>
      </c>
      <c r="K15" s="33">
        <f t="shared" si="0"/>
        <v>2500</v>
      </c>
      <c r="L15" s="33">
        <f t="shared" si="5"/>
        <v>0</v>
      </c>
      <c r="M15" s="33">
        <f t="shared" si="1"/>
        <v>0</v>
      </c>
      <c r="N15" s="20">
        <f>D15-I15</f>
        <v>1</v>
      </c>
      <c r="O15" s="17">
        <v>2.5</v>
      </c>
      <c r="P15" s="35">
        <f t="shared" si="2"/>
        <v>2500</v>
      </c>
      <c r="Q15" s="35">
        <f t="shared" si="3"/>
        <v>2500</v>
      </c>
      <c r="R15" s="35">
        <f t="shared" si="4"/>
        <v>30000</v>
      </c>
    </row>
    <row r="16" spans="2:18" s="13" customFormat="1">
      <c r="B16" s="14"/>
      <c r="C16" s="30" t="s">
        <v>21</v>
      </c>
      <c r="D16" s="16">
        <v>13</v>
      </c>
      <c r="E16" s="17">
        <v>1.1499999999999999</v>
      </c>
      <c r="F16" s="17">
        <f>E16*1000</f>
        <v>1150</v>
      </c>
      <c r="G16" s="32">
        <f>D16*F16</f>
        <v>14950</v>
      </c>
      <c r="H16" s="17">
        <f>G16*12</f>
        <v>179400</v>
      </c>
      <c r="I16" s="18">
        <v>0</v>
      </c>
      <c r="J16" s="19">
        <v>1.1499999999999999</v>
      </c>
      <c r="K16" s="33">
        <f t="shared" si="0"/>
        <v>1150</v>
      </c>
      <c r="L16" s="33">
        <f t="shared" si="5"/>
        <v>0</v>
      </c>
      <c r="M16" s="33">
        <f t="shared" si="1"/>
        <v>0</v>
      </c>
      <c r="N16" s="20">
        <f>D16-I16</f>
        <v>13</v>
      </c>
      <c r="O16" s="17">
        <v>1.1499999999999999</v>
      </c>
      <c r="P16" s="35">
        <f t="shared" si="2"/>
        <v>1150</v>
      </c>
      <c r="Q16" s="35">
        <f t="shared" si="3"/>
        <v>14950</v>
      </c>
      <c r="R16" s="35">
        <f t="shared" si="4"/>
        <v>179400</v>
      </c>
    </row>
    <row r="17" spans="2:18" s="36" customFormat="1" ht="60">
      <c r="B17" s="37">
        <v>3</v>
      </c>
      <c r="C17" s="38" t="s">
        <v>23</v>
      </c>
      <c r="D17" s="44">
        <f>SUM(D18:D19)</f>
        <v>7</v>
      </c>
      <c r="E17" s="41"/>
      <c r="F17" s="41"/>
      <c r="G17" s="41">
        <f>SUM(G18:G19)</f>
        <v>8900</v>
      </c>
      <c r="H17" s="41">
        <f>G17*12</f>
        <v>106800</v>
      </c>
      <c r="I17" s="45">
        <f>SUM(I18:I19)</f>
        <v>0</v>
      </c>
      <c r="J17" s="41"/>
      <c r="K17" s="43"/>
      <c r="L17" s="41">
        <f>SUM(L18:L19)</f>
        <v>0</v>
      </c>
      <c r="M17" s="41">
        <f>SUM(M18:M19)</f>
        <v>0</v>
      </c>
      <c r="N17" s="45">
        <f>SUM(N18:N19)</f>
        <v>7</v>
      </c>
      <c r="O17" s="41"/>
      <c r="P17" s="35"/>
      <c r="Q17" s="41">
        <f>SUM(Q18:Q19)</f>
        <v>8900</v>
      </c>
      <c r="R17" s="41">
        <f>SUM(R18:R19)</f>
        <v>106800</v>
      </c>
    </row>
    <row r="18" spans="2:18" s="13" customFormat="1">
      <c r="B18" s="14"/>
      <c r="C18" s="30" t="s">
        <v>20</v>
      </c>
      <c r="D18" s="16">
        <v>1</v>
      </c>
      <c r="E18" s="17">
        <v>2</v>
      </c>
      <c r="F18" s="17">
        <f>E18*1000</f>
        <v>2000</v>
      </c>
      <c r="G18" s="32">
        <f>D18*F18</f>
        <v>2000</v>
      </c>
      <c r="H18" s="17">
        <f>G18*12</f>
        <v>24000</v>
      </c>
      <c r="I18" s="18">
        <v>0</v>
      </c>
      <c r="J18" s="19">
        <v>2</v>
      </c>
      <c r="K18" s="33">
        <f t="shared" si="0"/>
        <v>2000</v>
      </c>
      <c r="L18" s="33">
        <f t="shared" si="5"/>
        <v>0</v>
      </c>
      <c r="M18" s="33">
        <f t="shared" si="1"/>
        <v>0</v>
      </c>
      <c r="N18" s="20">
        <f>D18-I18</f>
        <v>1</v>
      </c>
      <c r="O18" s="17">
        <v>2</v>
      </c>
      <c r="P18" s="35">
        <f t="shared" si="2"/>
        <v>2000</v>
      </c>
      <c r="Q18" s="35">
        <f t="shared" si="3"/>
        <v>2000</v>
      </c>
      <c r="R18" s="35">
        <f t="shared" si="4"/>
        <v>24000</v>
      </c>
    </row>
    <row r="19" spans="2:18" s="13" customFormat="1">
      <c r="B19" s="14"/>
      <c r="C19" s="30" t="s">
        <v>21</v>
      </c>
      <c r="D19" s="16">
        <v>6</v>
      </c>
      <c r="E19" s="17">
        <v>1.1499999999999999</v>
      </c>
      <c r="F19" s="17">
        <f>E19*1000</f>
        <v>1150</v>
      </c>
      <c r="G19" s="32">
        <f>D19*F19</f>
        <v>6900</v>
      </c>
      <c r="H19" s="17">
        <f>G19*12</f>
        <v>82800</v>
      </c>
      <c r="I19" s="18">
        <v>0</v>
      </c>
      <c r="J19" s="19">
        <v>1.1499999999999999</v>
      </c>
      <c r="K19" s="33">
        <f t="shared" si="0"/>
        <v>1150</v>
      </c>
      <c r="L19" s="33">
        <f t="shared" si="5"/>
        <v>0</v>
      </c>
      <c r="M19" s="33">
        <f t="shared" si="1"/>
        <v>0</v>
      </c>
      <c r="N19" s="20">
        <f>D19-I19</f>
        <v>6</v>
      </c>
      <c r="O19" s="17">
        <v>1.1499999999999999</v>
      </c>
      <c r="P19" s="35">
        <f t="shared" si="2"/>
        <v>1150</v>
      </c>
      <c r="Q19" s="35">
        <f t="shared" si="3"/>
        <v>6900</v>
      </c>
      <c r="R19" s="35">
        <f t="shared" si="4"/>
        <v>82800</v>
      </c>
    </row>
    <row r="20" spans="2:18" s="36" customFormat="1" ht="45">
      <c r="B20" s="37">
        <v>4</v>
      </c>
      <c r="C20" s="38" t="s">
        <v>24</v>
      </c>
      <c r="D20" s="44">
        <f>SUM(D21:D22)</f>
        <v>3</v>
      </c>
      <c r="E20" s="41"/>
      <c r="F20" s="41"/>
      <c r="G20" s="40">
        <f>SUM(G21:G22)</f>
        <v>4300</v>
      </c>
      <c r="H20" s="40">
        <f>SUM(H21:H22)</f>
        <v>51600</v>
      </c>
      <c r="I20" s="45">
        <f>SUM(I21:I22)</f>
        <v>0</v>
      </c>
      <c r="J20" s="41"/>
      <c r="K20" s="43"/>
      <c r="L20" s="40">
        <f>SUM(L21:L22)</f>
        <v>0</v>
      </c>
      <c r="M20" s="40">
        <f>SUM(M21:M22)</f>
        <v>0</v>
      </c>
      <c r="N20" s="45">
        <f>SUM(N21:N22)</f>
        <v>3</v>
      </c>
      <c r="O20" s="41"/>
      <c r="P20" s="35"/>
      <c r="Q20" s="40">
        <f>SUM(Q21:Q22)</f>
        <v>4300</v>
      </c>
      <c r="R20" s="40">
        <f>SUM(R21:R22)</f>
        <v>51600</v>
      </c>
    </row>
    <row r="21" spans="2:18" s="13" customFormat="1">
      <c r="B21" s="14"/>
      <c r="C21" s="30" t="s">
        <v>20</v>
      </c>
      <c r="D21" s="16">
        <v>1</v>
      </c>
      <c r="E21" s="17">
        <v>2</v>
      </c>
      <c r="F21" s="17">
        <f>E21*1000</f>
        <v>2000</v>
      </c>
      <c r="G21" s="32">
        <f>D21*F21</f>
        <v>2000</v>
      </c>
      <c r="H21" s="17">
        <f>G21*12</f>
        <v>24000</v>
      </c>
      <c r="I21" s="18">
        <v>0</v>
      </c>
      <c r="J21" s="19">
        <v>2</v>
      </c>
      <c r="K21" s="33">
        <f t="shared" si="0"/>
        <v>2000</v>
      </c>
      <c r="L21" s="33">
        <f t="shared" si="5"/>
        <v>0</v>
      </c>
      <c r="M21" s="33">
        <f t="shared" si="1"/>
        <v>0</v>
      </c>
      <c r="N21" s="20">
        <f>D21-I21</f>
        <v>1</v>
      </c>
      <c r="O21" s="17">
        <v>2</v>
      </c>
      <c r="P21" s="35">
        <f t="shared" si="2"/>
        <v>2000</v>
      </c>
      <c r="Q21" s="35">
        <f t="shared" si="3"/>
        <v>2000</v>
      </c>
      <c r="R21" s="35">
        <f t="shared" si="4"/>
        <v>24000</v>
      </c>
    </row>
    <row r="22" spans="2:18" s="13" customFormat="1">
      <c r="B22" s="14"/>
      <c r="C22" s="30" t="s">
        <v>21</v>
      </c>
      <c r="D22" s="16">
        <v>2</v>
      </c>
      <c r="E22" s="17">
        <v>1.1499999999999999</v>
      </c>
      <c r="F22" s="17">
        <f>E22*1000</f>
        <v>1150</v>
      </c>
      <c r="G22" s="32">
        <f>D22*F22</f>
        <v>2300</v>
      </c>
      <c r="H22" s="17">
        <f>G22*12</f>
        <v>27600</v>
      </c>
      <c r="I22" s="18">
        <v>0</v>
      </c>
      <c r="J22" s="19">
        <v>1.1499999999999999</v>
      </c>
      <c r="K22" s="33">
        <f t="shared" si="0"/>
        <v>1150</v>
      </c>
      <c r="L22" s="33">
        <f t="shared" si="5"/>
        <v>0</v>
      </c>
      <c r="M22" s="33">
        <f t="shared" si="1"/>
        <v>0</v>
      </c>
      <c r="N22" s="20">
        <f>D22-I22</f>
        <v>2</v>
      </c>
      <c r="O22" s="17">
        <v>1.1499999999999999</v>
      </c>
      <c r="P22" s="35">
        <f t="shared" si="2"/>
        <v>1150</v>
      </c>
      <c r="Q22" s="35">
        <f t="shared" si="3"/>
        <v>2300</v>
      </c>
      <c r="R22" s="35">
        <f t="shared" si="4"/>
        <v>27600</v>
      </c>
    </row>
    <row r="23" spans="2:18" s="36" customFormat="1" ht="45">
      <c r="B23" s="37">
        <v>5</v>
      </c>
      <c r="C23" s="38" t="s">
        <v>25</v>
      </c>
      <c r="D23" s="44">
        <f>SUM(D24:D25)</f>
        <v>7</v>
      </c>
      <c r="E23" s="41"/>
      <c r="F23" s="41"/>
      <c r="G23" s="41">
        <f>SUM(G24:G25)</f>
        <v>8900</v>
      </c>
      <c r="H23" s="41">
        <f>SUM(H24:H25)</f>
        <v>106800</v>
      </c>
      <c r="I23" s="45">
        <f>SUM(I24:I25)</f>
        <v>0</v>
      </c>
      <c r="J23" s="41"/>
      <c r="K23" s="43"/>
      <c r="L23" s="41">
        <f>SUM(L24:L25)</f>
        <v>0</v>
      </c>
      <c r="M23" s="41">
        <f>SUM(M24:M25)</f>
        <v>0</v>
      </c>
      <c r="N23" s="45">
        <f>SUM(N24:N25)</f>
        <v>7</v>
      </c>
      <c r="O23" s="41"/>
      <c r="P23" s="35"/>
      <c r="Q23" s="41">
        <f>SUM(Q24:Q25)</f>
        <v>8900</v>
      </c>
      <c r="R23" s="41">
        <f>SUM(R24:R25)</f>
        <v>106800</v>
      </c>
    </row>
    <row r="24" spans="2:18" s="13" customFormat="1">
      <c r="B24" s="14"/>
      <c r="C24" s="30" t="s">
        <v>20</v>
      </c>
      <c r="D24" s="16">
        <v>1</v>
      </c>
      <c r="E24" s="17">
        <v>2</v>
      </c>
      <c r="F24" s="17">
        <f>E24*1000</f>
        <v>2000</v>
      </c>
      <c r="G24" s="32">
        <f>D24*F24</f>
        <v>2000</v>
      </c>
      <c r="H24" s="17">
        <f>G24*12</f>
        <v>24000</v>
      </c>
      <c r="I24" s="18">
        <v>0</v>
      </c>
      <c r="J24" s="19">
        <v>2</v>
      </c>
      <c r="K24" s="33">
        <f t="shared" si="0"/>
        <v>2000</v>
      </c>
      <c r="L24" s="33">
        <f t="shared" si="5"/>
        <v>0</v>
      </c>
      <c r="M24" s="33">
        <f t="shared" si="1"/>
        <v>0</v>
      </c>
      <c r="N24" s="20">
        <f>D24-I24</f>
        <v>1</v>
      </c>
      <c r="O24" s="17">
        <v>2</v>
      </c>
      <c r="P24" s="35">
        <f t="shared" si="2"/>
        <v>2000</v>
      </c>
      <c r="Q24" s="35">
        <f t="shared" si="3"/>
        <v>2000</v>
      </c>
      <c r="R24" s="35">
        <f t="shared" si="4"/>
        <v>24000</v>
      </c>
    </row>
    <row r="25" spans="2:18" s="13" customFormat="1">
      <c r="B25" s="14"/>
      <c r="C25" s="15" t="s">
        <v>21</v>
      </c>
      <c r="D25" s="16">
        <v>6</v>
      </c>
      <c r="E25" s="17">
        <v>1.1499999999999999</v>
      </c>
      <c r="F25" s="17">
        <f>E25*1000</f>
        <v>1150</v>
      </c>
      <c r="G25" s="32">
        <f>D25*F25</f>
        <v>6900</v>
      </c>
      <c r="H25" s="17">
        <f>G25*12</f>
        <v>82800</v>
      </c>
      <c r="I25" s="18">
        <v>0</v>
      </c>
      <c r="J25" s="19">
        <v>1.1499999999999999</v>
      </c>
      <c r="K25" s="33">
        <f t="shared" si="0"/>
        <v>1150</v>
      </c>
      <c r="L25" s="33">
        <f t="shared" si="5"/>
        <v>0</v>
      </c>
      <c r="M25" s="33">
        <f t="shared" si="1"/>
        <v>0</v>
      </c>
      <c r="N25" s="20">
        <f>D25-I25</f>
        <v>6</v>
      </c>
      <c r="O25" s="17">
        <v>1.1499999999999999</v>
      </c>
      <c r="P25" s="35">
        <f t="shared" si="2"/>
        <v>1150</v>
      </c>
      <c r="Q25" s="35">
        <f t="shared" si="3"/>
        <v>6900</v>
      </c>
      <c r="R25" s="35">
        <f t="shared" si="4"/>
        <v>82800</v>
      </c>
    </row>
    <row r="26" spans="2:18" s="21" customFormat="1" ht="36.75" customHeight="1">
      <c r="B26" s="22" t="s">
        <v>26</v>
      </c>
      <c r="C26" s="23" t="s">
        <v>27</v>
      </c>
      <c r="D26" s="24">
        <f>D27+D28+D29+D34+D39</f>
        <v>31</v>
      </c>
      <c r="E26" s="25"/>
      <c r="F26" s="25"/>
      <c r="G26" s="25">
        <f>G27+G28+G29+G34+G39</f>
        <v>37650</v>
      </c>
      <c r="H26" s="25">
        <f>H27+H28+H29+H34+H39</f>
        <v>451800</v>
      </c>
      <c r="I26" s="26">
        <f>I27+I28+I29+I34+I39</f>
        <v>0</v>
      </c>
      <c r="J26" s="25"/>
      <c r="K26" s="27"/>
      <c r="L26" s="25">
        <f>L27+L28+L29+L34+L39</f>
        <v>0</v>
      </c>
      <c r="M26" s="25">
        <f>M27+M28+M29+M34+M39</f>
        <v>0</v>
      </c>
      <c r="N26" s="28">
        <f>N27+N28+N29+N34+N39</f>
        <v>31</v>
      </c>
      <c r="O26" s="29"/>
      <c r="P26" s="27"/>
      <c r="Q26" s="25">
        <f>Q27+Q28+Q29+Q34+Q39</f>
        <v>37650</v>
      </c>
      <c r="R26" s="25">
        <f>R27+R28+R29+R34+R39</f>
        <v>451800</v>
      </c>
    </row>
    <row r="27" spans="2:18" s="13" customFormat="1">
      <c r="B27" s="14"/>
      <c r="C27" s="15" t="s">
        <v>17</v>
      </c>
      <c r="D27" s="16">
        <v>1</v>
      </c>
      <c r="E27" s="17">
        <v>3.6</v>
      </c>
      <c r="F27" s="32">
        <f>E27*1000</f>
        <v>3600</v>
      </c>
      <c r="G27" s="32">
        <f>D27*F27</f>
        <v>3600</v>
      </c>
      <c r="H27" s="17">
        <f>G27*12</f>
        <v>43200</v>
      </c>
      <c r="I27" s="18">
        <v>0</v>
      </c>
      <c r="J27" s="19">
        <v>3.6</v>
      </c>
      <c r="K27" s="33">
        <f t="shared" si="0"/>
        <v>3600</v>
      </c>
      <c r="L27" s="33">
        <f t="shared" si="5"/>
        <v>0</v>
      </c>
      <c r="M27" s="33">
        <f t="shared" si="1"/>
        <v>0</v>
      </c>
      <c r="N27" s="20">
        <v>1</v>
      </c>
      <c r="O27" s="17">
        <v>3.6</v>
      </c>
      <c r="P27" s="35">
        <f t="shared" si="2"/>
        <v>3600</v>
      </c>
      <c r="Q27" s="35">
        <f t="shared" si="3"/>
        <v>3600</v>
      </c>
      <c r="R27" s="35">
        <f t="shared" si="4"/>
        <v>43200</v>
      </c>
    </row>
    <row r="28" spans="2:18" s="13" customFormat="1">
      <c r="B28" s="14"/>
      <c r="C28" s="15" t="s">
        <v>18</v>
      </c>
      <c r="D28" s="16">
        <v>1</v>
      </c>
      <c r="E28" s="17">
        <v>2.5</v>
      </c>
      <c r="F28" s="32">
        <f>E28*1000</f>
        <v>2500</v>
      </c>
      <c r="G28" s="17">
        <f>D28*F28</f>
        <v>2500</v>
      </c>
      <c r="H28" s="17">
        <f>G28*12</f>
        <v>30000</v>
      </c>
      <c r="I28" s="18">
        <v>0</v>
      </c>
      <c r="J28" s="19">
        <v>2.5</v>
      </c>
      <c r="K28" s="33">
        <f t="shared" si="0"/>
        <v>2500</v>
      </c>
      <c r="L28" s="33">
        <f t="shared" si="5"/>
        <v>0</v>
      </c>
      <c r="M28" s="33">
        <f t="shared" si="1"/>
        <v>0</v>
      </c>
      <c r="N28" s="20">
        <v>1</v>
      </c>
      <c r="O28" s="17">
        <v>2.5</v>
      </c>
      <c r="P28" s="35">
        <f t="shared" si="2"/>
        <v>2500</v>
      </c>
      <c r="Q28" s="35">
        <f t="shared" si="3"/>
        <v>2500</v>
      </c>
      <c r="R28" s="35">
        <f t="shared" si="4"/>
        <v>30000</v>
      </c>
    </row>
    <row r="29" spans="2:18" s="36" customFormat="1" ht="30">
      <c r="B29" s="37">
        <v>1</v>
      </c>
      <c r="C29" s="46" t="s">
        <v>28</v>
      </c>
      <c r="D29" s="44">
        <f>SUM(D30:D33)</f>
        <v>20</v>
      </c>
      <c r="E29" s="41"/>
      <c r="F29" s="41"/>
      <c r="G29" s="41">
        <f>SUM(G30:G33)</f>
        <v>19400</v>
      </c>
      <c r="H29" s="41">
        <f>SUM(H30:H33)</f>
        <v>232800</v>
      </c>
      <c r="I29" s="45">
        <f t="shared" ref="I29" si="6">SUM(I30:I33)</f>
        <v>0</v>
      </c>
      <c r="J29" s="41"/>
      <c r="K29" s="43"/>
      <c r="L29" s="41">
        <f>SUM(L30:L33)</f>
        <v>0</v>
      </c>
      <c r="M29" s="41">
        <f>SUM(M30:M33)</f>
        <v>0</v>
      </c>
      <c r="N29" s="45">
        <f>SUM(N30:N33)</f>
        <v>20</v>
      </c>
      <c r="O29" s="41"/>
      <c r="P29" s="35"/>
      <c r="Q29" s="41">
        <f>SUM(Q30:Q33)</f>
        <v>19400</v>
      </c>
      <c r="R29" s="41">
        <f>SUM(R30:R33)</f>
        <v>232800</v>
      </c>
    </row>
    <row r="30" spans="2:18" s="13" customFormat="1">
      <c r="B30" s="14"/>
      <c r="C30" s="15" t="s">
        <v>20</v>
      </c>
      <c r="D30" s="16">
        <v>1</v>
      </c>
      <c r="E30" s="17">
        <v>2.2000000000000002</v>
      </c>
      <c r="F30" s="17">
        <f>E30*1000</f>
        <v>2200</v>
      </c>
      <c r="G30" s="17">
        <f>D30*F30</f>
        <v>2200</v>
      </c>
      <c r="H30" s="17">
        <f>G30*12</f>
        <v>26400</v>
      </c>
      <c r="I30" s="18">
        <v>0</v>
      </c>
      <c r="J30" s="19">
        <v>2.2000000000000002</v>
      </c>
      <c r="K30" s="33">
        <f t="shared" si="0"/>
        <v>2200</v>
      </c>
      <c r="L30" s="33">
        <f t="shared" si="5"/>
        <v>0</v>
      </c>
      <c r="M30" s="33">
        <f t="shared" si="1"/>
        <v>0</v>
      </c>
      <c r="N30" s="20">
        <v>1</v>
      </c>
      <c r="O30" s="17">
        <v>2.2000000000000002</v>
      </c>
      <c r="P30" s="35">
        <f t="shared" si="2"/>
        <v>2200</v>
      </c>
      <c r="Q30" s="35">
        <f t="shared" si="3"/>
        <v>2200</v>
      </c>
      <c r="R30" s="35">
        <f t="shared" si="4"/>
        <v>26400</v>
      </c>
    </row>
    <row r="31" spans="2:18" s="13" customFormat="1">
      <c r="B31" s="14"/>
      <c r="C31" s="15" t="s">
        <v>21</v>
      </c>
      <c r="D31" s="16">
        <v>4</v>
      </c>
      <c r="E31" s="17">
        <v>1.1499999999999999</v>
      </c>
      <c r="F31" s="17">
        <f t="shared" ref="F31:F33" si="7">E31*1000</f>
        <v>1150</v>
      </c>
      <c r="G31" s="17">
        <f>D31*F31</f>
        <v>4600</v>
      </c>
      <c r="H31" s="17">
        <f>G31*12</f>
        <v>55200</v>
      </c>
      <c r="I31" s="18">
        <v>0</v>
      </c>
      <c r="J31" s="19">
        <v>1.1499999999999999</v>
      </c>
      <c r="K31" s="33">
        <f t="shared" si="0"/>
        <v>1150</v>
      </c>
      <c r="L31" s="33">
        <f t="shared" si="5"/>
        <v>0</v>
      </c>
      <c r="M31" s="33">
        <f t="shared" si="1"/>
        <v>0</v>
      </c>
      <c r="N31" s="20">
        <v>4</v>
      </c>
      <c r="O31" s="17">
        <v>1.1499999999999999</v>
      </c>
      <c r="P31" s="35">
        <f t="shared" si="2"/>
        <v>1150</v>
      </c>
      <c r="Q31" s="35">
        <f t="shared" si="3"/>
        <v>4600</v>
      </c>
      <c r="R31" s="35">
        <f t="shared" si="4"/>
        <v>55200</v>
      </c>
    </row>
    <row r="32" spans="2:18" s="13" customFormat="1">
      <c r="B32" s="14"/>
      <c r="C32" s="15" t="s">
        <v>29</v>
      </c>
      <c r="D32" s="16">
        <v>14</v>
      </c>
      <c r="E32" s="17">
        <v>0.85</v>
      </c>
      <c r="F32" s="17">
        <f t="shared" si="7"/>
        <v>850</v>
      </c>
      <c r="G32" s="17">
        <f>D32*F32</f>
        <v>11900</v>
      </c>
      <c r="H32" s="17">
        <f>G32*12</f>
        <v>142800</v>
      </c>
      <c r="I32" s="18">
        <v>0</v>
      </c>
      <c r="J32" s="19">
        <v>0.85</v>
      </c>
      <c r="K32" s="33">
        <f t="shared" si="0"/>
        <v>850</v>
      </c>
      <c r="L32" s="33">
        <f t="shared" si="5"/>
        <v>0</v>
      </c>
      <c r="M32" s="33">
        <f t="shared" si="1"/>
        <v>0</v>
      </c>
      <c r="N32" s="20">
        <v>14</v>
      </c>
      <c r="O32" s="17">
        <v>0.85</v>
      </c>
      <c r="P32" s="35">
        <f t="shared" si="2"/>
        <v>850</v>
      </c>
      <c r="Q32" s="35">
        <f t="shared" si="3"/>
        <v>11900</v>
      </c>
      <c r="R32" s="35">
        <f t="shared" si="4"/>
        <v>142800</v>
      </c>
    </row>
    <row r="33" spans="2:18" s="13" customFormat="1">
      <c r="B33" s="14"/>
      <c r="C33" s="15" t="s">
        <v>30</v>
      </c>
      <c r="D33" s="16">
        <v>1</v>
      </c>
      <c r="E33" s="17">
        <v>0.7</v>
      </c>
      <c r="F33" s="17">
        <f t="shared" si="7"/>
        <v>700</v>
      </c>
      <c r="G33" s="17">
        <f>D33*F33</f>
        <v>700</v>
      </c>
      <c r="H33" s="17">
        <f>G33*12</f>
        <v>8400</v>
      </c>
      <c r="I33" s="18">
        <v>0</v>
      </c>
      <c r="J33" s="19">
        <v>0.7</v>
      </c>
      <c r="K33" s="33">
        <f t="shared" si="0"/>
        <v>700</v>
      </c>
      <c r="L33" s="33">
        <f t="shared" si="5"/>
        <v>0</v>
      </c>
      <c r="M33" s="33">
        <f t="shared" si="1"/>
        <v>0</v>
      </c>
      <c r="N33" s="20">
        <v>1</v>
      </c>
      <c r="O33" s="17">
        <v>0.7</v>
      </c>
      <c r="P33" s="35">
        <f t="shared" si="2"/>
        <v>700</v>
      </c>
      <c r="Q33" s="35">
        <f t="shared" si="3"/>
        <v>700</v>
      </c>
      <c r="R33" s="35">
        <f t="shared" si="4"/>
        <v>8400</v>
      </c>
    </row>
    <row r="34" spans="2:18" s="36" customFormat="1" ht="45.75" customHeight="1">
      <c r="B34" s="37">
        <v>2</v>
      </c>
      <c r="C34" s="46" t="s">
        <v>31</v>
      </c>
      <c r="D34" s="44">
        <f>SUM(D35:D38)</f>
        <v>7</v>
      </c>
      <c r="E34" s="41"/>
      <c r="F34" s="41"/>
      <c r="G34" s="41">
        <f>SUM(G35:G38)</f>
        <v>8800</v>
      </c>
      <c r="H34" s="41">
        <f>SUM(H35:H38)</f>
        <v>105600</v>
      </c>
      <c r="I34" s="45">
        <f t="shared" ref="I34" si="8">SUM(I35:I38)</f>
        <v>0</v>
      </c>
      <c r="J34" s="41"/>
      <c r="K34" s="43"/>
      <c r="L34" s="41">
        <f>SUM(L35:L38)</f>
        <v>0</v>
      </c>
      <c r="M34" s="41">
        <f>SUM(M35:M38)</f>
        <v>0</v>
      </c>
      <c r="N34" s="45">
        <f>SUM(N35:N38)</f>
        <v>7</v>
      </c>
      <c r="O34" s="41"/>
      <c r="P34" s="35"/>
      <c r="Q34" s="41">
        <f>SUM(Q35:Q38)</f>
        <v>8800</v>
      </c>
      <c r="R34" s="41">
        <f>SUM(R35:R38)</f>
        <v>105600</v>
      </c>
    </row>
    <row r="35" spans="2:18" s="13" customFormat="1">
      <c r="B35" s="14"/>
      <c r="C35" s="15" t="s">
        <v>20</v>
      </c>
      <c r="D35" s="16">
        <v>1</v>
      </c>
      <c r="E35" s="17">
        <v>2.5</v>
      </c>
      <c r="F35" s="17">
        <f>E35*1000</f>
        <v>2500</v>
      </c>
      <c r="G35" s="17">
        <f>D35*F35</f>
        <v>2500</v>
      </c>
      <c r="H35" s="17">
        <f>G35*12</f>
        <v>30000</v>
      </c>
      <c r="I35" s="18">
        <v>0</v>
      </c>
      <c r="J35" s="19">
        <v>2.5</v>
      </c>
      <c r="K35" s="33">
        <f t="shared" si="0"/>
        <v>2500</v>
      </c>
      <c r="L35" s="33">
        <f t="shared" si="5"/>
        <v>0</v>
      </c>
      <c r="M35" s="33">
        <f t="shared" si="1"/>
        <v>0</v>
      </c>
      <c r="N35" s="20">
        <v>1</v>
      </c>
      <c r="O35" s="17">
        <v>2.5</v>
      </c>
      <c r="P35" s="35">
        <f t="shared" si="2"/>
        <v>2500</v>
      </c>
      <c r="Q35" s="35">
        <f t="shared" si="3"/>
        <v>2500</v>
      </c>
      <c r="R35" s="35">
        <f t="shared" si="4"/>
        <v>30000</v>
      </c>
    </row>
    <row r="36" spans="2:18" s="13" customFormat="1">
      <c r="B36" s="14"/>
      <c r="C36" s="15" t="s">
        <v>32</v>
      </c>
      <c r="D36" s="16">
        <v>2</v>
      </c>
      <c r="E36" s="17">
        <v>1.1499999999999999</v>
      </c>
      <c r="F36" s="17">
        <f t="shared" ref="F36:F38" si="9">E36*1000</f>
        <v>1150</v>
      </c>
      <c r="G36" s="17">
        <f>D36*F36</f>
        <v>2300</v>
      </c>
      <c r="H36" s="17">
        <f>G36*12</f>
        <v>27600</v>
      </c>
      <c r="I36" s="18">
        <v>0</v>
      </c>
      <c r="J36" s="19">
        <v>1.1499999999999999</v>
      </c>
      <c r="K36" s="33">
        <f t="shared" si="0"/>
        <v>1150</v>
      </c>
      <c r="L36" s="33">
        <f t="shared" si="5"/>
        <v>0</v>
      </c>
      <c r="M36" s="33">
        <f t="shared" si="1"/>
        <v>0</v>
      </c>
      <c r="N36" s="20">
        <v>2</v>
      </c>
      <c r="O36" s="17">
        <v>1.1499999999999999</v>
      </c>
      <c r="P36" s="35">
        <f t="shared" si="2"/>
        <v>1150</v>
      </c>
      <c r="Q36" s="35">
        <f t="shared" si="3"/>
        <v>2300</v>
      </c>
      <c r="R36" s="35">
        <f t="shared" si="4"/>
        <v>27600</v>
      </c>
    </row>
    <row r="37" spans="2:18" s="13" customFormat="1">
      <c r="B37" s="14"/>
      <c r="C37" s="15" t="s">
        <v>21</v>
      </c>
      <c r="D37" s="16">
        <v>2</v>
      </c>
      <c r="E37" s="17">
        <v>1.1499999999999999</v>
      </c>
      <c r="F37" s="17">
        <f t="shared" si="9"/>
        <v>1150</v>
      </c>
      <c r="G37" s="17">
        <f>D37*F37</f>
        <v>2300</v>
      </c>
      <c r="H37" s="17">
        <f>G37*12</f>
        <v>27600</v>
      </c>
      <c r="I37" s="18">
        <v>0</v>
      </c>
      <c r="J37" s="19">
        <v>1.1499999999999999</v>
      </c>
      <c r="K37" s="33">
        <f t="shared" si="0"/>
        <v>1150</v>
      </c>
      <c r="L37" s="33">
        <f t="shared" si="5"/>
        <v>0</v>
      </c>
      <c r="M37" s="33">
        <f t="shared" si="1"/>
        <v>0</v>
      </c>
      <c r="N37" s="20">
        <v>2</v>
      </c>
      <c r="O37" s="17">
        <v>1.1499999999999999</v>
      </c>
      <c r="P37" s="35">
        <f t="shared" si="2"/>
        <v>1150</v>
      </c>
      <c r="Q37" s="35">
        <f t="shared" si="3"/>
        <v>2300</v>
      </c>
      <c r="R37" s="35">
        <f t="shared" si="4"/>
        <v>27600</v>
      </c>
    </row>
    <row r="38" spans="2:18" s="13" customFormat="1">
      <c r="B38" s="14"/>
      <c r="C38" s="15" t="s">
        <v>29</v>
      </c>
      <c r="D38" s="16">
        <v>2</v>
      </c>
      <c r="E38" s="17">
        <v>0.85</v>
      </c>
      <c r="F38" s="17">
        <f t="shared" si="9"/>
        <v>850</v>
      </c>
      <c r="G38" s="17">
        <f>D38*F38</f>
        <v>1700</v>
      </c>
      <c r="H38" s="17">
        <f>G38*12</f>
        <v>20400</v>
      </c>
      <c r="I38" s="18">
        <v>0</v>
      </c>
      <c r="J38" s="19">
        <v>0.85</v>
      </c>
      <c r="K38" s="33">
        <f t="shared" si="0"/>
        <v>850</v>
      </c>
      <c r="L38" s="33">
        <f t="shared" si="5"/>
        <v>0</v>
      </c>
      <c r="M38" s="33">
        <f t="shared" si="1"/>
        <v>0</v>
      </c>
      <c r="N38" s="20">
        <v>2</v>
      </c>
      <c r="O38" s="17">
        <v>0.85</v>
      </c>
      <c r="P38" s="35">
        <f t="shared" si="2"/>
        <v>850</v>
      </c>
      <c r="Q38" s="35">
        <f t="shared" si="3"/>
        <v>1700</v>
      </c>
      <c r="R38" s="35">
        <f t="shared" si="4"/>
        <v>20400</v>
      </c>
    </row>
    <row r="39" spans="2:18" s="36" customFormat="1">
      <c r="B39" s="37">
        <v>3</v>
      </c>
      <c r="C39" s="46" t="s">
        <v>33</v>
      </c>
      <c r="D39" s="44">
        <f>SUM(D40:D41)</f>
        <v>2</v>
      </c>
      <c r="E39" s="41"/>
      <c r="F39" s="41"/>
      <c r="G39" s="41">
        <f>SUM(G40:G41)</f>
        <v>3350</v>
      </c>
      <c r="H39" s="41">
        <f>SUM(H40:H41)</f>
        <v>40200</v>
      </c>
      <c r="I39" s="45">
        <f t="shared" ref="I39" si="10">SUM(I40:I41)</f>
        <v>0</v>
      </c>
      <c r="J39" s="41"/>
      <c r="K39" s="43"/>
      <c r="L39" s="41">
        <f>SUM(L40:L41)</f>
        <v>0</v>
      </c>
      <c r="M39" s="41">
        <f>SUM(M40:M41)</f>
        <v>0</v>
      </c>
      <c r="N39" s="45">
        <f>SUM(N40:N41)</f>
        <v>2</v>
      </c>
      <c r="O39" s="41"/>
      <c r="P39" s="35"/>
      <c r="Q39" s="41">
        <f>SUM(Q40:Q41)</f>
        <v>3350</v>
      </c>
      <c r="R39" s="41">
        <f>SUM(R40:R41)</f>
        <v>40200</v>
      </c>
    </row>
    <row r="40" spans="2:18" s="13" customFormat="1">
      <c r="B40" s="14"/>
      <c r="C40" s="15" t="s">
        <v>20</v>
      </c>
      <c r="D40" s="16">
        <v>1</v>
      </c>
      <c r="E40" s="17">
        <v>2.2000000000000002</v>
      </c>
      <c r="F40" s="17">
        <f>E40*1000</f>
        <v>2200</v>
      </c>
      <c r="G40" s="17">
        <f>D40*F40</f>
        <v>2200</v>
      </c>
      <c r="H40" s="17">
        <f>G40*12</f>
        <v>26400</v>
      </c>
      <c r="I40" s="18">
        <v>0</v>
      </c>
      <c r="J40" s="19">
        <v>2.2000000000000002</v>
      </c>
      <c r="K40" s="33">
        <f t="shared" si="0"/>
        <v>2200</v>
      </c>
      <c r="L40" s="33">
        <f t="shared" si="5"/>
        <v>0</v>
      </c>
      <c r="M40" s="33">
        <f t="shared" si="1"/>
        <v>0</v>
      </c>
      <c r="N40" s="20">
        <v>1</v>
      </c>
      <c r="O40" s="17">
        <v>2.2000000000000002</v>
      </c>
      <c r="P40" s="35">
        <f t="shared" si="2"/>
        <v>2200</v>
      </c>
      <c r="Q40" s="35">
        <f t="shared" si="3"/>
        <v>2200</v>
      </c>
      <c r="R40" s="35">
        <f t="shared" si="4"/>
        <v>26400</v>
      </c>
    </row>
    <row r="41" spans="2:18" s="13" customFormat="1">
      <c r="B41" s="14"/>
      <c r="C41" s="15" t="s">
        <v>21</v>
      </c>
      <c r="D41" s="16">
        <v>1</v>
      </c>
      <c r="E41" s="17">
        <v>1.1499999999999999</v>
      </c>
      <c r="F41" s="17">
        <f>E41*1000</f>
        <v>1150</v>
      </c>
      <c r="G41" s="17">
        <f>D41*F41</f>
        <v>1150</v>
      </c>
      <c r="H41" s="17">
        <f>G41*12</f>
        <v>13800</v>
      </c>
      <c r="I41" s="18">
        <v>0</v>
      </c>
      <c r="J41" s="19">
        <v>1.1499999999999999</v>
      </c>
      <c r="K41" s="33">
        <f t="shared" si="0"/>
        <v>1150</v>
      </c>
      <c r="L41" s="33">
        <f t="shared" si="5"/>
        <v>0</v>
      </c>
      <c r="M41" s="33">
        <f t="shared" si="1"/>
        <v>0</v>
      </c>
      <c r="N41" s="20">
        <v>1</v>
      </c>
      <c r="O41" s="17">
        <v>1.1499999999999999</v>
      </c>
      <c r="P41" s="35">
        <f t="shared" si="2"/>
        <v>1150</v>
      </c>
      <c r="Q41" s="35">
        <f t="shared" si="3"/>
        <v>1150</v>
      </c>
      <c r="R41" s="35">
        <f t="shared" si="4"/>
        <v>13800</v>
      </c>
    </row>
    <row r="42" spans="2:18" s="21" customFormat="1">
      <c r="B42" s="22" t="s">
        <v>34</v>
      </c>
      <c r="C42" s="23" t="s">
        <v>35</v>
      </c>
      <c r="D42" s="24">
        <f>D43+D44+D50</f>
        <v>15</v>
      </c>
      <c r="E42" s="25"/>
      <c r="F42" s="25"/>
      <c r="G42" s="24">
        <f>G43+G44+G50</f>
        <v>22400</v>
      </c>
      <c r="H42" s="24">
        <f>H43+H44+H50</f>
        <v>268800</v>
      </c>
      <c r="I42" s="26" t="e">
        <f>I43+#REF!+I44+I50+#REF!</f>
        <v>#REF!</v>
      </c>
      <c r="J42" s="25"/>
      <c r="K42" s="27"/>
      <c r="L42" s="25" t="e">
        <f>L43+#REF!+L44+L50+#REF!</f>
        <v>#REF!</v>
      </c>
      <c r="M42" s="25" t="e">
        <f>L42*12</f>
        <v>#REF!</v>
      </c>
      <c r="N42" s="26" t="e">
        <f>N43+#REF!+N44+N50+#REF!</f>
        <v>#REF!</v>
      </c>
      <c r="O42" s="25"/>
      <c r="P42" s="47"/>
      <c r="Q42" s="25" t="e">
        <f>Q43+#REF!+Q44+Q50+#REF!</f>
        <v>#REF!</v>
      </c>
      <c r="R42" s="25" t="e">
        <f>R43+#REF!+R44+R50+#REF!</f>
        <v>#REF!</v>
      </c>
    </row>
    <row r="43" spans="2:18" s="13" customFormat="1">
      <c r="B43" s="14"/>
      <c r="C43" s="15" t="s">
        <v>36</v>
      </c>
      <c r="D43" s="16">
        <v>1</v>
      </c>
      <c r="E43" s="17">
        <v>3.6</v>
      </c>
      <c r="F43" s="32">
        <f>E43*1000</f>
        <v>3600</v>
      </c>
      <c r="G43" s="32">
        <f>D43*F43</f>
        <v>3600</v>
      </c>
      <c r="H43" s="17">
        <f>G43*12</f>
        <v>43200</v>
      </c>
      <c r="I43" s="18">
        <v>1</v>
      </c>
      <c r="J43" s="19">
        <v>3.6</v>
      </c>
      <c r="K43" s="33">
        <f t="shared" si="0"/>
        <v>3600</v>
      </c>
      <c r="L43" s="33">
        <f t="shared" si="5"/>
        <v>3600</v>
      </c>
      <c r="M43" s="33">
        <f t="shared" si="1"/>
        <v>43200</v>
      </c>
      <c r="N43" s="20"/>
      <c r="O43" s="17">
        <v>3.6</v>
      </c>
      <c r="P43" s="35">
        <f t="shared" si="2"/>
        <v>3600</v>
      </c>
      <c r="Q43" s="35">
        <f t="shared" si="3"/>
        <v>0</v>
      </c>
      <c r="R43" s="35">
        <f t="shared" si="4"/>
        <v>0</v>
      </c>
    </row>
    <row r="44" spans="2:18" s="36" customFormat="1" ht="45">
      <c r="B44" s="37">
        <v>1</v>
      </c>
      <c r="C44" s="46" t="s">
        <v>37</v>
      </c>
      <c r="D44" s="44">
        <f>SUM(D45:D49)</f>
        <v>7</v>
      </c>
      <c r="E44" s="41"/>
      <c r="F44" s="41"/>
      <c r="G44" s="41">
        <f>SUM(G45:G49)</f>
        <v>9400</v>
      </c>
      <c r="H44" s="41">
        <f>SUM(H45:H49)</f>
        <v>112800</v>
      </c>
      <c r="I44" s="45">
        <f>SUM(I45:I49)</f>
        <v>7</v>
      </c>
      <c r="J44" s="41"/>
      <c r="K44" s="43"/>
      <c r="L44" s="41">
        <f>SUM(L45:L49)</f>
        <v>10000</v>
      </c>
      <c r="M44" s="41">
        <f>L44*12</f>
        <v>120000</v>
      </c>
      <c r="N44" s="45">
        <f>SUM(N45:N49)</f>
        <v>6</v>
      </c>
      <c r="O44" s="41"/>
      <c r="P44" s="35"/>
      <c r="Q44" s="41">
        <f>SUM(Q45:Q49)</f>
        <v>6550</v>
      </c>
      <c r="R44" s="41">
        <f>SUM(R45:R49)</f>
        <v>78600</v>
      </c>
    </row>
    <row r="45" spans="2:18" s="13" customFormat="1">
      <c r="B45" s="14"/>
      <c r="C45" s="15" t="s">
        <v>20</v>
      </c>
      <c r="D45" s="16">
        <v>1</v>
      </c>
      <c r="E45" s="17">
        <v>2.5</v>
      </c>
      <c r="F45" s="17">
        <f>E45*1000</f>
        <v>2500</v>
      </c>
      <c r="G45" s="17">
        <f>D45*F45</f>
        <v>2500</v>
      </c>
      <c r="H45" s="17">
        <f>G45*12</f>
        <v>30000</v>
      </c>
      <c r="I45" s="18">
        <v>1</v>
      </c>
      <c r="J45" s="19">
        <v>2.5</v>
      </c>
      <c r="K45" s="33">
        <f t="shared" si="0"/>
        <v>2500</v>
      </c>
      <c r="L45" s="33">
        <f t="shared" si="5"/>
        <v>2500</v>
      </c>
      <c r="M45" s="33">
        <f t="shared" si="1"/>
        <v>30000</v>
      </c>
      <c r="N45" s="20"/>
      <c r="O45" s="17">
        <v>2.5</v>
      </c>
      <c r="P45" s="35">
        <f t="shared" si="2"/>
        <v>2500</v>
      </c>
      <c r="Q45" s="35">
        <f t="shared" si="3"/>
        <v>0</v>
      </c>
      <c r="R45" s="35">
        <f t="shared" si="4"/>
        <v>0</v>
      </c>
    </row>
    <row r="46" spans="2:18" s="13" customFormat="1">
      <c r="B46" s="14"/>
      <c r="C46" s="15" t="s">
        <v>21</v>
      </c>
      <c r="D46" s="16">
        <v>1</v>
      </c>
      <c r="E46" s="17">
        <v>1.5</v>
      </c>
      <c r="F46" s="17">
        <f t="shared" ref="F46:F49" si="11">E46*1000</f>
        <v>1500</v>
      </c>
      <c r="G46" s="17">
        <f>D46*F46</f>
        <v>1500</v>
      </c>
      <c r="H46" s="17">
        <f>G46*12</f>
        <v>18000</v>
      </c>
      <c r="I46" s="18">
        <v>1</v>
      </c>
      <c r="J46" s="19">
        <v>1.5</v>
      </c>
      <c r="K46" s="33">
        <f t="shared" si="0"/>
        <v>1500</v>
      </c>
      <c r="L46" s="33">
        <f t="shared" si="5"/>
        <v>1500</v>
      </c>
      <c r="M46" s="33">
        <f t="shared" si="1"/>
        <v>18000</v>
      </c>
      <c r="N46" s="20"/>
      <c r="O46" s="17">
        <v>1.5</v>
      </c>
      <c r="P46" s="35">
        <f t="shared" si="2"/>
        <v>1500</v>
      </c>
      <c r="Q46" s="35">
        <f t="shared" si="3"/>
        <v>0</v>
      </c>
      <c r="R46" s="35">
        <f t="shared" si="4"/>
        <v>0</v>
      </c>
    </row>
    <row r="47" spans="2:18" s="13" customFormat="1">
      <c r="B47" s="14"/>
      <c r="C47" s="15" t="s">
        <v>21</v>
      </c>
      <c r="D47" s="16">
        <v>1</v>
      </c>
      <c r="E47" s="17">
        <v>1.4</v>
      </c>
      <c r="F47" s="17">
        <f t="shared" si="11"/>
        <v>1400</v>
      </c>
      <c r="G47" s="17">
        <f>D47*F47</f>
        <v>1400</v>
      </c>
      <c r="H47" s="17">
        <f>G47*12</f>
        <v>16800</v>
      </c>
      <c r="I47" s="18">
        <v>1</v>
      </c>
      <c r="J47" s="19">
        <v>1.4</v>
      </c>
      <c r="K47" s="33">
        <f t="shared" si="0"/>
        <v>1400</v>
      </c>
      <c r="L47" s="33">
        <f t="shared" si="5"/>
        <v>1400</v>
      </c>
      <c r="M47" s="33">
        <f t="shared" si="1"/>
        <v>16800</v>
      </c>
      <c r="N47" s="20">
        <v>1</v>
      </c>
      <c r="O47" s="17">
        <v>1.4</v>
      </c>
      <c r="P47" s="35">
        <f t="shared" si="2"/>
        <v>1400</v>
      </c>
      <c r="Q47" s="35">
        <f t="shared" si="3"/>
        <v>1400</v>
      </c>
      <c r="R47" s="35">
        <f t="shared" si="4"/>
        <v>16800</v>
      </c>
    </row>
    <row r="48" spans="2:18" s="13" customFormat="1">
      <c r="B48" s="14"/>
      <c r="C48" s="15" t="s">
        <v>21</v>
      </c>
      <c r="D48" s="16">
        <v>2</v>
      </c>
      <c r="E48" s="17">
        <v>1.1499999999999999</v>
      </c>
      <c r="F48" s="17">
        <f t="shared" si="11"/>
        <v>1150</v>
      </c>
      <c r="G48" s="17">
        <f>D48*F48</f>
        <v>2300</v>
      </c>
      <c r="H48" s="17">
        <f>G48*12</f>
        <v>27600</v>
      </c>
      <c r="I48" s="18">
        <v>4</v>
      </c>
      <c r="J48" s="19">
        <v>1.1499999999999999</v>
      </c>
      <c r="K48" s="33">
        <f t="shared" si="0"/>
        <v>1150</v>
      </c>
      <c r="L48" s="33">
        <f t="shared" si="5"/>
        <v>4600</v>
      </c>
      <c r="M48" s="33">
        <f t="shared" si="1"/>
        <v>55200</v>
      </c>
      <c r="N48" s="20">
        <v>3</v>
      </c>
      <c r="O48" s="17">
        <v>1.1499999999999999</v>
      </c>
      <c r="P48" s="35">
        <f t="shared" si="2"/>
        <v>1150</v>
      </c>
      <c r="Q48" s="35">
        <f t="shared" si="3"/>
        <v>3450</v>
      </c>
      <c r="R48" s="35">
        <f t="shared" si="4"/>
        <v>41400</v>
      </c>
    </row>
    <row r="49" spans="2:18" s="13" customFormat="1">
      <c r="B49" s="14"/>
      <c r="C49" s="15" t="s">
        <v>29</v>
      </c>
      <c r="D49" s="16">
        <v>2</v>
      </c>
      <c r="E49" s="17">
        <v>0.85</v>
      </c>
      <c r="F49" s="17">
        <f t="shared" si="11"/>
        <v>850</v>
      </c>
      <c r="G49" s="17">
        <f>D49*F49</f>
        <v>1700</v>
      </c>
      <c r="H49" s="17">
        <f>G49*12</f>
        <v>20400</v>
      </c>
      <c r="I49" s="18">
        <v>0</v>
      </c>
      <c r="J49" s="19">
        <v>0.85</v>
      </c>
      <c r="K49" s="33">
        <f t="shared" si="0"/>
        <v>850</v>
      </c>
      <c r="L49" s="33">
        <f t="shared" si="5"/>
        <v>0</v>
      </c>
      <c r="M49" s="33">
        <f t="shared" si="1"/>
        <v>0</v>
      </c>
      <c r="N49" s="20">
        <v>2</v>
      </c>
      <c r="O49" s="17">
        <v>0.85</v>
      </c>
      <c r="P49" s="35">
        <f t="shared" si="2"/>
        <v>850</v>
      </c>
      <c r="Q49" s="35">
        <f t="shared" si="3"/>
        <v>1700</v>
      </c>
      <c r="R49" s="35">
        <f t="shared" si="4"/>
        <v>20400</v>
      </c>
    </row>
    <row r="50" spans="2:18" s="36" customFormat="1" ht="45">
      <c r="B50" s="37">
        <v>2</v>
      </c>
      <c r="C50" s="46" t="s">
        <v>38</v>
      </c>
      <c r="D50" s="44">
        <f>SUM(D51:D53)</f>
        <v>7</v>
      </c>
      <c r="E50" s="41"/>
      <c r="F50" s="41"/>
      <c r="G50" s="41">
        <f>SUM(G51:G53)</f>
        <v>9400</v>
      </c>
      <c r="H50" s="41">
        <f>SUM(H51:H53)</f>
        <v>112800</v>
      </c>
      <c r="I50" s="45">
        <f>SUM(I51:I53)</f>
        <v>5</v>
      </c>
      <c r="J50" s="41"/>
      <c r="K50" s="43"/>
      <c r="L50" s="41">
        <f>SUM(L51:L53)</f>
        <v>6800</v>
      </c>
      <c r="M50" s="41">
        <f>L50*12</f>
        <v>81600</v>
      </c>
      <c r="N50" s="45">
        <f t="shared" ref="N50" si="12">SUM(N51:N53)</f>
        <v>7</v>
      </c>
      <c r="O50" s="41"/>
      <c r="P50" s="35"/>
      <c r="Q50" s="41">
        <f>SUM(Q51:Q53)</f>
        <v>9400</v>
      </c>
      <c r="R50" s="41">
        <f>SUM(R51:R53)</f>
        <v>112800</v>
      </c>
    </row>
    <row r="51" spans="2:18" s="13" customFormat="1">
      <c r="B51" s="14"/>
      <c r="C51" s="15" t="s">
        <v>20</v>
      </c>
      <c r="D51" s="16">
        <v>1</v>
      </c>
      <c r="E51" s="17">
        <v>2.5</v>
      </c>
      <c r="F51" s="17">
        <f>E51*1000</f>
        <v>2500</v>
      </c>
      <c r="G51" s="17">
        <f>D51*F51</f>
        <v>2500</v>
      </c>
      <c r="H51" s="17">
        <f>G51*12</f>
        <v>30000</v>
      </c>
      <c r="I51" s="18">
        <v>1</v>
      </c>
      <c r="J51" s="19">
        <v>2.5</v>
      </c>
      <c r="K51" s="33">
        <f t="shared" si="0"/>
        <v>2500</v>
      </c>
      <c r="L51" s="33">
        <f t="shared" si="5"/>
        <v>2500</v>
      </c>
      <c r="M51" s="33">
        <f t="shared" si="1"/>
        <v>30000</v>
      </c>
      <c r="N51" s="20">
        <v>1</v>
      </c>
      <c r="O51" s="17">
        <v>2.5</v>
      </c>
      <c r="P51" s="35">
        <f t="shared" si="2"/>
        <v>2500</v>
      </c>
      <c r="Q51" s="35">
        <f t="shared" si="3"/>
        <v>2500</v>
      </c>
      <c r="R51" s="35">
        <f t="shared" si="4"/>
        <v>30000</v>
      </c>
    </row>
    <row r="52" spans="2:18" s="13" customFormat="1" ht="17.25" customHeight="1">
      <c r="B52" s="14"/>
      <c r="C52" s="15" t="s">
        <v>21</v>
      </c>
      <c r="D52" s="16">
        <v>6</v>
      </c>
      <c r="E52" s="17">
        <v>1.1499999999999999</v>
      </c>
      <c r="F52" s="17">
        <f t="shared" ref="F52:F53" si="13">E52*1000</f>
        <v>1150</v>
      </c>
      <c r="G52" s="17">
        <f>D52*F52</f>
        <v>6900</v>
      </c>
      <c r="H52" s="17">
        <f>G52*12</f>
        <v>82800</v>
      </c>
      <c r="I52" s="18">
        <v>3</v>
      </c>
      <c r="J52" s="19">
        <v>1.1499999999999999</v>
      </c>
      <c r="K52" s="33">
        <f t="shared" si="0"/>
        <v>1150</v>
      </c>
      <c r="L52" s="33">
        <f t="shared" si="5"/>
        <v>3450</v>
      </c>
      <c r="M52" s="33">
        <f t="shared" si="1"/>
        <v>41400</v>
      </c>
      <c r="N52" s="20">
        <v>6</v>
      </c>
      <c r="O52" s="17">
        <v>1.1499999999999999</v>
      </c>
      <c r="P52" s="35">
        <f t="shared" si="2"/>
        <v>1150</v>
      </c>
      <c r="Q52" s="35">
        <f t="shared" si="3"/>
        <v>6900</v>
      </c>
      <c r="R52" s="35">
        <f t="shared" si="4"/>
        <v>82800</v>
      </c>
    </row>
    <row r="53" spans="2:18" s="13" customFormat="1">
      <c r="B53" s="14"/>
      <c r="C53" s="15" t="s">
        <v>29</v>
      </c>
      <c r="D53" s="16"/>
      <c r="E53" s="17">
        <v>0.85</v>
      </c>
      <c r="F53" s="17">
        <f t="shared" si="13"/>
        <v>850</v>
      </c>
      <c r="G53" s="17">
        <f>D53*F53</f>
        <v>0</v>
      </c>
      <c r="H53" s="17">
        <f>G53*12</f>
        <v>0</v>
      </c>
      <c r="I53" s="18">
        <v>1</v>
      </c>
      <c r="J53" s="19">
        <v>0.85</v>
      </c>
      <c r="K53" s="33">
        <f t="shared" si="0"/>
        <v>850</v>
      </c>
      <c r="L53" s="33">
        <f t="shared" si="5"/>
        <v>850</v>
      </c>
      <c r="M53" s="33">
        <f t="shared" si="1"/>
        <v>10200</v>
      </c>
      <c r="N53" s="20"/>
      <c r="O53" s="17">
        <v>0.85</v>
      </c>
      <c r="P53" s="35">
        <f t="shared" si="2"/>
        <v>850</v>
      </c>
      <c r="Q53" s="35">
        <f t="shared" si="3"/>
        <v>0</v>
      </c>
      <c r="R53" s="35">
        <f t="shared" si="4"/>
        <v>0</v>
      </c>
    </row>
    <row r="54" spans="2:18" s="21" customFormat="1">
      <c r="B54" s="22" t="s">
        <v>39</v>
      </c>
      <c r="C54" s="23" t="s">
        <v>40</v>
      </c>
      <c r="D54" s="24">
        <f>D55+D56+D61</f>
        <v>17</v>
      </c>
      <c r="E54" s="25"/>
      <c r="F54" s="25"/>
      <c r="G54" s="24">
        <f>G55+G56+G61</f>
        <v>22150</v>
      </c>
      <c r="H54" s="24">
        <f>H55+H56+H61</f>
        <v>265800</v>
      </c>
      <c r="I54" s="26" t="e">
        <f>I55+#REF!+I56+#REF!+#REF!+I61</f>
        <v>#REF!</v>
      </c>
      <c r="J54" s="25"/>
      <c r="K54" s="27"/>
      <c r="L54" s="25" t="e">
        <f>L55+#REF!+L56+#REF!+#REF!+L61</f>
        <v>#REF!</v>
      </c>
      <c r="M54" s="25" t="e">
        <f t="shared" si="1"/>
        <v>#REF!</v>
      </c>
      <c r="N54" s="26" t="e">
        <f>N55+#REF!+N56+#REF!+#REF!+N61</f>
        <v>#REF!</v>
      </c>
      <c r="O54" s="25"/>
      <c r="P54" s="47"/>
      <c r="Q54" s="25" t="e">
        <f>Q55+#REF!+Q56+#REF!+#REF!+Q61</f>
        <v>#REF!</v>
      </c>
      <c r="R54" s="25" t="e">
        <f>Q54*12</f>
        <v>#REF!</v>
      </c>
    </row>
    <row r="55" spans="2:18" s="13" customFormat="1">
      <c r="B55" s="14"/>
      <c r="C55" s="15" t="s">
        <v>41</v>
      </c>
      <c r="D55" s="16">
        <v>1</v>
      </c>
      <c r="E55" s="17">
        <v>3.6</v>
      </c>
      <c r="F55" s="32">
        <f>E55*1000</f>
        <v>3600</v>
      </c>
      <c r="G55" s="32">
        <f>D55*F55</f>
        <v>3600</v>
      </c>
      <c r="H55" s="17">
        <f>G55*12</f>
        <v>43200</v>
      </c>
      <c r="I55" s="18">
        <v>1</v>
      </c>
      <c r="J55" s="19">
        <v>3.6</v>
      </c>
      <c r="K55" s="33">
        <f t="shared" ref="K55:K94" si="14">J55*1000</f>
        <v>3600</v>
      </c>
      <c r="L55" s="33">
        <f t="shared" ref="L55:L94" si="15">I55*K55</f>
        <v>3600</v>
      </c>
      <c r="M55" s="33">
        <f t="shared" si="1"/>
        <v>43200</v>
      </c>
      <c r="N55" s="20">
        <v>1</v>
      </c>
      <c r="O55" s="17">
        <v>3.6</v>
      </c>
      <c r="P55" s="35">
        <f t="shared" ref="P55:P94" si="16">O55*1000</f>
        <v>3600</v>
      </c>
      <c r="Q55" s="35">
        <f t="shared" si="3"/>
        <v>3600</v>
      </c>
      <c r="R55" s="35">
        <f t="shared" ref="R55:R94" si="17">Q55*12</f>
        <v>43200</v>
      </c>
    </row>
    <row r="56" spans="2:18" s="36" customFormat="1" ht="30">
      <c r="B56" s="37">
        <v>1</v>
      </c>
      <c r="C56" s="46" t="s">
        <v>42</v>
      </c>
      <c r="D56" s="44">
        <f>SUM(D57:D60)</f>
        <v>7</v>
      </c>
      <c r="E56" s="41"/>
      <c r="F56" s="41"/>
      <c r="G56" s="41">
        <f>SUM(G57:G60)</f>
        <v>7750</v>
      </c>
      <c r="H56" s="41">
        <f>SUM(H57:H60)</f>
        <v>93000</v>
      </c>
      <c r="I56" s="45">
        <f>SUM(I57:I60)</f>
        <v>10</v>
      </c>
      <c r="J56" s="41"/>
      <c r="K56" s="43"/>
      <c r="L56" s="41">
        <f>SUM(L57:L60)</f>
        <v>9800</v>
      </c>
      <c r="M56" s="41">
        <f t="shared" si="1"/>
        <v>117600</v>
      </c>
      <c r="N56" s="45">
        <f>SUM(N57:N60)</f>
        <v>3</v>
      </c>
      <c r="O56" s="41"/>
      <c r="P56" s="35"/>
      <c r="Q56" s="41">
        <f>SUM(Q57:Q60)</f>
        <v>2850</v>
      </c>
      <c r="R56" s="41">
        <f t="shared" si="17"/>
        <v>34200</v>
      </c>
    </row>
    <row r="57" spans="2:18" s="13" customFormat="1">
      <c r="B57" s="14"/>
      <c r="C57" s="15" t="s">
        <v>43</v>
      </c>
      <c r="D57" s="16">
        <v>1</v>
      </c>
      <c r="E57" s="17">
        <v>2</v>
      </c>
      <c r="F57" s="17">
        <v>2200</v>
      </c>
      <c r="G57" s="17">
        <f>D57*F57</f>
        <v>2200</v>
      </c>
      <c r="H57" s="17">
        <f>G57*12</f>
        <v>26400</v>
      </c>
      <c r="I57" s="18">
        <v>1</v>
      </c>
      <c r="J57" s="19">
        <v>2</v>
      </c>
      <c r="K57" s="33">
        <f t="shared" si="14"/>
        <v>2000</v>
      </c>
      <c r="L57" s="33">
        <f t="shared" si="15"/>
        <v>2000</v>
      </c>
      <c r="M57" s="33">
        <f t="shared" si="1"/>
        <v>24000</v>
      </c>
      <c r="N57" s="20"/>
      <c r="O57" s="17">
        <v>2</v>
      </c>
      <c r="P57" s="35">
        <f t="shared" si="16"/>
        <v>2000</v>
      </c>
      <c r="Q57" s="35">
        <f t="shared" ref="Q57:Q94" si="18">N57*P57</f>
        <v>0</v>
      </c>
      <c r="R57" s="35">
        <f t="shared" si="17"/>
        <v>0</v>
      </c>
    </row>
    <row r="58" spans="2:18" s="13" customFormat="1">
      <c r="B58" s="14"/>
      <c r="C58" s="15" t="s">
        <v>21</v>
      </c>
      <c r="D58" s="16">
        <v>2</v>
      </c>
      <c r="E58" s="17">
        <v>1.1499999999999999</v>
      </c>
      <c r="F58" s="17">
        <f t="shared" ref="F58:F60" si="19">E58*1000</f>
        <v>1150</v>
      </c>
      <c r="G58" s="17">
        <f>D58*F58</f>
        <v>2300</v>
      </c>
      <c r="H58" s="17">
        <f>G58*12</f>
        <v>27600</v>
      </c>
      <c r="I58" s="18">
        <v>2</v>
      </c>
      <c r="J58" s="19">
        <v>1.1499999999999999</v>
      </c>
      <c r="K58" s="33">
        <f t="shared" si="14"/>
        <v>1150</v>
      </c>
      <c r="L58" s="33">
        <f t="shared" si="15"/>
        <v>2300</v>
      </c>
      <c r="M58" s="33">
        <f t="shared" si="1"/>
        <v>27600</v>
      </c>
      <c r="N58" s="20">
        <v>1</v>
      </c>
      <c r="O58" s="17">
        <v>1.1499999999999999</v>
      </c>
      <c r="P58" s="35">
        <f t="shared" si="16"/>
        <v>1150</v>
      </c>
      <c r="Q58" s="35">
        <f t="shared" si="18"/>
        <v>1150</v>
      </c>
      <c r="R58" s="35">
        <f t="shared" si="17"/>
        <v>13800</v>
      </c>
    </row>
    <row r="59" spans="2:18" s="13" customFormat="1">
      <c r="B59" s="14"/>
      <c r="C59" s="15" t="s">
        <v>29</v>
      </c>
      <c r="D59" s="16">
        <v>3</v>
      </c>
      <c r="E59" s="17">
        <v>0.85</v>
      </c>
      <c r="F59" s="17">
        <f t="shared" si="19"/>
        <v>850</v>
      </c>
      <c r="G59" s="17">
        <f>D59*F59</f>
        <v>2550</v>
      </c>
      <c r="H59" s="17">
        <f>G59*12</f>
        <v>30600</v>
      </c>
      <c r="I59" s="18">
        <v>4</v>
      </c>
      <c r="J59" s="19">
        <v>0.85</v>
      </c>
      <c r="K59" s="33">
        <f t="shared" si="14"/>
        <v>850</v>
      </c>
      <c r="L59" s="33">
        <f t="shared" si="15"/>
        <v>3400</v>
      </c>
      <c r="M59" s="33">
        <f t="shared" si="1"/>
        <v>40800</v>
      </c>
      <c r="N59" s="20">
        <v>2</v>
      </c>
      <c r="O59" s="17">
        <v>0.85</v>
      </c>
      <c r="P59" s="35">
        <f t="shared" si="16"/>
        <v>850</v>
      </c>
      <c r="Q59" s="35">
        <f t="shared" si="18"/>
        <v>1700</v>
      </c>
      <c r="R59" s="35">
        <f t="shared" si="17"/>
        <v>20400</v>
      </c>
    </row>
    <row r="60" spans="2:18" s="13" customFormat="1">
      <c r="B60" s="14"/>
      <c r="C60" s="15" t="s">
        <v>30</v>
      </c>
      <c r="D60" s="16">
        <v>1</v>
      </c>
      <c r="E60" s="17">
        <v>0.7</v>
      </c>
      <c r="F60" s="17">
        <f t="shared" si="19"/>
        <v>700</v>
      </c>
      <c r="G60" s="17">
        <f>D60*F60</f>
        <v>700</v>
      </c>
      <c r="H60" s="17">
        <f>G60*12</f>
        <v>8400</v>
      </c>
      <c r="I60" s="18">
        <v>3</v>
      </c>
      <c r="J60" s="19">
        <v>0.7</v>
      </c>
      <c r="K60" s="33">
        <f t="shared" si="14"/>
        <v>700</v>
      </c>
      <c r="L60" s="33">
        <f t="shared" si="15"/>
        <v>2100</v>
      </c>
      <c r="M60" s="33">
        <f t="shared" si="1"/>
        <v>25200</v>
      </c>
      <c r="N60" s="20"/>
      <c r="O60" s="17">
        <v>0.7</v>
      </c>
      <c r="P60" s="35">
        <f t="shared" si="16"/>
        <v>700</v>
      </c>
      <c r="Q60" s="35">
        <f t="shared" si="18"/>
        <v>0</v>
      </c>
      <c r="R60" s="35">
        <f t="shared" si="17"/>
        <v>0</v>
      </c>
    </row>
    <row r="61" spans="2:18" s="36" customFormat="1" ht="30">
      <c r="B61" s="37">
        <v>3</v>
      </c>
      <c r="C61" s="46" t="s">
        <v>44</v>
      </c>
      <c r="D61" s="44">
        <f>SUM(D62:D65)</f>
        <v>9</v>
      </c>
      <c r="E61" s="41"/>
      <c r="F61" s="41"/>
      <c r="G61" s="41">
        <f>SUM(G62:G65)</f>
        <v>10800</v>
      </c>
      <c r="H61" s="41">
        <f>SUM(H62:H65)</f>
        <v>129600</v>
      </c>
      <c r="I61" s="45">
        <f>SUM(I62:I65)</f>
        <v>9</v>
      </c>
      <c r="J61" s="41"/>
      <c r="K61" s="43"/>
      <c r="L61" s="41">
        <f>SUM(L62:L65)</f>
        <v>10300</v>
      </c>
      <c r="M61" s="41">
        <f t="shared" si="1"/>
        <v>123600</v>
      </c>
      <c r="N61" s="45">
        <f>SUM(N62:N65)</f>
        <v>5</v>
      </c>
      <c r="O61" s="41"/>
      <c r="P61" s="35"/>
      <c r="Q61" s="41">
        <f>SUM(Q62:Q65)</f>
        <v>5300</v>
      </c>
      <c r="R61" s="41">
        <f>Q61*12</f>
        <v>63600</v>
      </c>
    </row>
    <row r="62" spans="2:18" s="13" customFormat="1">
      <c r="B62" s="14"/>
      <c r="C62" s="15" t="s">
        <v>43</v>
      </c>
      <c r="D62" s="16">
        <v>1</v>
      </c>
      <c r="E62" s="17">
        <v>2</v>
      </c>
      <c r="F62" s="17">
        <v>2200</v>
      </c>
      <c r="G62" s="17">
        <f>D62*F62</f>
        <v>2200</v>
      </c>
      <c r="H62" s="17">
        <f>G62*12</f>
        <v>26400</v>
      </c>
      <c r="I62" s="18">
        <v>1</v>
      </c>
      <c r="J62" s="19">
        <v>2</v>
      </c>
      <c r="K62" s="33">
        <f t="shared" si="14"/>
        <v>2000</v>
      </c>
      <c r="L62" s="33">
        <f t="shared" si="15"/>
        <v>2000</v>
      </c>
      <c r="M62" s="33">
        <f t="shared" si="1"/>
        <v>24000</v>
      </c>
      <c r="N62" s="20"/>
      <c r="O62" s="17">
        <v>2</v>
      </c>
      <c r="P62" s="35">
        <f t="shared" si="16"/>
        <v>2000</v>
      </c>
      <c r="Q62" s="35">
        <f t="shared" si="18"/>
        <v>0</v>
      </c>
      <c r="R62" s="35">
        <f t="shared" si="17"/>
        <v>0</v>
      </c>
    </row>
    <row r="63" spans="2:18" s="13" customFormat="1">
      <c r="B63" s="14"/>
      <c r="C63" s="15" t="s">
        <v>21</v>
      </c>
      <c r="D63" s="16">
        <v>6</v>
      </c>
      <c r="E63" s="17">
        <v>1.1499999999999999</v>
      </c>
      <c r="F63" s="17">
        <f t="shared" ref="F63:F65" si="20">E63*1000</f>
        <v>1150</v>
      </c>
      <c r="G63" s="17">
        <f>D63*F63</f>
        <v>6900</v>
      </c>
      <c r="H63" s="17">
        <f>G63*12</f>
        <v>82800</v>
      </c>
      <c r="I63" s="18">
        <v>6</v>
      </c>
      <c r="J63" s="19">
        <v>1.1499999999999999</v>
      </c>
      <c r="K63" s="33">
        <f t="shared" si="14"/>
        <v>1150</v>
      </c>
      <c r="L63" s="33">
        <f t="shared" si="15"/>
        <v>6900</v>
      </c>
      <c r="M63" s="33">
        <f t="shared" si="1"/>
        <v>82800</v>
      </c>
      <c r="N63" s="20">
        <v>4</v>
      </c>
      <c r="O63" s="17">
        <v>1.1499999999999999</v>
      </c>
      <c r="P63" s="35">
        <f t="shared" si="16"/>
        <v>1150</v>
      </c>
      <c r="Q63" s="35">
        <f t="shared" si="18"/>
        <v>4600</v>
      </c>
      <c r="R63" s="35">
        <f t="shared" si="17"/>
        <v>55200</v>
      </c>
    </row>
    <row r="64" spans="2:18" s="13" customFormat="1">
      <c r="B64" s="14"/>
      <c r="C64" s="15" t="s">
        <v>45</v>
      </c>
      <c r="D64" s="16">
        <v>2</v>
      </c>
      <c r="E64" s="17">
        <v>0.85</v>
      </c>
      <c r="F64" s="17">
        <f t="shared" si="20"/>
        <v>850</v>
      </c>
      <c r="G64" s="17">
        <f>D64*F64</f>
        <v>1700</v>
      </c>
      <c r="H64" s="17">
        <f>G64*12</f>
        <v>20400</v>
      </c>
      <c r="I64" s="18">
        <v>0</v>
      </c>
      <c r="J64" s="19">
        <v>0.85</v>
      </c>
      <c r="K64" s="33">
        <f t="shared" si="14"/>
        <v>850</v>
      </c>
      <c r="L64" s="33">
        <f t="shared" si="15"/>
        <v>0</v>
      </c>
      <c r="M64" s="33">
        <f t="shared" si="1"/>
        <v>0</v>
      </c>
      <c r="N64" s="20"/>
      <c r="O64" s="17">
        <v>0.85</v>
      </c>
      <c r="P64" s="35">
        <f t="shared" si="16"/>
        <v>850</v>
      </c>
      <c r="Q64" s="35">
        <f t="shared" si="18"/>
        <v>0</v>
      </c>
      <c r="R64" s="35">
        <f t="shared" si="17"/>
        <v>0</v>
      </c>
    </row>
    <row r="65" spans="2:19" s="13" customFormat="1">
      <c r="B65" s="14"/>
      <c r="C65" s="15" t="s">
        <v>30</v>
      </c>
      <c r="D65" s="16"/>
      <c r="E65" s="17">
        <v>0.7</v>
      </c>
      <c r="F65" s="17">
        <f t="shared" si="20"/>
        <v>700</v>
      </c>
      <c r="G65" s="17">
        <f>D65*F65</f>
        <v>0</v>
      </c>
      <c r="H65" s="17">
        <f>G65*12</f>
        <v>0</v>
      </c>
      <c r="I65" s="18">
        <v>2</v>
      </c>
      <c r="J65" s="19">
        <v>0.7</v>
      </c>
      <c r="K65" s="33">
        <f t="shared" si="14"/>
        <v>700</v>
      </c>
      <c r="L65" s="33">
        <f t="shared" si="15"/>
        <v>1400</v>
      </c>
      <c r="M65" s="33">
        <f t="shared" si="1"/>
        <v>16800</v>
      </c>
      <c r="N65" s="20">
        <v>1</v>
      </c>
      <c r="O65" s="17">
        <v>0.7</v>
      </c>
      <c r="P65" s="35">
        <f t="shared" si="16"/>
        <v>700</v>
      </c>
      <c r="Q65" s="35">
        <f t="shared" si="18"/>
        <v>700</v>
      </c>
      <c r="R65" s="35">
        <f t="shared" si="17"/>
        <v>8400</v>
      </c>
    </row>
    <row r="66" spans="2:19" s="21" customFormat="1" ht="18" customHeight="1">
      <c r="B66" s="22" t="s">
        <v>46</v>
      </c>
      <c r="C66" s="23" t="s">
        <v>47</v>
      </c>
      <c r="D66" s="24">
        <f>D67+D73+D68</f>
        <v>12</v>
      </c>
      <c r="E66" s="25"/>
      <c r="F66" s="25"/>
      <c r="G66" s="25">
        <f>G67+G73</f>
        <v>9550</v>
      </c>
      <c r="H66" s="25">
        <f>H67+H73</f>
        <v>114600</v>
      </c>
      <c r="I66" s="26">
        <f>I67+I73</f>
        <v>15</v>
      </c>
      <c r="J66" s="25"/>
      <c r="K66" s="27"/>
      <c r="L66" s="25">
        <f>L67+L73</f>
        <v>18900</v>
      </c>
      <c r="M66" s="25">
        <f t="shared" si="1"/>
        <v>226800</v>
      </c>
      <c r="N66" s="26">
        <f>N67+N73</f>
        <v>5</v>
      </c>
      <c r="O66" s="25"/>
      <c r="P66" s="47"/>
      <c r="Q66" s="25">
        <f>Q67+Q73</f>
        <v>5700</v>
      </c>
      <c r="R66" s="25">
        <f t="shared" si="17"/>
        <v>68400</v>
      </c>
    </row>
    <row r="67" spans="2:19" s="13" customFormat="1">
      <c r="B67" s="14"/>
      <c r="C67" s="15" t="s">
        <v>36</v>
      </c>
      <c r="D67" s="16">
        <v>1</v>
      </c>
      <c r="E67" s="17">
        <v>3</v>
      </c>
      <c r="F67" s="32">
        <f>E67*1000</f>
        <v>3000</v>
      </c>
      <c r="G67" s="32">
        <f>D67*F67</f>
        <v>3000</v>
      </c>
      <c r="H67" s="17">
        <f>G67*12</f>
        <v>36000</v>
      </c>
      <c r="I67" s="18">
        <v>1</v>
      </c>
      <c r="J67" s="19">
        <v>3.6</v>
      </c>
      <c r="K67" s="33">
        <f t="shared" si="14"/>
        <v>3600</v>
      </c>
      <c r="L67" s="33">
        <f>I67*K67</f>
        <v>3600</v>
      </c>
      <c r="M67" s="33">
        <f t="shared" si="1"/>
        <v>43200</v>
      </c>
      <c r="N67" s="20"/>
      <c r="O67" s="17">
        <v>3.6</v>
      </c>
      <c r="P67" s="35">
        <f t="shared" si="16"/>
        <v>3600</v>
      </c>
      <c r="Q67" s="35">
        <f t="shared" si="18"/>
        <v>0</v>
      </c>
      <c r="R67" s="35">
        <f t="shared" si="17"/>
        <v>0</v>
      </c>
    </row>
    <row r="68" spans="2:19" s="13" customFormat="1">
      <c r="B68" s="14"/>
      <c r="C68" s="46" t="s">
        <v>48</v>
      </c>
      <c r="D68" s="44">
        <f>D70+D71+D72</f>
        <v>5</v>
      </c>
      <c r="E68" s="17"/>
      <c r="F68" s="32"/>
      <c r="G68" s="32"/>
      <c r="H68" s="17"/>
      <c r="I68" s="18"/>
      <c r="J68" s="19"/>
      <c r="K68" s="33"/>
      <c r="L68" s="33"/>
      <c r="M68" s="33"/>
      <c r="N68" s="20"/>
      <c r="O68" s="17"/>
      <c r="P68" s="35"/>
      <c r="Q68" s="35"/>
      <c r="R68" s="35"/>
    </row>
    <row r="69" spans="2:19" s="13" customFormat="1">
      <c r="B69" s="14"/>
      <c r="C69" s="15" t="s">
        <v>43</v>
      </c>
      <c r="D69" s="16">
        <v>1</v>
      </c>
      <c r="E69" s="17">
        <v>2.5</v>
      </c>
      <c r="F69" s="17">
        <f>E69*1000</f>
        <v>2500</v>
      </c>
      <c r="G69" s="32">
        <f>D69*F69</f>
        <v>2500</v>
      </c>
      <c r="H69" s="17">
        <f>G69*12</f>
        <v>30000</v>
      </c>
      <c r="I69" s="18"/>
      <c r="J69" s="19"/>
      <c r="K69" s="33"/>
      <c r="L69" s="33"/>
      <c r="M69" s="33"/>
      <c r="N69" s="20"/>
      <c r="O69" s="17"/>
      <c r="P69" s="35"/>
      <c r="Q69" s="35"/>
      <c r="R69" s="35"/>
    </row>
    <row r="70" spans="2:19" s="13" customFormat="1">
      <c r="B70" s="14"/>
      <c r="C70" s="15" t="s">
        <v>21</v>
      </c>
      <c r="D70" s="16">
        <v>2</v>
      </c>
      <c r="E70" s="17">
        <v>1.5</v>
      </c>
      <c r="F70" s="17">
        <f t="shared" ref="F70:F72" si="21">E70*1000</f>
        <v>1500</v>
      </c>
      <c r="G70" s="32">
        <f>D70*F70</f>
        <v>3000</v>
      </c>
      <c r="H70" s="17">
        <f>G70*12</f>
        <v>36000</v>
      </c>
      <c r="I70" s="18"/>
      <c r="J70" s="19"/>
      <c r="K70" s="33"/>
      <c r="L70" s="33"/>
      <c r="M70" s="33"/>
      <c r="N70" s="20"/>
      <c r="O70" s="17"/>
      <c r="P70" s="35"/>
      <c r="Q70" s="35"/>
      <c r="R70" s="35"/>
    </row>
    <row r="71" spans="2:19" s="13" customFormat="1">
      <c r="B71" s="14"/>
      <c r="C71" s="15" t="s">
        <v>29</v>
      </c>
      <c r="D71" s="16">
        <v>2</v>
      </c>
      <c r="E71" s="17">
        <v>1</v>
      </c>
      <c r="F71" s="17">
        <f t="shared" si="21"/>
        <v>1000</v>
      </c>
      <c r="G71" s="32">
        <f>D71*F71</f>
        <v>2000</v>
      </c>
      <c r="H71" s="17">
        <f>G71*12</f>
        <v>24000</v>
      </c>
      <c r="I71" s="18"/>
      <c r="J71" s="19"/>
      <c r="K71" s="33"/>
      <c r="L71" s="33"/>
      <c r="M71" s="33"/>
      <c r="N71" s="20"/>
      <c r="O71" s="17"/>
      <c r="P71" s="35"/>
      <c r="Q71" s="35"/>
      <c r="R71" s="35"/>
    </row>
    <row r="72" spans="2:19" s="13" customFormat="1">
      <c r="B72" s="14"/>
      <c r="C72" s="15" t="s">
        <v>30</v>
      </c>
      <c r="D72" s="16">
        <v>1</v>
      </c>
      <c r="E72" s="17">
        <v>0.8</v>
      </c>
      <c r="F72" s="17">
        <f t="shared" si="21"/>
        <v>800</v>
      </c>
      <c r="G72" s="32">
        <f>D72*F72</f>
        <v>800</v>
      </c>
      <c r="H72" s="17">
        <f>G72*12</f>
        <v>9600</v>
      </c>
      <c r="I72" s="18"/>
      <c r="J72" s="19"/>
      <c r="K72" s="33"/>
      <c r="L72" s="33"/>
      <c r="M72" s="33"/>
      <c r="N72" s="20"/>
      <c r="O72" s="17"/>
      <c r="P72" s="35"/>
      <c r="Q72" s="35"/>
      <c r="R72" s="35"/>
    </row>
    <row r="73" spans="2:19" s="36" customFormat="1">
      <c r="B73" s="37">
        <v>2</v>
      </c>
      <c r="C73" s="46" t="s">
        <v>49</v>
      </c>
      <c r="D73" s="44">
        <f>SUM(D74:D78)</f>
        <v>6</v>
      </c>
      <c r="E73" s="41"/>
      <c r="F73" s="41"/>
      <c r="G73" s="41">
        <f>SUM(G74:G78)</f>
        <v>6550</v>
      </c>
      <c r="H73" s="41">
        <f>SUM(H74:H78)</f>
        <v>78600</v>
      </c>
      <c r="I73" s="45">
        <f t="shared" ref="I73:N73" si="22">SUM(I74:I78)</f>
        <v>14</v>
      </c>
      <c r="J73" s="41"/>
      <c r="K73" s="43"/>
      <c r="L73" s="41">
        <f>SUM(L74:L78)</f>
        <v>15300</v>
      </c>
      <c r="M73" s="41">
        <f>L73*12</f>
        <v>183600</v>
      </c>
      <c r="N73" s="45">
        <f t="shared" si="22"/>
        <v>5</v>
      </c>
      <c r="O73" s="41"/>
      <c r="P73" s="35"/>
      <c r="Q73" s="41">
        <f>SUM(Q74:Q78)</f>
        <v>5700</v>
      </c>
      <c r="R73" s="41">
        <f>Q73*12</f>
        <v>68400</v>
      </c>
    </row>
    <row r="74" spans="2:19" s="13" customFormat="1">
      <c r="B74" s="14"/>
      <c r="C74" s="15" t="s">
        <v>43</v>
      </c>
      <c r="D74" s="16">
        <v>1</v>
      </c>
      <c r="E74" s="17">
        <v>2</v>
      </c>
      <c r="F74" s="17">
        <f>E74*1000</f>
        <v>2000</v>
      </c>
      <c r="G74" s="17">
        <f>D74*F74</f>
        <v>2000</v>
      </c>
      <c r="H74" s="17">
        <f>G74*12</f>
        <v>24000</v>
      </c>
      <c r="I74" s="18">
        <v>1</v>
      </c>
      <c r="J74" s="19">
        <v>2</v>
      </c>
      <c r="K74" s="33">
        <f t="shared" si="14"/>
        <v>2000</v>
      </c>
      <c r="L74" s="33">
        <f t="shared" si="15"/>
        <v>2000</v>
      </c>
      <c r="M74" s="33">
        <f t="shared" ref="M74:M94" si="23">L74*12</f>
        <v>24000</v>
      </c>
      <c r="N74" s="20">
        <v>1</v>
      </c>
      <c r="O74" s="17">
        <v>2</v>
      </c>
      <c r="P74" s="35">
        <f t="shared" si="16"/>
        <v>2000</v>
      </c>
      <c r="Q74" s="35">
        <f t="shared" si="18"/>
        <v>2000</v>
      </c>
      <c r="R74" s="35">
        <f t="shared" si="17"/>
        <v>24000</v>
      </c>
    </row>
    <row r="75" spans="2:19" s="13" customFormat="1">
      <c r="B75" s="14"/>
      <c r="C75" s="15" t="s">
        <v>21</v>
      </c>
      <c r="D75" s="16">
        <v>2</v>
      </c>
      <c r="E75" s="17">
        <v>1.1499999999999999</v>
      </c>
      <c r="F75" s="17">
        <f t="shared" ref="F75:F78" si="24">E75*1000</f>
        <v>1150</v>
      </c>
      <c r="G75" s="17">
        <f>D75*F75</f>
        <v>2300</v>
      </c>
      <c r="H75" s="17">
        <f>G75*12</f>
        <v>27600</v>
      </c>
      <c r="I75" s="18">
        <v>6</v>
      </c>
      <c r="J75" s="19">
        <v>1.1499999999999999</v>
      </c>
      <c r="K75" s="33">
        <f t="shared" si="14"/>
        <v>1150</v>
      </c>
      <c r="L75" s="33">
        <f t="shared" si="15"/>
        <v>6900</v>
      </c>
      <c r="M75" s="33">
        <f t="shared" si="23"/>
        <v>82800</v>
      </c>
      <c r="N75" s="20">
        <v>2</v>
      </c>
      <c r="O75" s="17">
        <v>1.1499999999999999</v>
      </c>
      <c r="P75" s="35">
        <f t="shared" si="16"/>
        <v>1150</v>
      </c>
      <c r="Q75" s="35">
        <f t="shared" si="18"/>
        <v>2300</v>
      </c>
      <c r="R75" s="35">
        <f t="shared" si="17"/>
        <v>27600</v>
      </c>
    </row>
    <row r="76" spans="2:19" s="13" customFormat="1">
      <c r="B76" s="14"/>
      <c r="C76" s="15" t="s">
        <v>29</v>
      </c>
      <c r="D76" s="16">
        <v>1</v>
      </c>
      <c r="E76" s="17">
        <v>0.85</v>
      </c>
      <c r="F76" s="17">
        <f t="shared" si="24"/>
        <v>850</v>
      </c>
      <c r="G76" s="17">
        <f>D76*F76</f>
        <v>850</v>
      </c>
      <c r="H76" s="17">
        <f>G76*12</f>
        <v>10200</v>
      </c>
      <c r="I76" s="18">
        <v>1</v>
      </c>
      <c r="J76" s="19">
        <v>0.85</v>
      </c>
      <c r="K76" s="33">
        <f t="shared" si="14"/>
        <v>850</v>
      </c>
      <c r="L76" s="33">
        <f t="shared" si="15"/>
        <v>850</v>
      </c>
      <c r="M76" s="33">
        <f t="shared" si="23"/>
        <v>10200</v>
      </c>
      <c r="N76" s="20"/>
      <c r="O76" s="17">
        <v>0.85</v>
      </c>
      <c r="P76" s="35">
        <f t="shared" si="16"/>
        <v>850</v>
      </c>
      <c r="Q76" s="35">
        <f t="shared" si="18"/>
        <v>0</v>
      </c>
      <c r="R76" s="35">
        <f t="shared" si="17"/>
        <v>0</v>
      </c>
    </row>
    <row r="77" spans="2:19" s="13" customFormat="1">
      <c r="B77" s="14"/>
      <c r="C77" s="15" t="s">
        <v>30</v>
      </c>
      <c r="D77" s="16">
        <v>2</v>
      </c>
      <c r="E77" s="17">
        <v>0.7</v>
      </c>
      <c r="F77" s="17">
        <f t="shared" si="24"/>
        <v>700</v>
      </c>
      <c r="G77" s="17">
        <f>D77*F77</f>
        <v>1400</v>
      </c>
      <c r="H77" s="17">
        <f>G77*12</f>
        <v>16800</v>
      </c>
      <c r="I77" s="18">
        <v>3</v>
      </c>
      <c r="J77" s="19">
        <v>0.7</v>
      </c>
      <c r="K77" s="33">
        <f t="shared" si="14"/>
        <v>700</v>
      </c>
      <c r="L77" s="33">
        <f t="shared" si="15"/>
        <v>2100</v>
      </c>
      <c r="M77" s="33">
        <f t="shared" si="23"/>
        <v>25200</v>
      </c>
      <c r="N77" s="20">
        <v>2</v>
      </c>
      <c r="O77" s="17">
        <v>0.7</v>
      </c>
      <c r="P77" s="35">
        <f t="shared" si="16"/>
        <v>700</v>
      </c>
      <c r="Q77" s="35">
        <f t="shared" si="18"/>
        <v>1400</v>
      </c>
      <c r="R77" s="35">
        <f t="shared" si="17"/>
        <v>16800</v>
      </c>
    </row>
    <row r="78" spans="2:19" s="13" customFormat="1">
      <c r="B78" s="14"/>
      <c r="C78" s="15" t="s">
        <v>50</v>
      </c>
      <c r="D78" s="16"/>
      <c r="E78" s="17">
        <v>1.1499999999999999</v>
      </c>
      <c r="F78" s="17">
        <f t="shared" si="24"/>
        <v>1150</v>
      </c>
      <c r="G78" s="17">
        <f>D78*F78</f>
        <v>0</v>
      </c>
      <c r="H78" s="17">
        <f>G78*12</f>
        <v>0</v>
      </c>
      <c r="I78" s="18">
        <v>3</v>
      </c>
      <c r="J78" s="19">
        <v>1.1499999999999999</v>
      </c>
      <c r="K78" s="33">
        <f t="shared" si="14"/>
        <v>1150</v>
      </c>
      <c r="L78" s="33">
        <f t="shared" si="15"/>
        <v>3450</v>
      </c>
      <c r="M78" s="33">
        <f t="shared" si="23"/>
        <v>41400</v>
      </c>
      <c r="N78" s="20"/>
      <c r="O78" s="17">
        <v>1.1499999999999999</v>
      </c>
      <c r="P78" s="35">
        <f t="shared" si="16"/>
        <v>1150</v>
      </c>
      <c r="Q78" s="35">
        <f t="shared" si="18"/>
        <v>0</v>
      </c>
      <c r="R78" s="35">
        <f t="shared" si="17"/>
        <v>0</v>
      </c>
    </row>
    <row r="79" spans="2:19" s="21" customFormat="1" ht="30">
      <c r="B79" s="22" t="s">
        <v>51</v>
      </c>
      <c r="C79" s="23" t="s">
        <v>52</v>
      </c>
      <c r="D79" s="24">
        <f>D80+D81+D86+D95</f>
        <v>22</v>
      </c>
      <c r="E79" s="25"/>
      <c r="F79" s="25"/>
      <c r="G79" s="24">
        <f>G80+G81+G86+G95</f>
        <v>38700</v>
      </c>
      <c r="H79" s="24">
        <f>H80+H81+H86+H95</f>
        <v>464400</v>
      </c>
      <c r="I79" s="26" t="e">
        <f>I80+#REF!+I81+#REF!+I86+I95</f>
        <v>#REF!</v>
      </c>
      <c r="J79" s="25"/>
      <c r="K79" s="27"/>
      <c r="L79" s="25" t="e">
        <f>L80+#REF!+L81+#REF!+L86+L95</f>
        <v>#REF!</v>
      </c>
      <c r="M79" s="25" t="e">
        <f t="shared" si="23"/>
        <v>#REF!</v>
      </c>
      <c r="N79" s="26" t="e">
        <f>N80+#REF!+N81+#REF!+N86+N95</f>
        <v>#REF!</v>
      </c>
      <c r="O79" s="25"/>
      <c r="P79" s="47"/>
      <c r="Q79" s="25" t="e">
        <f>Q80+#REF!+Q81+#REF!+Q86+Q95</f>
        <v>#REF!</v>
      </c>
      <c r="R79" s="25" t="e">
        <f t="shared" si="17"/>
        <v>#REF!</v>
      </c>
      <c r="S79" s="48"/>
    </row>
    <row r="80" spans="2:19" s="13" customFormat="1">
      <c r="B80" s="14"/>
      <c r="C80" s="15" t="s">
        <v>36</v>
      </c>
      <c r="D80" s="16">
        <v>1</v>
      </c>
      <c r="E80" s="17">
        <v>4.4000000000000004</v>
      </c>
      <c r="F80" s="17">
        <f>E80*1000</f>
        <v>4400</v>
      </c>
      <c r="G80" s="17">
        <f>D80*F80</f>
        <v>4400</v>
      </c>
      <c r="H80" s="17">
        <f>G80*12</f>
        <v>52800</v>
      </c>
      <c r="I80" s="18">
        <v>1</v>
      </c>
      <c r="J80" s="19">
        <v>4.4000000000000004</v>
      </c>
      <c r="K80" s="33">
        <f t="shared" si="14"/>
        <v>4400</v>
      </c>
      <c r="L80" s="33">
        <f t="shared" si="15"/>
        <v>4400</v>
      </c>
      <c r="M80" s="33">
        <f t="shared" si="23"/>
        <v>52800</v>
      </c>
      <c r="N80" s="20">
        <v>1</v>
      </c>
      <c r="O80" s="17">
        <v>4.4000000000000004</v>
      </c>
      <c r="P80" s="35">
        <f t="shared" si="16"/>
        <v>4400</v>
      </c>
      <c r="Q80" s="35">
        <f t="shared" si="18"/>
        <v>4400</v>
      </c>
      <c r="R80" s="35">
        <f t="shared" si="17"/>
        <v>52800</v>
      </c>
    </row>
    <row r="81" spans="2:18" s="13" customFormat="1" ht="30">
      <c r="B81" s="37">
        <v>1</v>
      </c>
      <c r="C81" s="46" t="s">
        <v>53</v>
      </c>
      <c r="D81" s="44">
        <f>SUM(D82:D85)</f>
        <v>5</v>
      </c>
      <c r="E81" s="41"/>
      <c r="F81" s="41"/>
      <c r="G81" s="41">
        <f>SUM(G82:G85)</f>
        <v>8500</v>
      </c>
      <c r="H81" s="41">
        <f>SUM(H82:H85)</f>
        <v>102000</v>
      </c>
      <c r="I81" s="45">
        <f>SUM(I82:I85)</f>
        <v>4</v>
      </c>
      <c r="J81" s="41"/>
      <c r="K81" s="43"/>
      <c r="L81" s="41">
        <f>SUM(L82:L85)</f>
        <v>7000</v>
      </c>
      <c r="M81" s="41">
        <f t="shared" si="23"/>
        <v>84000</v>
      </c>
      <c r="N81" s="45">
        <f>SUM(N82:N85)</f>
        <v>3</v>
      </c>
      <c r="O81" s="41"/>
      <c r="P81" s="35"/>
      <c r="Q81" s="41">
        <f>SUM(Q82:Q85)</f>
        <v>5500</v>
      </c>
      <c r="R81" s="41">
        <f t="shared" si="17"/>
        <v>66000</v>
      </c>
    </row>
    <row r="82" spans="2:18" s="13" customFormat="1">
      <c r="B82" s="14"/>
      <c r="C82" s="15" t="s">
        <v>20</v>
      </c>
      <c r="D82" s="16">
        <v>1</v>
      </c>
      <c r="E82" s="17">
        <v>3.1</v>
      </c>
      <c r="F82" s="17">
        <f>E82*1000</f>
        <v>3100</v>
      </c>
      <c r="G82" s="17">
        <f t="shared" ref="G82:G85" si="25">D82*F82</f>
        <v>3100</v>
      </c>
      <c r="H82" s="17">
        <f t="shared" ref="H82:H85" si="26">G82*12</f>
        <v>37200</v>
      </c>
      <c r="I82" s="18">
        <v>1</v>
      </c>
      <c r="J82" s="19">
        <v>3.1</v>
      </c>
      <c r="K82" s="33">
        <f t="shared" si="14"/>
        <v>3100</v>
      </c>
      <c r="L82" s="33">
        <f t="shared" si="15"/>
        <v>3100</v>
      </c>
      <c r="M82" s="33">
        <f t="shared" si="23"/>
        <v>37200</v>
      </c>
      <c r="N82" s="20">
        <v>1</v>
      </c>
      <c r="O82" s="17">
        <v>3.1</v>
      </c>
      <c r="P82" s="35">
        <f t="shared" si="16"/>
        <v>3100</v>
      </c>
      <c r="Q82" s="35">
        <f t="shared" si="18"/>
        <v>3100</v>
      </c>
      <c r="R82" s="35">
        <f t="shared" si="17"/>
        <v>37200</v>
      </c>
    </row>
    <row r="83" spans="2:18" s="13" customFormat="1">
      <c r="B83" s="14"/>
      <c r="C83" s="15" t="s">
        <v>29</v>
      </c>
      <c r="D83" s="16">
        <v>2</v>
      </c>
      <c r="E83" s="17">
        <v>1.5</v>
      </c>
      <c r="F83" s="17">
        <f t="shared" ref="F83:F85" si="27">E83*1000</f>
        <v>1500</v>
      </c>
      <c r="G83" s="17">
        <f t="shared" si="25"/>
        <v>3000</v>
      </c>
      <c r="H83" s="17">
        <f t="shared" si="26"/>
        <v>36000</v>
      </c>
      <c r="I83" s="18">
        <v>1</v>
      </c>
      <c r="J83" s="19">
        <v>1.5</v>
      </c>
      <c r="K83" s="33">
        <f t="shared" si="14"/>
        <v>1500</v>
      </c>
      <c r="L83" s="33">
        <f t="shared" si="15"/>
        <v>1500</v>
      </c>
      <c r="M83" s="33">
        <f t="shared" si="23"/>
        <v>18000</v>
      </c>
      <c r="N83" s="20"/>
      <c r="O83" s="17">
        <v>1.5</v>
      </c>
      <c r="P83" s="35">
        <f t="shared" si="16"/>
        <v>1500</v>
      </c>
      <c r="Q83" s="35">
        <f t="shared" si="18"/>
        <v>0</v>
      </c>
      <c r="R83" s="35">
        <f t="shared" si="17"/>
        <v>0</v>
      </c>
    </row>
    <row r="84" spans="2:18" s="13" customFormat="1">
      <c r="B84" s="14"/>
      <c r="C84" s="15" t="s">
        <v>29</v>
      </c>
      <c r="D84" s="16">
        <v>1</v>
      </c>
      <c r="E84" s="17">
        <v>1.2</v>
      </c>
      <c r="F84" s="17">
        <f t="shared" si="27"/>
        <v>1200</v>
      </c>
      <c r="G84" s="17">
        <f t="shared" si="25"/>
        <v>1200</v>
      </c>
      <c r="H84" s="17">
        <f t="shared" si="26"/>
        <v>14400</v>
      </c>
      <c r="I84" s="18">
        <v>0</v>
      </c>
      <c r="J84" s="19">
        <v>1.2</v>
      </c>
      <c r="K84" s="33">
        <f t="shared" si="14"/>
        <v>1200</v>
      </c>
      <c r="L84" s="33">
        <f t="shared" si="15"/>
        <v>0</v>
      </c>
      <c r="M84" s="33">
        <f t="shared" si="23"/>
        <v>0</v>
      </c>
      <c r="N84" s="20">
        <v>1</v>
      </c>
      <c r="O84" s="17">
        <v>1.2</v>
      </c>
      <c r="P84" s="35">
        <f t="shared" si="16"/>
        <v>1200</v>
      </c>
      <c r="Q84" s="35">
        <f t="shared" si="18"/>
        <v>1200</v>
      </c>
      <c r="R84" s="35">
        <f t="shared" si="17"/>
        <v>14400</v>
      </c>
    </row>
    <row r="85" spans="2:18" s="13" customFormat="1">
      <c r="B85" s="14"/>
      <c r="C85" s="15" t="s">
        <v>30</v>
      </c>
      <c r="D85" s="16">
        <v>1</v>
      </c>
      <c r="E85" s="17">
        <v>1.2</v>
      </c>
      <c r="F85" s="17">
        <f t="shared" si="27"/>
        <v>1200</v>
      </c>
      <c r="G85" s="17">
        <f t="shared" si="25"/>
        <v>1200</v>
      </c>
      <c r="H85" s="17">
        <f t="shared" si="26"/>
        <v>14400</v>
      </c>
      <c r="I85" s="18">
        <v>2</v>
      </c>
      <c r="J85" s="19">
        <v>1.2</v>
      </c>
      <c r="K85" s="33">
        <f t="shared" si="14"/>
        <v>1200</v>
      </c>
      <c r="L85" s="33">
        <f t="shared" si="15"/>
        <v>2400</v>
      </c>
      <c r="M85" s="33">
        <f t="shared" si="23"/>
        <v>28800</v>
      </c>
      <c r="N85" s="20">
        <v>1</v>
      </c>
      <c r="O85" s="17">
        <v>1.2</v>
      </c>
      <c r="P85" s="35">
        <f t="shared" si="16"/>
        <v>1200</v>
      </c>
      <c r="Q85" s="35">
        <f t="shared" si="18"/>
        <v>1200</v>
      </c>
      <c r="R85" s="35">
        <f t="shared" si="17"/>
        <v>14400</v>
      </c>
    </row>
    <row r="86" spans="2:18" s="13" customFormat="1">
      <c r="B86" s="37">
        <v>2</v>
      </c>
      <c r="C86" s="46" t="s">
        <v>54</v>
      </c>
      <c r="D86" s="44">
        <f>SUM(D87:D94)</f>
        <v>10</v>
      </c>
      <c r="E86" s="41"/>
      <c r="F86" s="41"/>
      <c r="G86" s="41">
        <f>SUM(G87:G94)</f>
        <v>17100</v>
      </c>
      <c r="H86" s="41">
        <f>SUM(H87:H94)</f>
        <v>205200</v>
      </c>
      <c r="I86" s="45">
        <f t="shared" ref="I86" si="28">SUM(I87:I94)</f>
        <v>6</v>
      </c>
      <c r="J86" s="41"/>
      <c r="K86" s="43"/>
      <c r="L86" s="41">
        <f>SUM(L87:L94)</f>
        <v>12650</v>
      </c>
      <c r="M86" s="41">
        <f>L86*12</f>
        <v>151800</v>
      </c>
      <c r="N86" s="45">
        <f>SUM(N87:N94)</f>
        <v>7</v>
      </c>
      <c r="O86" s="41"/>
      <c r="P86" s="35"/>
      <c r="Q86" s="41">
        <f>SUM(Q87:Q94)</f>
        <v>13150</v>
      </c>
      <c r="R86" s="41">
        <f>Q86*12</f>
        <v>157800</v>
      </c>
    </row>
    <row r="87" spans="2:18" s="13" customFormat="1">
      <c r="B87" s="14"/>
      <c r="C87" s="15" t="s">
        <v>43</v>
      </c>
      <c r="D87" s="16">
        <v>1</v>
      </c>
      <c r="E87" s="17">
        <v>3.5</v>
      </c>
      <c r="F87" s="17">
        <f>E87*1000</f>
        <v>3500</v>
      </c>
      <c r="G87" s="17">
        <f t="shared" ref="G87:G94" si="29">D87*F87</f>
        <v>3500</v>
      </c>
      <c r="H87" s="17">
        <f t="shared" ref="H87:H94" si="30">G87*12</f>
        <v>42000</v>
      </c>
      <c r="I87" s="18">
        <v>1</v>
      </c>
      <c r="J87" s="19">
        <v>3.5</v>
      </c>
      <c r="K87" s="33">
        <f t="shared" si="14"/>
        <v>3500</v>
      </c>
      <c r="L87" s="33">
        <f t="shared" si="15"/>
        <v>3500</v>
      </c>
      <c r="M87" s="33">
        <f t="shared" si="23"/>
        <v>42000</v>
      </c>
      <c r="N87" s="20">
        <v>1</v>
      </c>
      <c r="O87" s="17">
        <v>3.5</v>
      </c>
      <c r="P87" s="35">
        <f t="shared" si="16"/>
        <v>3500</v>
      </c>
      <c r="Q87" s="35">
        <f t="shared" si="18"/>
        <v>3500</v>
      </c>
      <c r="R87" s="35">
        <f t="shared" si="17"/>
        <v>42000</v>
      </c>
    </row>
    <row r="88" spans="2:18" s="13" customFormat="1">
      <c r="B88" s="14"/>
      <c r="C88" s="15" t="s">
        <v>21</v>
      </c>
      <c r="D88" s="16">
        <v>1</v>
      </c>
      <c r="E88" s="17">
        <v>2.8</v>
      </c>
      <c r="F88" s="17">
        <f t="shared" ref="F88:F94" si="31">E88*1000</f>
        <v>2800</v>
      </c>
      <c r="G88" s="17">
        <f t="shared" si="29"/>
        <v>2800</v>
      </c>
      <c r="H88" s="17">
        <f t="shared" si="30"/>
        <v>33600</v>
      </c>
      <c r="I88" s="18">
        <v>1</v>
      </c>
      <c r="J88" s="19">
        <v>2.8</v>
      </c>
      <c r="K88" s="33">
        <f t="shared" si="14"/>
        <v>2800</v>
      </c>
      <c r="L88" s="33">
        <f t="shared" si="15"/>
        <v>2800</v>
      </c>
      <c r="M88" s="33">
        <f t="shared" si="23"/>
        <v>33600</v>
      </c>
      <c r="N88" s="20">
        <v>1</v>
      </c>
      <c r="O88" s="17">
        <v>2.8</v>
      </c>
      <c r="P88" s="35">
        <f t="shared" si="16"/>
        <v>2800</v>
      </c>
      <c r="Q88" s="35">
        <f t="shared" si="18"/>
        <v>2800</v>
      </c>
      <c r="R88" s="35">
        <f t="shared" si="17"/>
        <v>33600</v>
      </c>
    </row>
    <row r="89" spans="2:18" s="13" customFormat="1">
      <c r="B89" s="14"/>
      <c r="C89" s="15" t="s">
        <v>21</v>
      </c>
      <c r="D89" s="16">
        <v>1</v>
      </c>
      <c r="E89" s="17">
        <v>2.4</v>
      </c>
      <c r="F89" s="17">
        <f t="shared" si="31"/>
        <v>2400</v>
      </c>
      <c r="G89" s="17">
        <f t="shared" si="29"/>
        <v>2400</v>
      </c>
      <c r="H89" s="17">
        <f t="shared" si="30"/>
        <v>28800</v>
      </c>
      <c r="I89" s="18">
        <v>1</v>
      </c>
      <c r="J89" s="19">
        <v>2.4</v>
      </c>
      <c r="K89" s="33">
        <f t="shared" si="14"/>
        <v>2400</v>
      </c>
      <c r="L89" s="33">
        <f t="shared" si="15"/>
        <v>2400</v>
      </c>
      <c r="M89" s="33">
        <f t="shared" si="23"/>
        <v>28800</v>
      </c>
      <c r="N89" s="20">
        <v>1</v>
      </c>
      <c r="O89" s="17">
        <v>2.4</v>
      </c>
      <c r="P89" s="35">
        <f t="shared" si="16"/>
        <v>2400</v>
      </c>
      <c r="Q89" s="35">
        <f t="shared" si="18"/>
        <v>2400</v>
      </c>
      <c r="R89" s="35">
        <f t="shared" si="17"/>
        <v>28800</v>
      </c>
    </row>
    <row r="90" spans="2:18" s="13" customFormat="1">
      <c r="B90" s="14"/>
      <c r="C90" s="15" t="s">
        <v>21</v>
      </c>
      <c r="D90" s="16">
        <v>1</v>
      </c>
      <c r="E90" s="17">
        <v>1.6</v>
      </c>
      <c r="F90" s="17">
        <f t="shared" si="31"/>
        <v>1600</v>
      </c>
      <c r="G90" s="17">
        <f t="shared" si="29"/>
        <v>1600</v>
      </c>
      <c r="H90" s="17">
        <f t="shared" si="30"/>
        <v>19200</v>
      </c>
      <c r="I90" s="18">
        <v>1</v>
      </c>
      <c r="J90" s="19">
        <v>1.6</v>
      </c>
      <c r="K90" s="33">
        <f t="shared" si="14"/>
        <v>1600</v>
      </c>
      <c r="L90" s="33">
        <f t="shared" si="15"/>
        <v>1600</v>
      </c>
      <c r="M90" s="33">
        <f t="shared" si="23"/>
        <v>19200</v>
      </c>
      <c r="N90" s="20"/>
      <c r="O90" s="17">
        <v>1.6</v>
      </c>
      <c r="P90" s="35">
        <f t="shared" si="16"/>
        <v>1600</v>
      </c>
      <c r="Q90" s="35">
        <f t="shared" si="18"/>
        <v>0</v>
      </c>
      <c r="R90" s="35">
        <f t="shared" si="17"/>
        <v>0</v>
      </c>
    </row>
    <row r="91" spans="2:18" s="13" customFormat="1">
      <c r="B91" s="14"/>
      <c r="C91" s="15" t="s">
        <v>21</v>
      </c>
      <c r="D91" s="16">
        <v>2</v>
      </c>
      <c r="E91" s="17">
        <v>1.1499999999999999</v>
      </c>
      <c r="F91" s="17">
        <f t="shared" si="31"/>
        <v>1150</v>
      </c>
      <c r="G91" s="17">
        <f t="shared" si="29"/>
        <v>2300</v>
      </c>
      <c r="H91" s="17">
        <f t="shared" si="30"/>
        <v>27600</v>
      </c>
      <c r="I91" s="18">
        <v>0</v>
      </c>
      <c r="J91" s="19">
        <v>1.1499999999999999</v>
      </c>
      <c r="K91" s="33">
        <f t="shared" si="14"/>
        <v>1150</v>
      </c>
      <c r="L91" s="33">
        <f t="shared" si="15"/>
        <v>0</v>
      </c>
      <c r="M91" s="33">
        <f t="shared" si="23"/>
        <v>0</v>
      </c>
      <c r="N91" s="20">
        <v>2</v>
      </c>
      <c r="O91" s="17">
        <v>1.1499999999999999</v>
      </c>
      <c r="P91" s="35">
        <f t="shared" si="16"/>
        <v>1150</v>
      </c>
      <c r="Q91" s="35">
        <f t="shared" si="18"/>
        <v>2300</v>
      </c>
      <c r="R91" s="35">
        <f t="shared" si="17"/>
        <v>27600</v>
      </c>
    </row>
    <row r="92" spans="2:18" s="13" customFormat="1">
      <c r="B92" s="14"/>
      <c r="C92" s="15" t="s">
        <v>29</v>
      </c>
      <c r="D92" s="16">
        <v>2</v>
      </c>
      <c r="E92" s="17">
        <v>0.85</v>
      </c>
      <c r="F92" s="17">
        <f t="shared" si="31"/>
        <v>850</v>
      </c>
      <c r="G92" s="17">
        <f t="shared" si="29"/>
        <v>1700</v>
      </c>
      <c r="H92" s="17">
        <f t="shared" si="30"/>
        <v>20400</v>
      </c>
      <c r="I92" s="18">
        <v>1</v>
      </c>
      <c r="J92" s="19">
        <v>0.85</v>
      </c>
      <c r="K92" s="33">
        <f t="shared" si="14"/>
        <v>850</v>
      </c>
      <c r="L92" s="33">
        <f t="shared" si="15"/>
        <v>850</v>
      </c>
      <c r="M92" s="33">
        <f t="shared" si="23"/>
        <v>10200</v>
      </c>
      <c r="N92" s="20">
        <v>1</v>
      </c>
      <c r="O92" s="17">
        <v>0.85</v>
      </c>
      <c r="P92" s="35">
        <f t="shared" si="16"/>
        <v>850</v>
      </c>
      <c r="Q92" s="35">
        <f t="shared" si="18"/>
        <v>850</v>
      </c>
      <c r="R92" s="35">
        <f t="shared" si="17"/>
        <v>10200</v>
      </c>
    </row>
    <row r="93" spans="2:18" s="13" customFormat="1">
      <c r="B93" s="14"/>
      <c r="C93" s="15" t="s">
        <v>30</v>
      </c>
      <c r="D93" s="16">
        <v>1</v>
      </c>
      <c r="E93" s="17">
        <v>1.5</v>
      </c>
      <c r="F93" s="17">
        <f t="shared" si="31"/>
        <v>1500</v>
      </c>
      <c r="G93" s="17">
        <f t="shared" si="29"/>
        <v>1500</v>
      </c>
      <c r="H93" s="17">
        <f t="shared" si="30"/>
        <v>18000</v>
      </c>
      <c r="I93" s="18">
        <v>1</v>
      </c>
      <c r="J93" s="19">
        <v>1.5</v>
      </c>
      <c r="K93" s="33">
        <f t="shared" si="14"/>
        <v>1500</v>
      </c>
      <c r="L93" s="33">
        <f t="shared" si="15"/>
        <v>1500</v>
      </c>
      <c r="M93" s="33">
        <f t="shared" si="23"/>
        <v>18000</v>
      </c>
      <c r="N93" s="20"/>
      <c r="O93" s="17">
        <v>1.5</v>
      </c>
      <c r="P93" s="35">
        <f t="shared" si="16"/>
        <v>1500</v>
      </c>
      <c r="Q93" s="35">
        <f t="shared" si="18"/>
        <v>0</v>
      </c>
      <c r="R93" s="35">
        <f t="shared" si="17"/>
        <v>0</v>
      </c>
    </row>
    <row r="94" spans="2:18" s="13" customFormat="1">
      <c r="B94" s="14"/>
      <c r="C94" s="15" t="s">
        <v>30</v>
      </c>
      <c r="D94" s="16">
        <v>1</v>
      </c>
      <c r="E94" s="17">
        <v>1.3</v>
      </c>
      <c r="F94" s="17">
        <f t="shared" si="31"/>
        <v>1300</v>
      </c>
      <c r="G94" s="17">
        <f t="shared" si="29"/>
        <v>1300</v>
      </c>
      <c r="H94" s="17">
        <f t="shared" si="30"/>
        <v>15600</v>
      </c>
      <c r="I94" s="18">
        <v>0</v>
      </c>
      <c r="J94" s="19">
        <v>1.3</v>
      </c>
      <c r="K94" s="33">
        <f t="shared" si="14"/>
        <v>1300</v>
      </c>
      <c r="L94" s="33">
        <f t="shared" si="15"/>
        <v>0</v>
      </c>
      <c r="M94" s="33">
        <f t="shared" si="23"/>
        <v>0</v>
      </c>
      <c r="N94" s="20">
        <v>1</v>
      </c>
      <c r="O94" s="17">
        <v>1.3</v>
      </c>
      <c r="P94" s="35">
        <f t="shared" si="16"/>
        <v>1300</v>
      </c>
      <c r="Q94" s="35">
        <f t="shared" si="18"/>
        <v>1300</v>
      </c>
      <c r="R94" s="35">
        <f t="shared" si="17"/>
        <v>15600</v>
      </c>
    </row>
    <row r="95" spans="2:18" s="13" customFormat="1" ht="30">
      <c r="B95" s="37">
        <v>3</v>
      </c>
      <c r="C95" s="46" t="s">
        <v>55</v>
      </c>
      <c r="D95" s="44">
        <f>SUM(D96:D100)</f>
        <v>6</v>
      </c>
      <c r="E95" s="41"/>
      <c r="F95" s="41"/>
      <c r="G95" s="41">
        <f>SUM(G96:G100)</f>
        <v>8700</v>
      </c>
      <c r="H95" s="41">
        <f>SUM(H96:H100)</f>
        <v>104400</v>
      </c>
      <c r="I95" s="45">
        <f t="shared" ref="I95" si="32">SUM(I96:I100)</f>
        <v>0</v>
      </c>
      <c r="J95" s="41"/>
      <c r="K95" s="43"/>
      <c r="L95" s="41">
        <f>SUM(L96:L100)</f>
        <v>0</v>
      </c>
      <c r="M95" s="41">
        <f t="shared" ref="M95:M100" si="33">L95*12</f>
        <v>0</v>
      </c>
      <c r="N95" s="45">
        <f>SUM(N96:N100)</f>
        <v>6</v>
      </c>
      <c r="O95" s="41"/>
      <c r="P95" s="35"/>
      <c r="Q95" s="41">
        <f>SUM(Q96:Q100)</f>
        <v>8700</v>
      </c>
      <c r="R95" s="41">
        <f t="shared" ref="R95:R100" si="34">Q95*12</f>
        <v>104400</v>
      </c>
    </row>
    <row r="96" spans="2:18" s="13" customFormat="1">
      <c r="B96" s="14"/>
      <c r="C96" s="15" t="s">
        <v>43</v>
      </c>
      <c r="D96" s="16">
        <v>1</v>
      </c>
      <c r="E96" s="17">
        <v>3.1</v>
      </c>
      <c r="F96" s="17">
        <f>E96*1000</f>
        <v>3100</v>
      </c>
      <c r="G96" s="17">
        <f>D96*F96</f>
        <v>3100</v>
      </c>
      <c r="H96" s="17">
        <f>G96*12</f>
        <v>37200</v>
      </c>
      <c r="I96" s="18">
        <v>0</v>
      </c>
      <c r="J96" s="19">
        <v>3.1</v>
      </c>
      <c r="K96" s="33">
        <f>J96*1000</f>
        <v>3100</v>
      </c>
      <c r="L96" s="33">
        <f>I96*K96</f>
        <v>0</v>
      </c>
      <c r="M96" s="33">
        <f t="shared" si="33"/>
        <v>0</v>
      </c>
      <c r="N96" s="20">
        <v>1</v>
      </c>
      <c r="O96" s="17">
        <v>3.1</v>
      </c>
      <c r="P96" s="35">
        <f>O96*1000</f>
        <v>3100</v>
      </c>
      <c r="Q96" s="35">
        <f>N96*P96</f>
        <v>3100</v>
      </c>
      <c r="R96" s="35">
        <f t="shared" si="34"/>
        <v>37200</v>
      </c>
    </row>
    <row r="97" spans="2:18" s="13" customFormat="1">
      <c r="B97" s="14"/>
      <c r="C97" s="15" t="s">
        <v>21</v>
      </c>
      <c r="D97" s="16">
        <v>1</v>
      </c>
      <c r="E97" s="17">
        <v>1.3</v>
      </c>
      <c r="F97" s="17">
        <f t="shared" ref="F97:F105" si="35">E97*1000</f>
        <v>1300</v>
      </c>
      <c r="G97" s="17">
        <f>D97*F97</f>
        <v>1300</v>
      </c>
      <c r="H97" s="17">
        <f>G97*12</f>
        <v>15600</v>
      </c>
      <c r="I97" s="18">
        <v>0</v>
      </c>
      <c r="J97" s="19">
        <v>1.3</v>
      </c>
      <c r="K97" s="33">
        <f>J97*1000</f>
        <v>1300</v>
      </c>
      <c r="L97" s="33">
        <f>I97*K97</f>
        <v>0</v>
      </c>
      <c r="M97" s="33">
        <f t="shared" si="33"/>
        <v>0</v>
      </c>
      <c r="N97" s="20">
        <v>1</v>
      </c>
      <c r="O97" s="17">
        <v>1.3</v>
      </c>
      <c r="P97" s="35">
        <f>O97*1000</f>
        <v>1300</v>
      </c>
      <c r="Q97" s="35">
        <f>N97*P97</f>
        <v>1300</v>
      </c>
      <c r="R97" s="35">
        <f t="shared" si="34"/>
        <v>15600</v>
      </c>
    </row>
    <row r="98" spans="2:18" s="13" customFormat="1">
      <c r="B98" s="14"/>
      <c r="C98" s="15" t="s">
        <v>29</v>
      </c>
      <c r="D98" s="16">
        <v>2</v>
      </c>
      <c r="E98" s="17">
        <v>1.1499999999999999</v>
      </c>
      <c r="F98" s="17">
        <f t="shared" si="35"/>
        <v>1150</v>
      </c>
      <c r="G98" s="17">
        <f>D98*F98</f>
        <v>2300</v>
      </c>
      <c r="H98" s="17">
        <f>G98*12</f>
        <v>27600</v>
      </c>
      <c r="I98" s="18">
        <v>0</v>
      </c>
      <c r="J98" s="19">
        <v>1.1499999999999999</v>
      </c>
      <c r="K98" s="33">
        <f>J98*1000</f>
        <v>1150</v>
      </c>
      <c r="L98" s="33">
        <f>I98*K98</f>
        <v>0</v>
      </c>
      <c r="M98" s="33">
        <f t="shared" si="33"/>
        <v>0</v>
      </c>
      <c r="N98" s="20">
        <v>2</v>
      </c>
      <c r="O98" s="17">
        <v>1.1499999999999999</v>
      </c>
      <c r="P98" s="35">
        <f>O98*1000</f>
        <v>1150</v>
      </c>
      <c r="Q98" s="35">
        <f>N98*P98</f>
        <v>2300</v>
      </c>
      <c r="R98" s="35">
        <f t="shared" si="34"/>
        <v>27600</v>
      </c>
    </row>
    <row r="99" spans="2:18" s="13" customFormat="1">
      <c r="B99" s="14"/>
      <c r="C99" s="15" t="s">
        <v>29</v>
      </c>
      <c r="D99" s="16">
        <v>1</v>
      </c>
      <c r="E99" s="17">
        <v>1.1499999999999999</v>
      </c>
      <c r="F99" s="17">
        <f t="shared" si="35"/>
        <v>1150</v>
      </c>
      <c r="G99" s="17">
        <f>D99*F99</f>
        <v>1150</v>
      </c>
      <c r="H99" s="17">
        <f>G99*12</f>
        <v>13800</v>
      </c>
      <c r="I99" s="18">
        <v>0</v>
      </c>
      <c r="J99" s="19">
        <v>1.1499999999999999</v>
      </c>
      <c r="K99" s="33">
        <f>J99*1000</f>
        <v>1150</v>
      </c>
      <c r="L99" s="33">
        <f>I99*K99</f>
        <v>0</v>
      </c>
      <c r="M99" s="33">
        <f t="shared" si="33"/>
        <v>0</v>
      </c>
      <c r="N99" s="20">
        <v>1</v>
      </c>
      <c r="O99" s="17">
        <v>1.1499999999999999</v>
      </c>
      <c r="P99" s="35">
        <f>O99*1000</f>
        <v>1150</v>
      </c>
      <c r="Q99" s="35">
        <f>N99*P99</f>
        <v>1150</v>
      </c>
      <c r="R99" s="35">
        <f t="shared" si="34"/>
        <v>13800</v>
      </c>
    </row>
    <row r="100" spans="2:18" s="13" customFormat="1">
      <c r="B100" s="14"/>
      <c r="C100" s="49" t="s">
        <v>29</v>
      </c>
      <c r="D100" s="50">
        <v>1</v>
      </c>
      <c r="E100" s="51">
        <v>0.85</v>
      </c>
      <c r="F100" s="51">
        <f t="shared" si="35"/>
        <v>850</v>
      </c>
      <c r="G100" s="51">
        <f>D100*F100</f>
        <v>850</v>
      </c>
      <c r="H100" s="51">
        <f>G100*12</f>
        <v>10200</v>
      </c>
      <c r="I100" s="18">
        <v>0</v>
      </c>
      <c r="J100" s="19">
        <v>0.85</v>
      </c>
      <c r="K100" s="33">
        <f>J100*1000</f>
        <v>850</v>
      </c>
      <c r="L100" s="33">
        <f>I100*K100</f>
        <v>0</v>
      </c>
      <c r="M100" s="33">
        <f t="shared" si="33"/>
        <v>0</v>
      </c>
      <c r="N100" s="20">
        <v>1</v>
      </c>
      <c r="O100" s="17">
        <v>0.85</v>
      </c>
      <c r="P100" s="35">
        <f>O100*1000</f>
        <v>850</v>
      </c>
      <c r="Q100" s="35">
        <f>N100*P100</f>
        <v>850</v>
      </c>
      <c r="R100" s="35">
        <f t="shared" si="34"/>
        <v>10200</v>
      </c>
    </row>
    <row r="101" spans="2:18" s="13" customFormat="1" ht="30.75" customHeight="1">
      <c r="C101" s="46" t="s">
        <v>56</v>
      </c>
      <c r="D101" s="44">
        <f>SUM(D102:D105)</f>
        <v>7</v>
      </c>
      <c r="E101" s="41"/>
      <c r="F101" s="41"/>
      <c r="G101" s="41">
        <f>SUM(G102:G105)</f>
        <v>10400</v>
      </c>
      <c r="H101" s="41">
        <f>SUM(H102:H105)</f>
        <v>124800</v>
      </c>
    </row>
    <row r="102" spans="2:18" s="13" customFormat="1">
      <c r="C102" s="15" t="s">
        <v>36</v>
      </c>
      <c r="D102" s="16">
        <v>1</v>
      </c>
      <c r="E102" s="17">
        <v>3</v>
      </c>
      <c r="F102" s="17">
        <f t="shared" si="35"/>
        <v>3000</v>
      </c>
      <c r="G102" s="17">
        <f>D102*F102</f>
        <v>3000</v>
      </c>
      <c r="H102" s="17">
        <f>G102*12</f>
        <v>36000</v>
      </c>
    </row>
    <row r="103" spans="2:18" s="13" customFormat="1">
      <c r="C103" s="15" t="s">
        <v>21</v>
      </c>
      <c r="D103" s="16">
        <v>2</v>
      </c>
      <c r="E103" s="17">
        <v>1.5</v>
      </c>
      <c r="F103" s="17">
        <f t="shared" si="35"/>
        <v>1500</v>
      </c>
      <c r="G103" s="17">
        <f t="shared" ref="G103:G105" si="36">D103*F103</f>
        <v>3000</v>
      </c>
      <c r="H103" s="17">
        <f t="shared" ref="H103:H105" si="37">G103*12</f>
        <v>36000</v>
      </c>
    </row>
    <row r="104" spans="2:18" s="13" customFormat="1">
      <c r="C104" s="15" t="s">
        <v>29</v>
      </c>
      <c r="D104" s="16">
        <v>2</v>
      </c>
      <c r="E104" s="17">
        <v>1.2</v>
      </c>
      <c r="F104" s="17">
        <f t="shared" si="35"/>
        <v>1200</v>
      </c>
      <c r="G104" s="17">
        <f t="shared" si="36"/>
        <v>2400</v>
      </c>
      <c r="H104" s="17">
        <f t="shared" si="37"/>
        <v>28800</v>
      </c>
    </row>
    <row r="105" spans="2:18" s="13" customFormat="1">
      <c r="C105" s="15" t="s">
        <v>30</v>
      </c>
      <c r="D105" s="16">
        <v>2</v>
      </c>
      <c r="E105" s="17">
        <v>1</v>
      </c>
      <c r="F105" s="17">
        <f t="shared" si="35"/>
        <v>1000</v>
      </c>
      <c r="G105" s="17">
        <f t="shared" si="36"/>
        <v>2000</v>
      </c>
      <c r="H105" s="17">
        <f t="shared" si="37"/>
        <v>24000</v>
      </c>
    </row>
    <row r="106" spans="2:18" s="13" customFormat="1"/>
    <row r="107" spans="2:18" s="36" customFormat="1" ht="18.75">
      <c r="B107" s="52"/>
      <c r="C107" s="23" t="s">
        <v>57</v>
      </c>
      <c r="D107" s="24">
        <f>D101+D79+D66+D54+D42+D26+D8+D4+D5+D7+D6</f>
        <v>148</v>
      </c>
      <c r="E107" s="25"/>
      <c r="F107" s="25"/>
      <c r="G107" s="24">
        <f>G101+G79+G66+G54+G42+G26+G8+G4+G5+G7+G6</f>
        <v>214850</v>
      </c>
      <c r="H107" s="59">
        <f>H101+H79+H66+H54+H42+H26+H8+H4+H5+H7+H6</f>
        <v>2578200</v>
      </c>
      <c r="I107" s="26" t="e">
        <f>I4+I5+I7+#REF!+#REF!+#REF!+#REF!+#REF!+#REF!+#REF!+#REF!+I8+I26+I42+I54+I66+I79</f>
        <v>#REF!</v>
      </c>
      <c r="J107" s="25"/>
      <c r="K107" s="27"/>
      <c r="L107" s="27" t="e">
        <f>L4+L5+L7+#REF!+#REF!+#REF!+#REF!+#REF!+#REF!+#REF!+#REF!+L8+L26+L42+L54+L66+L79</f>
        <v>#REF!</v>
      </c>
      <c r="M107" s="27" t="e">
        <f>L107*12</f>
        <v>#REF!</v>
      </c>
      <c r="N107" s="26" t="e">
        <f>N4+N5+N7+#REF!+#REF!+#REF!+#REF!+#REF!+#REF!+#REF!+#REF!+N8+N26+N42+N54+N66+N79</f>
        <v>#REF!</v>
      </c>
      <c r="O107" s="25"/>
      <c r="P107" s="47"/>
      <c r="Q107" s="27" t="e">
        <f>Q4+Q5+Q7+#REF!+#REF!+#REF!+#REF!+#REF!+#REF!+#REF!+#REF!+Q8+Q26+Q42+Q54++Q66+Q79</f>
        <v>#REF!</v>
      </c>
      <c r="R107" s="27" t="e">
        <f>Q107*12</f>
        <v>#REF!</v>
      </c>
    </row>
  </sheetData>
  <autoFilter ref="B3:S107"/>
  <mergeCells count="2">
    <mergeCell ref="B2:H2"/>
    <mergeCell ref="I2:Q2"/>
  </mergeCells>
  <pageMargins left="0.27" right="0.24" top="0.37" bottom="0.32" header="0.31496062992126" footer="0.31496062992126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ცენტრალური აპარატი  სრული</vt:lpstr>
      <vt:lpstr>ცენტრალური აპარატი ჯესი</vt:lpstr>
      <vt:lpstr>'ცენტრალური აპარატი  სრული'!Print_Area</vt:lpstr>
      <vt:lpstr>'ცენტრალური აპარატი ჯესი'!Print_Area</vt:lpstr>
      <vt:lpstr>'ცენტრალური აპარატი  სრული'!Print_Titles</vt:lpstr>
      <vt:lpstr>'ცენტრალური აპარატი ჯესი'!Print_Titles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tengo</dc:creator>
  <cp:lastModifiedBy>micha micha</cp:lastModifiedBy>
  <dcterms:created xsi:type="dcterms:W3CDTF">2020-08-01T12:11:15Z</dcterms:created>
  <dcterms:modified xsi:type="dcterms:W3CDTF">2020-08-01T14:38:04Z</dcterms:modified>
</cp:coreProperties>
</file>